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0230" yWindow="-15" windowWidth="10275" windowHeight="7905" firstSheet="4" activeTab="9"/>
  </bookViews>
  <sheets>
    <sheet name="Lot 1" sheetId="1" r:id="rId1"/>
    <sheet name="Lot 2" sheetId="6" r:id="rId2"/>
    <sheet name="Lot 3" sheetId="7" r:id="rId3"/>
    <sheet name="Lot 4" sheetId="8" r:id="rId4"/>
    <sheet name="Modelling Summary" sheetId="5" r:id="rId5"/>
    <sheet name="Scoring Matrix" sheetId="9" r:id="rId6"/>
    <sheet name="bid return Lot 1" sheetId="10" r:id="rId7"/>
    <sheet name="bid return Lot 2" sheetId="11" r:id="rId8"/>
    <sheet name="bid return Lot 3" sheetId="12" r:id="rId9"/>
    <sheet name="bid return Lot 4" sheetId="13" r:id="rId10"/>
    <sheet name="Bid Return Guidance" sheetId="14" r:id="rId11"/>
  </sheets>
  <definedNames>
    <definedName name="_xlnm.Print_Area" localSheetId="6">'bid return Lot 1'!$1:$114</definedName>
    <definedName name="_xlnm.Print_Area" localSheetId="7">'bid return Lot 2'!$A$1:$Q$157</definedName>
    <definedName name="_xlnm.Print_Area" localSheetId="8">'bid return Lot 3'!$A$1:$Q$231</definedName>
    <definedName name="_xlnm.Print_Area" localSheetId="9">'bid return Lot 4'!$A$1:$Q$123</definedName>
  </definedNames>
  <calcPr calcId="145621"/>
</workbook>
</file>

<file path=xl/calcChain.xml><?xml version="1.0" encoding="utf-8"?>
<calcChain xmlns="http://schemas.openxmlformats.org/spreadsheetml/2006/main">
  <c r="M118" i="13" l="1"/>
  <c r="K118" i="13"/>
  <c r="I118" i="13"/>
  <c r="G118" i="13"/>
  <c r="M116" i="13"/>
  <c r="K116" i="13"/>
  <c r="I116" i="13"/>
  <c r="G116" i="13"/>
  <c r="O102" i="13" l="1"/>
  <c r="O103" i="13"/>
  <c r="O104" i="13"/>
  <c r="O105" i="13"/>
  <c r="O106" i="13"/>
  <c r="O107" i="13"/>
  <c r="O101" i="13"/>
  <c r="O97" i="13"/>
  <c r="O95" i="13"/>
  <c r="O93" i="13"/>
  <c r="O91" i="13"/>
  <c r="O89" i="13"/>
  <c r="O203" i="12" l="1"/>
  <c r="O204" i="12"/>
  <c r="O205" i="12"/>
  <c r="O206" i="12"/>
  <c r="O207" i="12"/>
  <c r="O208" i="12"/>
  <c r="O202" i="12"/>
  <c r="O198" i="12"/>
  <c r="O196" i="12"/>
  <c r="O194" i="12"/>
  <c r="O192" i="12"/>
  <c r="O190" i="12"/>
  <c r="O58" i="13" l="1"/>
  <c r="O25" i="13"/>
  <c r="O143" i="12"/>
  <c r="O176" i="12"/>
  <c r="O159" i="12"/>
  <c r="O126" i="12"/>
  <c r="O93" i="12"/>
  <c r="O58" i="12"/>
  <c r="O25" i="12"/>
  <c r="O131" i="11"/>
  <c r="O92" i="11"/>
  <c r="O58" i="11"/>
  <c r="O25" i="11"/>
  <c r="O94" i="10"/>
  <c r="O54" i="10"/>
  <c r="O25" i="10"/>
  <c r="J41" i="9" l="1"/>
  <c r="J37" i="9"/>
  <c r="J36" i="9"/>
  <c r="J40" i="9"/>
  <c r="J32" i="9"/>
  <c r="J27" i="9"/>
  <c r="J28" i="9"/>
  <c r="J26" i="9"/>
  <c r="J25" i="9"/>
  <c r="J24" i="9"/>
  <c r="J31" i="9"/>
  <c r="M109" i="13" l="1"/>
  <c r="M112" i="13" s="1"/>
  <c r="O109" i="13"/>
  <c r="M75" i="13"/>
  <c r="M79" i="13" s="1"/>
  <c r="O73" i="13"/>
  <c r="O71" i="13"/>
  <c r="O69" i="13"/>
  <c r="O67" i="13"/>
  <c r="O65" i="13"/>
  <c r="O63" i="13"/>
  <c r="M60" i="13"/>
  <c r="O56" i="13"/>
  <c r="O54" i="13"/>
  <c r="O60" i="13" s="1"/>
  <c r="M46" i="13"/>
  <c r="M42" i="13"/>
  <c r="O40" i="13"/>
  <c r="O38" i="13"/>
  <c r="O36" i="13"/>
  <c r="O42" i="13" s="1"/>
  <c r="O34" i="13"/>
  <c r="O32" i="13"/>
  <c r="O30" i="13"/>
  <c r="M27" i="13"/>
  <c r="O23" i="13"/>
  <c r="O21" i="13"/>
  <c r="O27" i="13" s="1"/>
  <c r="M226" i="12"/>
  <c r="M224" i="12"/>
  <c r="M222" i="12"/>
  <c r="M220" i="12"/>
  <c r="M218" i="12"/>
  <c r="M211" i="12"/>
  <c r="M210" i="12"/>
  <c r="M213" i="12" s="1"/>
  <c r="M183" i="12"/>
  <c r="M180" i="12"/>
  <c r="M176" i="12"/>
  <c r="O174" i="12"/>
  <c r="O172" i="12"/>
  <c r="O170" i="12"/>
  <c r="O168" i="12"/>
  <c r="O166" i="12"/>
  <c r="O164" i="12"/>
  <c r="M161" i="12"/>
  <c r="O157" i="12"/>
  <c r="O155" i="12"/>
  <c r="O161" i="12" s="1"/>
  <c r="M147" i="12"/>
  <c r="M143" i="12"/>
  <c r="O141" i="12"/>
  <c r="O139" i="12"/>
  <c r="O137" i="12"/>
  <c r="O135" i="12"/>
  <c r="O133" i="12"/>
  <c r="O131" i="12"/>
  <c r="M128" i="12"/>
  <c r="O124" i="12"/>
  <c r="O122" i="12"/>
  <c r="O128" i="12" s="1"/>
  <c r="M114" i="12"/>
  <c r="M110" i="12"/>
  <c r="O108" i="12"/>
  <c r="O106" i="12"/>
  <c r="O104" i="12"/>
  <c r="O110" i="12" s="1"/>
  <c r="O102" i="12"/>
  <c r="O100" i="12"/>
  <c r="O98" i="12"/>
  <c r="M95" i="12"/>
  <c r="O91" i="12"/>
  <c r="O89" i="12"/>
  <c r="O95" i="12" s="1"/>
  <c r="M75" i="12"/>
  <c r="M79" i="12" s="1"/>
  <c r="O73" i="12"/>
  <c r="O71" i="12"/>
  <c r="O69" i="12"/>
  <c r="O67" i="12"/>
  <c r="O65" i="12"/>
  <c r="O63" i="12"/>
  <c r="O75" i="12" s="1"/>
  <c r="M60" i="12"/>
  <c r="O56" i="12"/>
  <c r="O54" i="12"/>
  <c r="O60" i="12" s="1"/>
  <c r="M46" i="12"/>
  <c r="M42" i="12"/>
  <c r="O40" i="12"/>
  <c r="O38" i="12"/>
  <c r="O36" i="12"/>
  <c r="O34" i="12"/>
  <c r="O32" i="12"/>
  <c r="O30" i="12"/>
  <c r="O42" i="12" s="1"/>
  <c r="M27" i="12"/>
  <c r="O23" i="12"/>
  <c r="O21" i="12"/>
  <c r="O27" i="12" s="1"/>
  <c r="M143" i="11"/>
  <c r="O141" i="11"/>
  <c r="O140" i="11"/>
  <c r="O139" i="11"/>
  <c r="O138" i="11"/>
  <c r="O137" i="11"/>
  <c r="O136" i="11"/>
  <c r="O135" i="11"/>
  <c r="O129" i="11"/>
  <c r="O127" i="11"/>
  <c r="O125" i="11"/>
  <c r="O123" i="11"/>
  <c r="M109" i="11"/>
  <c r="M113" i="11" s="1"/>
  <c r="O107" i="11"/>
  <c r="O105" i="11"/>
  <c r="O103" i="11"/>
  <c r="O101" i="11"/>
  <c r="O99" i="11"/>
  <c r="O109" i="11" s="1"/>
  <c r="O97" i="11"/>
  <c r="M94" i="11"/>
  <c r="O90" i="11"/>
  <c r="O88" i="11"/>
  <c r="O94" i="11" s="1"/>
  <c r="M75" i="11"/>
  <c r="M79" i="11" s="1"/>
  <c r="O73" i="11"/>
  <c r="O71" i="11"/>
  <c r="O69" i="11"/>
  <c r="O67" i="11"/>
  <c r="O65" i="11"/>
  <c r="O63" i="11"/>
  <c r="O75" i="11" s="1"/>
  <c r="M60" i="11"/>
  <c r="O56" i="11"/>
  <c r="O54" i="11"/>
  <c r="O60" i="11" s="1"/>
  <c r="M42" i="11"/>
  <c r="M46" i="11" s="1"/>
  <c r="O40" i="11"/>
  <c r="O38" i="11"/>
  <c r="O36" i="11"/>
  <c r="O34" i="11"/>
  <c r="O32" i="11"/>
  <c r="O30" i="11"/>
  <c r="M27" i="11"/>
  <c r="O23" i="11"/>
  <c r="O21" i="11"/>
  <c r="O104" i="10"/>
  <c r="O103" i="10"/>
  <c r="O102" i="10"/>
  <c r="O101" i="10"/>
  <c r="O100" i="10"/>
  <c r="O99" i="10"/>
  <c r="O98" i="10"/>
  <c r="O92" i="10"/>
  <c r="O90" i="10"/>
  <c r="O88" i="10"/>
  <c r="O86" i="10"/>
  <c r="M106" i="10"/>
  <c r="M71" i="10"/>
  <c r="M75" i="10" s="1"/>
  <c r="O69" i="10"/>
  <c r="O71" i="10" s="1"/>
  <c r="O67" i="10"/>
  <c r="O65" i="10"/>
  <c r="O63" i="10"/>
  <c r="O61" i="10"/>
  <c r="O59" i="10"/>
  <c r="M56" i="10"/>
  <c r="O52" i="10"/>
  <c r="O50" i="10"/>
  <c r="O56" i="10" s="1"/>
  <c r="O40" i="10"/>
  <c r="O38" i="10"/>
  <c r="O36" i="10"/>
  <c r="O34" i="10"/>
  <c r="O32" i="10"/>
  <c r="O30" i="10"/>
  <c r="O23" i="10"/>
  <c r="O21" i="10"/>
  <c r="M42" i="10"/>
  <c r="M27" i="10"/>
  <c r="O143" i="11" l="1"/>
  <c r="M116" i="11"/>
  <c r="M154" i="11"/>
  <c r="M150" i="11"/>
  <c r="M152" i="11"/>
  <c r="O112" i="13"/>
  <c r="O110" i="13"/>
  <c r="M110" i="13"/>
  <c r="O75" i="13"/>
  <c r="M82" i="13"/>
  <c r="M146" i="11"/>
  <c r="M144" i="11"/>
  <c r="O27" i="11"/>
  <c r="O42" i="11"/>
  <c r="M77" i="10"/>
  <c r="M109" i="10" s="1"/>
  <c r="O77" i="10"/>
  <c r="M111" i="10"/>
  <c r="K46" i="13"/>
  <c r="I46" i="13"/>
  <c r="G46" i="13"/>
  <c r="K79" i="13"/>
  <c r="I79" i="13"/>
  <c r="G79" i="13"/>
  <c r="K110" i="13"/>
  <c r="I110" i="13"/>
  <c r="G110" i="13"/>
  <c r="K46" i="12"/>
  <c r="I46" i="12"/>
  <c r="G46" i="12"/>
  <c r="K79" i="12"/>
  <c r="I79" i="12"/>
  <c r="G79" i="12"/>
  <c r="K114" i="12"/>
  <c r="I114" i="12"/>
  <c r="G114" i="12"/>
  <c r="K147" i="12"/>
  <c r="I147" i="12"/>
  <c r="G147" i="12"/>
  <c r="K180" i="12"/>
  <c r="I180" i="12"/>
  <c r="G180" i="12"/>
  <c r="K211" i="12"/>
  <c r="I211" i="12"/>
  <c r="G211" i="12"/>
  <c r="K218" i="12"/>
  <c r="I218" i="12"/>
  <c r="G218" i="12"/>
  <c r="K220" i="12"/>
  <c r="I220" i="12"/>
  <c r="G220" i="12"/>
  <c r="K222" i="12"/>
  <c r="I222" i="12"/>
  <c r="G222" i="12"/>
  <c r="K224" i="12"/>
  <c r="I224" i="12"/>
  <c r="G224" i="12"/>
  <c r="K226" i="12"/>
  <c r="I226" i="12"/>
  <c r="G226" i="12"/>
  <c r="G75" i="10"/>
  <c r="G56" i="10"/>
  <c r="I56" i="10"/>
  <c r="K56" i="10"/>
  <c r="G71" i="10"/>
  <c r="I71" i="10"/>
  <c r="I75" i="10" s="1"/>
  <c r="K71" i="10"/>
  <c r="K75" i="10" s="1"/>
  <c r="G161" i="12"/>
  <c r="I161" i="12"/>
  <c r="K161" i="12"/>
  <c r="G176" i="12"/>
  <c r="I176" i="12"/>
  <c r="K176" i="12"/>
  <c r="O144" i="11" l="1"/>
  <c r="M107" i="10"/>
  <c r="K27" i="10" l="1"/>
  <c r="K109" i="13"/>
  <c r="I109" i="13"/>
  <c r="G109" i="13"/>
  <c r="K75" i="13"/>
  <c r="I75" i="13"/>
  <c r="G75" i="13"/>
  <c r="K60" i="13"/>
  <c r="I60" i="13"/>
  <c r="G60" i="13"/>
  <c r="K42" i="13"/>
  <c r="I42" i="13"/>
  <c r="G42" i="13"/>
  <c r="K27" i="13"/>
  <c r="I27" i="13"/>
  <c r="G27" i="13"/>
  <c r="K210" i="12"/>
  <c r="I210" i="12"/>
  <c r="G210" i="12"/>
  <c r="K143" i="12"/>
  <c r="I143" i="12"/>
  <c r="G143" i="12"/>
  <c r="K128" i="12"/>
  <c r="I128" i="12"/>
  <c r="G128" i="12"/>
  <c r="K110" i="12"/>
  <c r="I110" i="12"/>
  <c r="G110" i="12"/>
  <c r="K95" i="12"/>
  <c r="I95" i="12"/>
  <c r="G95" i="12"/>
  <c r="K75" i="12"/>
  <c r="I75" i="12"/>
  <c r="G75" i="12"/>
  <c r="K60" i="12"/>
  <c r="I60" i="12"/>
  <c r="G60" i="12"/>
  <c r="K42" i="12"/>
  <c r="I42" i="12"/>
  <c r="G42" i="12"/>
  <c r="K27" i="12"/>
  <c r="I27" i="12"/>
  <c r="G27" i="12"/>
  <c r="K143" i="11"/>
  <c r="I143" i="11"/>
  <c r="G143" i="11"/>
  <c r="K109" i="11"/>
  <c r="I109" i="11"/>
  <c r="G109" i="11"/>
  <c r="K94" i="11"/>
  <c r="I94" i="11"/>
  <c r="G94" i="11"/>
  <c r="K75" i="11"/>
  <c r="I75" i="11"/>
  <c r="G75" i="11"/>
  <c r="K60" i="11"/>
  <c r="I60" i="11"/>
  <c r="G60" i="11"/>
  <c r="K42" i="11"/>
  <c r="I42" i="11"/>
  <c r="G42" i="11"/>
  <c r="K27" i="11"/>
  <c r="I27" i="11"/>
  <c r="G27" i="11"/>
  <c r="G113" i="11" l="1"/>
  <c r="G154" i="11"/>
  <c r="I154" i="11"/>
  <c r="I113" i="11"/>
  <c r="K113" i="11"/>
  <c r="K154" i="11"/>
  <c r="G79" i="11"/>
  <c r="G152" i="11"/>
  <c r="I79" i="11"/>
  <c r="I152" i="11"/>
  <c r="K79" i="11"/>
  <c r="K152" i="11"/>
  <c r="G46" i="11"/>
  <c r="G150" i="11"/>
  <c r="I150" i="11"/>
  <c r="I46" i="11"/>
  <c r="K46" i="11"/>
  <c r="K150" i="11"/>
  <c r="I116" i="11"/>
  <c r="I144" i="11" s="1"/>
  <c r="K116" i="11"/>
  <c r="K144" i="11" s="1"/>
  <c r="G116" i="11"/>
  <c r="G144" i="11" s="1"/>
  <c r="G82" i="13"/>
  <c r="I82" i="13"/>
  <c r="K82" i="13"/>
  <c r="K183" i="12"/>
  <c r="I183" i="12"/>
  <c r="O210" i="12"/>
  <c r="G183" i="12"/>
  <c r="K112" i="13" l="1"/>
  <c r="I112" i="13"/>
  <c r="G112" i="13"/>
  <c r="O183" i="12"/>
  <c r="G213" i="12"/>
  <c r="I213" i="12"/>
  <c r="K213" i="12"/>
  <c r="K146" i="11"/>
  <c r="G146" i="11"/>
  <c r="I146" i="11"/>
  <c r="O116" i="11"/>
  <c r="O146" i="11" s="1"/>
  <c r="O82" i="13"/>
  <c r="D38" i="9"/>
  <c r="O213" i="12" l="1"/>
  <c r="O211" i="12"/>
  <c r="K106" i="10"/>
  <c r="K111" i="10" s="1"/>
  <c r="I106" i="10"/>
  <c r="I111" i="10" s="1"/>
  <c r="G106" i="10"/>
  <c r="G111" i="10" s="1"/>
  <c r="K42" i="10"/>
  <c r="K77" i="10" s="1"/>
  <c r="I42" i="10"/>
  <c r="I77" i="10" s="1"/>
  <c r="I107" i="10" s="1"/>
  <c r="G42" i="10"/>
  <c r="G77" i="10" s="1"/>
  <c r="I27" i="10"/>
  <c r="G27" i="10"/>
  <c r="K107" i="10" l="1"/>
  <c r="G107" i="10"/>
  <c r="O27" i="10"/>
  <c r="I109" i="10"/>
  <c r="K109" i="10"/>
  <c r="G109" i="10"/>
  <c r="O106" i="10"/>
  <c r="O42" i="10"/>
  <c r="E38" i="9"/>
  <c r="D40" i="9" s="1"/>
  <c r="E29" i="9"/>
  <c r="D31" i="9" s="1"/>
  <c r="D29" i="9"/>
  <c r="F37" i="9"/>
  <c r="F36" i="9"/>
  <c r="F25" i="9"/>
  <c r="F26" i="9"/>
  <c r="F27" i="9"/>
  <c r="F28" i="9"/>
  <c r="F24" i="9"/>
  <c r="F15" i="9"/>
  <c r="G15" i="9" s="1"/>
  <c r="F16" i="9"/>
  <c r="F14" i="9"/>
  <c r="E17" i="9"/>
  <c r="D19" i="9" s="1"/>
  <c r="D17" i="9"/>
  <c r="F6" i="9"/>
  <c r="F5" i="9"/>
  <c r="G5" i="9" s="1"/>
  <c r="E7" i="9"/>
  <c r="D9" i="9" s="1"/>
  <c r="F9" i="9" s="1"/>
  <c r="D7" i="9"/>
  <c r="O107" i="10" l="1"/>
  <c r="F40" i="9"/>
  <c r="I40" i="9" s="1"/>
  <c r="F31" i="9"/>
  <c r="I31" i="9" s="1"/>
  <c r="F19" i="9"/>
  <c r="I19" i="9" s="1"/>
  <c r="J19" i="9" s="1"/>
  <c r="I9" i="9"/>
  <c r="J9" i="9" s="1"/>
  <c r="G14" i="9"/>
  <c r="H14" i="9" s="1"/>
  <c r="J14" i="9" s="1"/>
  <c r="H15" i="9"/>
  <c r="J15" i="9" s="1"/>
  <c r="G24" i="9"/>
  <c r="H24" i="9" s="1"/>
  <c r="G36" i="9"/>
  <c r="H36" i="9" s="1"/>
  <c r="G37" i="9"/>
  <c r="H37" i="9" s="1"/>
  <c r="G27" i="9"/>
  <c r="H27" i="9" s="1"/>
  <c r="G28" i="9"/>
  <c r="H28" i="9" s="1"/>
  <c r="G26" i="9"/>
  <c r="H26" i="9" s="1"/>
  <c r="G25" i="9"/>
  <c r="H25" i="9" s="1"/>
  <c r="G16" i="9"/>
  <c r="H16" i="9" s="1"/>
  <c r="J16" i="9" s="1"/>
  <c r="J20" i="9" l="1"/>
  <c r="O109" i="10"/>
  <c r="I38" i="9"/>
  <c r="I41" i="9" s="1"/>
  <c r="I29" i="9"/>
  <c r="I32" i="9" s="1"/>
  <c r="I17" i="9"/>
  <c r="H5" i="9"/>
  <c r="J5" i="9" s="1"/>
  <c r="J10" i="9" s="1"/>
  <c r="G6" i="9"/>
  <c r="H6" i="9" s="1"/>
  <c r="J6" i="9" s="1"/>
  <c r="I7" i="9" l="1"/>
  <c r="B49" i="8"/>
  <c r="B50" i="8" s="1"/>
  <c r="B51" i="8" s="1"/>
  <c r="B52" i="8" s="1"/>
  <c r="B53" i="8" s="1"/>
  <c r="B54" i="8" s="1"/>
  <c r="B55" i="8" s="1"/>
  <c r="B56" i="8" s="1"/>
  <c r="B57" i="8" s="1"/>
  <c r="B58" i="8" s="1"/>
  <c r="B59" i="8" s="1"/>
  <c r="B60" i="8" s="1"/>
  <c r="B61" i="8" s="1"/>
  <c r="B62" i="8" s="1"/>
  <c r="B63" i="8" s="1"/>
  <c r="B64" i="8" s="1"/>
  <c r="B65" i="8" s="1"/>
  <c r="B66" i="8" s="1"/>
  <c r="B67" i="8" s="1"/>
  <c r="B4" i="8"/>
  <c r="B5" i="8" s="1"/>
  <c r="B6" i="8" s="1"/>
  <c r="B7" i="8" s="1"/>
  <c r="B8" i="8" s="1"/>
  <c r="B9" i="8" s="1"/>
  <c r="B10" i="8" s="1"/>
  <c r="B11" i="8" s="1"/>
  <c r="B12" i="8" s="1"/>
  <c r="B13" i="8" s="1"/>
  <c r="B14" i="8" s="1"/>
  <c r="B15" i="8" s="1"/>
  <c r="B16" i="8" s="1"/>
  <c r="B17" i="8" s="1"/>
  <c r="B18" i="8" s="1"/>
  <c r="B19" i="8" s="1"/>
  <c r="B20" i="8" s="1"/>
  <c r="B21" i="8" s="1"/>
  <c r="B22" i="8" s="1"/>
  <c r="B48" i="1"/>
  <c r="B49" i="1" s="1"/>
  <c r="B50" i="1" s="1"/>
  <c r="B51" i="1" s="1"/>
  <c r="B52" i="1" s="1"/>
  <c r="B53" i="1" s="1"/>
  <c r="B54" i="1" s="1"/>
  <c r="B55" i="1" s="1"/>
  <c r="B56" i="1" s="1"/>
  <c r="B57" i="1" s="1"/>
  <c r="B58" i="1" s="1"/>
  <c r="B59" i="1" s="1"/>
  <c r="B60" i="1" s="1"/>
  <c r="B61" i="1" s="1"/>
  <c r="B62" i="1" s="1"/>
  <c r="B63" i="1" s="1"/>
  <c r="B64" i="1" s="1"/>
  <c r="B65" i="1" s="1"/>
  <c r="B66" i="1" s="1"/>
  <c r="B180" i="7"/>
  <c r="B181" i="7" s="1"/>
  <c r="B182" i="7" s="1"/>
  <c r="B183" i="7" s="1"/>
  <c r="B184" i="7" s="1"/>
  <c r="B185" i="7" s="1"/>
  <c r="B186" i="7" s="1"/>
  <c r="B187" i="7" s="1"/>
  <c r="B188" i="7" s="1"/>
  <c r="B189" i="7" s="1"/>
  <c r="B190" i="7" s="1"/>
  <c r="B191" i="7" s="1"/>
  <c r="B192" i="7" s="1"/>
  <c r="B193" i="7" s="1"/>
  <c r="B194" i="7" s="1"/>
  <c r="B195" i="7" s="1"/>
  <c r="B196" i="7" s="1"/>
  <c r="B197" i="7" s="1"/>
  <c r="B198" i="7" s="1"/>
  <c r="B136" i="7"/>
  <c r="B137" i="7" s="1"/>
  <c r="B138" i="7" s="1"/>
  <c r="B139" i="7" s="1"/>
  <c r="B140" i="7" s="1"/>
  <c r="B141" i="7" s="1"/>
  <c r="B142" i="7" s="1"/>
  <c r="B143" i="7" s="1"/>
  <c r="B144" i="7" s="1"/>
  <c r="B145" i="7" s="1"/>
  <c r="B146" i="7" s="1"/>
  <c r="B147" i="7" s="1"/>
  <c r="B148" i="7" s="1"/>
  <c r="B149" i="7" s="1"/>
  <c r="B150" i="7" s="1"/>
  <c r="B151" i="7" s="1"/>
  <c r="B152" i="7" s="1"/>
  <c r="B153" i="7" s="1"/>
  <c r="B154" i="7" s="1"/>
  <c r="B92" i="7"/>
  <c r="B93" i="7" s="1"/>
  <c r="B94" i="7" s="1"/>
  <c r="B95" i="7" s="1"/>
  <c r="B96" i="7" s="1"/>
  <c r="B97" i="7" s="1"/>
  <c r="B98" i="7" s="1"/>
  <c r="B99" i="7" s="1"/>
  <c r="B100" i="7" s="1"/>
  <c r="B101" i="7" s="1"/>
  <c r="B102" i="7" s="1"/>
  <c r="B103" i="7" s="1"/>
  <c r="B104" i="7" s="1"/>
  <c r="B105" i="7" s="1"/>
  <c r="B106" i="7" s="1"/>
  <c r="B107" i="7" s="1"/>
  <c r="B108" i="7" s="1"/>
  <c r="B109" i="7" s="1"/>
  <c r="B110" i="7" s="1"/>
  <c r="B48" i="7"/>
  <c r="B49" i="7" s="1"/>
  <c r="B50" i="7" s="1"/>
  <c r="B51" i="7" s="1"/>
  <c r="B52" i="7" s="1"/>
  <c r="B53" i="7" s="1"/>
  <c r="B54" i="7" s="1"/>
  <c r="B55" i="7" s="1"/>
  <c r="B56" i="7" s="1"/>
  <c r="B57" i="7" s="1"/>
  <c r="B58" i="7" s="1"/>
  <c r="B59" i="7" s="1"/>
  <c r="B60" i="7" s="1"/>
  <c r="B61" i="7" s="1"/>
  <c r="B62" i="7" s="1"/>
  <c r="B63" i="7" s="1"/>
  <c r="B64" i="7" s="1"/>
  <c r="B65" i="7" s="1"/>
  <c r="B66" i="7" s="1"/>
  <c r="B4" i="7"/>
  <c r="B5" i="7" s="1"/>
  <c r="B6" i="7" s="1"/>
  <c r="B7" i="7" s="1"/>
  <c r="B8" i="7" s="1"/>
  <c r="B9" i="7" s="1"/>
  <c r="B10" i="7" s="1"/>
  <c r="B11" i="7" s="1"/>
  <c r="B12" i="7" s="1"/>
  <c r="B13" i="7" s="1"/>
  <c r="B14" i="7" s="1"/>
  <c r="B15" i="7" s="1"/>
  <c r="B16" i="7" s="1"/>
  <c r="B17" i="7" s="1"/>
  <c r="B18" i="7" s="1"/>
  <c r="B19" i="7" s="1"/>
  <c r="B20" i="7" s="1"/>
  <c r="B21" i="7" s="1"/>
  <c r="B22" i="7" s="1"/>
  <c r="B73" i="6"/>
  <c r="B74" i="6" s="1"/>
  <c r="B75" i="6" s="1"/>
  <c r="B76" i="6" s="1"/>
  <c r="B77" i="6" s="1"/>
  <c r="B78" i="6" s="1"/>
  <c r="B79" i="6" s="1"/>
  <c r="B80" i="6" s="1"/>
  <c r="B81" i="6" s="1"/>
  <c r="B82" i="6" s="1"/>
  <c r="B83" i="6" s="1"/>
  <c r="B84" i="6" s="1"/>
  <c r="B85" i="6" s="1"/>
  <c r="B86" i="6" s="1"/>
  <c r="B87" i="6" s="1"/>
  <c r="B88" i="6" s="1"/>
  <c r="B89" i="6" s="1"/>
  <c r="B90" i="6" s="1"/>
  <c r="B91" i="6" s="1"/>
  <c r="B61" i="6" l="1"/>
  <c r="B62" i="6" s="1"/>
  <c r="B63" i="6" s="1"/>
  <c r="B64" i="6" s="1"/>
  <c r="B65" i="6" s="1"/>
  <c r="B66" i="6" s="1"/>
  <c r="B67" i="6" s="1"/>
  <c r="B68" i="6" s="1"/>
  <c r="B69" i="6" s="1"/>
  <c r="B49" i="6"/>
  <c r="B50" i="6" s="1"/>
  <c r="B51" i="6" s="1"/>
  <c r="B52" i="6" s="1"/>
  <c r="B53" i="6" s="1"/>
  <c r="B54" i="6" s="1"/>
  <c r="B55" i="6" s="1"/>
  <c r="B56" i="6" s="1"/>
  <c r="B57" i="6" s="1"/>
  <c r="B4" i="6"/>
  <c r="B5" i="6" s="1"/>
  <c r="B6" i="6" s="1"/>
  <c r="B7" i="6" s="1"/>
  <c r="B8" i="6" s="1"/>
  <c r="B9" i="6" s="1"/>
  <c r="B10" i="6" s="1"/>
  <c r="B11" i="6" s="1"/>
  <c r="B12" i="6" s="1"/>
  <c r="B13" i="6" s="1"/>
  <c r="B14" i="6" s="1"/>
  <c r="B15" i="6" s="1"/>
  <c r="B16" i="6" s="1"/>
  <c r="B17" i="6" s="1"/>
  <c r="B18" i="6" s="1"/>
  <c r="B19" i="6" s="1"/>
  <c r="B20" i="6" s="1"/>
  <c r="B21" i="6" s="1"/>
  <c r="B22" i="6" s="1"/>
  <c r="B4" i="1" l="1"/>
  <c r="B5" i="1" s="1"/>
  <c r="B6" i="1" s="1"/>
  <c r="B7" i="1" s="1"/>
  <c r="B8" i="1" s="1"/>
  <c r="B9" i="1" s="1"/>
  <c r="B10" i="1" s="1"/>
  <c r="B11" i="1" s="1"/>
  <c r="B12" i="1" s="1"/>
  <c r="B13" i="1" s="1"/>
  <c r="B14" i="1" s="1"/>
  <c r="B15" i="1" s="1"/>
  <c r="B16" i="1" s="1"/>
  <c r="B17" i="1" s="1"/>
  <c r="B18" i="1" s="1"/>
  <c r="C25" i="9"/>
  <c r="B19" i="1" l="1"/>
  <c r="B20" i="1" s="1"/>
  <c r="B21" i="1" s="1"/>
  <c r="B22" i="1" s="1"/>
</calcChain>
</file>

<file path=xl/sharedStrings.xml><?xml version="1.0" encoding="utf-8"?>
<sst xmlns="http://schemas.openxmlformats.org/spreadsheetml/2006/main" count="1134" uniqueCount="190">
  <si>
    <r>
      <t xml:space="preserve"> </t>
    </r>
    <r>
      <rPr>
        <b/>
        <sz val="10"/>
        <color indexed="10"/>
        <rFont val="Verdana"/>
        <family val="2"/>
      </rPr>
      <t xml:space="preserve">UNDER </t>
    </r>
    <r>
      <rPr>
        <b/>
        <sz val="10"/>
        <rFont val="Verdana"/>
        <family val="2"/>
      </rPr>
      <t>guide price variation from hourly rate guide price</t>
    </r>
  </si>
  <si>
    <t>Marks awarded</t>
  </si>
  <si>
    <r>
      <rPr>
        <b/>
        <sz val="10"/>
        <color indexed="10"/>
        <rFont val="Verdana"/>
        <family val="2"/>
      </rPr>
      <t>OVER</t>
    </r>
    <r>
      <rPr>
        <b/>
        <sz val="10"/>
        <rFont val="Verdana"/>
        <family val="2"/>
      </rPr>
      <t xml:space="preserve"> guide price variation from hourly rate guide price </t>
    </r>
  </si>
  <si>
    <t>Marks Awarded</t>
  </si>
  <si>
    <t>Over guide price</t>
  </si>
  <si>
    <r>
      <rPr>
        <b/>
        <sz val="10"/>
        <color indexed="10"/>
        <rFont val="Verdana"/>
        <family val="2"/>
      </rPr>
      <t xml:space="preserve">UNDER </t>
    </r>
    <r>
      <rPr>
        <b/>
        <sz val="10"/>
        <rFont val="Verdana"/>
        <family val="2"/>
      </rPr>
      <t xml:space="preserve">guide price variation from shift rate guide price </t>
    </r>
  </si>
  <si>
    <r>
      <rPr>
        <b/>
        <sz val="10"/>
        <color indexed="10"/>
        <rFont val="Verdana"/>
        <family val="2"/>
      </rPr>
      <t>OVER</t>
    </r>
    <r>
      <rPr>
        <b/>
        <sz val="10"/>
        <rFont val="Verdana"/>
        <family val="2"/>
      </rPr>
      <t xml:space="preserve"> guide price variation from shift rate guide price </t>
    </r>
  </si>
  <si>
    <t>Lot 1</t>
  </si>
  <si>
    <t>Managed Telephone line</t>
  </si>
  <si>
    <t>Complaints</t>
  </si>
  <si>
    <t>Lot 2</t>
  </si>
  <si>
    <t>Safeguarding</t>
  </si>
  <si>
    <t>Care</t>
  </si>
  <si>
    <t>CFT Social Work</t>
  </si>
  <si>
    <t>DOLS</t>
  </si>
  <si>
    <t>IMCA A</t>
  </si>
  <si>
    <t>IMCA D</t>
  </si>
  <si>
    <t>IMCA Accommodation</t>
  </si>
  <si>
    <t>IMCA SMT</t>
  </si>
  <si>
    <t>Lot 3</t>
  </si>
  <si>
    <t>IMHA</t>
  </si>
  <si>
    <t>S.136</t>
  </si>
  <si>
    <t>Guardianship</t>
  </si>
  <si>
    <t>Up to 3%</t>
  </si>
  <si>
    <t>3% to 6%</t>
  </si>
  <si>
    <t>6% to 9%</t>
  </si>
  <si>
    <t>9% to 12%</t>
  </si>
  <si>
    <t>12% to 15%</t>
  </si>
  <si>
    <t>15% to 18%</t>
  </si>
  <si>
    <t>21% to 24%</t>
  </si>
  <si>
    <t>24% to 27%</t>
  </si>
  <si>
    <t>27% to 30%</t>
  </si>
  <si>
    <t>30% to 33%</t>
  </si>
  <si>
    <t>33% to 36%</t>
  </si>
  <si>
    <t>39% to 42%</t>
  </si>
  <si>
    <t>42% to 45%</t>
  </si>
  <si>
    <t>45% to 48%</t>
  </si>
  <si>
    <t>51% to 54%</t>
  </si>
  <si>
    <t>54% to 57%</t>
  </si>
  <si>
    <t>18% to 21%</t>
  </si>
  <si>
    <t>36% to 39%</t>
  </si>
  <si>
    <t>48% to 51%</t>
  </si>
  <si>
    <t>57% and over</t>
  </si>
  <si>
    <t>up to 1%</t>
  </si>
  <si>
    <t>1% to 2%</t>
  </si>
  <si>
    <t>2% to 3%</t>
  </si>
  <si>
    <t>3% to 4%</t>
  </si>
  <si>
    <t>4% to 5%</t>
  </si>
  <si>
    <t>5% to 6%</t>
  </si>
  <si>
    <t>6% to 7%</t>
  </si>
  <si>
    <t>7% to 8%</t>
  </si>
  <si>
    <t>8% to 9%</t>
  </si>
  <si>
    <t>9% and over</t>
  </si>
  <si>
    <t>Overhead charge  - percentage of total staffing costs</t>
  </si>
  <si>
    <t>5% to 10%</t>
  </si>
  <si>
    <t>10% to 15%</t>
  </si>
  <si>
    <t>15% to 20%</t>
  </si>
  <si>
    <t>20% to 25%</t>
  </si>
  <si>
    <t>25% to 30%</t>
  </si>
  <si>
    <t>30% to 35%</t>
  </si>
  <si>
    <t>Up to 5%</t>
  </si>
  <si>
    <t>35% to 40%</t>
  </si>
  <si>
    <t>Maximum score possible</t>
  </si>
  <si>
    <t>Minimum score possible</t>
  </si>
  <si>
    <t>40% and over</t>
  </si>
  <si>
    <t>Lot 2 - CFT Social Work - total annual costs relating to direct service delivery staff only
Weighting 39%</t>
  </si>
  <si>
    <t>Raw score</t>
  </si>
  <si>
    <t>Overheads</t>
  </si>
  <si>
    <t>Total</t>
  </si>
  <si>
    <t>Service Delivery</t>
  </si>
  <si>
    <t xml:space="preserve">Total weighted score
</t>
  </si>
  <si>
    <t>Percentage of Service Delivery bid</t>
  </si>
  <si>
    <t>Score</t>
  </si>
  <si>
    <t>Provider</t>
  </si>
  <si>
    <t>Service delivery Bid</t>
  </si>
  <si>
    <t>Advocacy Framework</t>
  </si>
  <si>
    <t>Provider Name</t>
  </si>
  <si>
    <t>Total Business Mileage claims</t>
  </si>
  <si>
    <t>Operational Management/Team leaders (non-productive)</t>
  </si>
  <si>
    <t>Office/Support Staff</t>
  </si>
  <si>
    <t>Management</t>
  </si>
  <si>
    <t>Directors/Owners</t>
  </si>
  <si>
    <t>Rent, rates, utilities</t>
  </si>
  <si>
    <t>Phone</t>
  </si>
  <si>
    <t>IT</t>
  </si>
  <si>
    <t>Insurance</t>
  </si>
  <si>
    <t>Training courses/material</t>
  </si>
  <si>
    <t>Consumables</t>
  </si>
  <si>
    <t>Other costs</t>
  </si>
  <si>
    <t>Total overheads</t>
  </si>
  <si>
    <t>Submission Form</t>
  </si>
  <si>
    <t>Direct Advocacy Staff to deliver contract:</t>
  </si>
  <si>
    <t>Number of trainee Advocates</t>
  </si>
  <si>
    <t>Number of Volunteers</t>
  </si>
  <si>
    <t>Year 1</t>
  </si>
  <si>
    <t>Year 2</t>
  </si>
  <si>
    <t>Year 3</t>
  </si>
  <si>
    <t>Number of Level 3 Advocates</t>
  </si>
  <si>
    <t>Total Salary costs of level 3  Advocates</t>
  </si>
  <si>
    <t>Total Salary costs of trainee  Advocates</t>
  </si>
  <si>
    <t>Total Number of Delivery staff</t>
  </si>
  <si>
    <t>Other Direct Staff Expenses</t>
  </si>
  <si>
    <t>Total Business training costs for all direct advocacy staff detailed above</t>
  </si>
  <si>
    <t>Total expenses costs of volunteers (excl mileage)</t>
  </si>
  <si>
    <t>Total costs Direct Service Delivery</t>
  </si>
  <si>
    <t>Overhead Costs staffing:</t>
  </si>
  <si>
    <t>Overhead costs Utilities, property &amp; finance:</t>
  </si>
  <si>
    <t>LOT number</t>
  </si>
  <si>
    <t>Service description</t>
  </si>
  <si>
    <t>Total Direct Service Delivery Costs all Services</t>
  </si>
  <si>
    <t>Total Of All Costs To Deliver LOT</t>
  </si>
  <si>
    <t>Service Description</t>
  </si>
  <si>
    <t>Lot 3 - DOLs - total annual costs relating to direct service delivery staff only
Weighting 62%</t>
  </si>
  <si>
    <t>Lot 3 - IMCA A - total annual costs relating to direct service delivery staff only
Weighting 2%</t>
  </si>
  <si>
    <t>Lot 3 - IMCA D - total annual costs relating to direct service delivery staff only
Weighting 26%</t>
  </si>
  <si>
    <t>Lot 3 - IMCA Accommodation - total annual costs relating to direct service delivery staff only
Weighting 7%</t>
  </si>
  <si>
    <t>Lot 3 - IMCA SMT - total annual costs relating to direct service delivery staff only
Weighting 2%</t>
  </si>
  <si>
    <t>Lot 4 - IMHA - total annual costs relating to direct service delivery staff only
Weighting 88%</t>
  </si>
  <si>
    <t>Lot 4 - Guardianship - total annual costs relating to direct service delivery staff only
Weighting 12%</t>
  </si>
  <si>
    <t>Lot 4 - Guardianship - total annual costs relating to direct service delivery staff only 
Weighting 12%</t>
  </si>
  <si>
    <t>Lot 4</t>
  </si>
  <si>
    <t>Percentage variance against guide</t>
  </si>
  <si>
    <t>weighting (based on best case)</t>
  </si>
  <si>
    <t>Total Financial Score</t>
  </si>
  <si>
    <t>Best case excl overheads</t>
  </si>
  <si>
    <t>Modelled Hours</t>
  </si>
  <si>
    <t>Modelled Hourly rate
Excl overheads</t>
  </si>
  <si>
    <t>Worst case excl overheads</t>
  </si>
  <si>
    <t>Lot 1 - Managed Telephone Line -total annual costs relating to direct service delivery staff only
Weighting 39.28%</t>
  </si>
  <si>
    <t>Lot 1 - Complaints - total annual costs relating to direct service delivery staff only
Weighting 60.72%</t>
  </si>
  <si>
    <t>Lot 1 - Complaints -total annual costs relating to direct service delivery staff only
Weighting 60.72%</t>
  </si>
  <si>
    <t>Lot 2 - Safeguarding - total annual costs relating to direct service delivery staff only
Weighting 49.74%%</t>
  </si>
  <si>
    <t>Lot 2 - Safeguarding - total annual costs relating to direct service delivery staff only
Weighting 49.74%</t>
  </si>
  <si>
    <t>Lot 2 - Care - total annual costs relating to direct service delivery staff only
Weighting 11.13%</t>
  </si>
  <si>
    <t>�</t>
  </si>
  <si>
    <t>Managed Telephone Line</t>
  </si>
  <si>
    <t>Direct Service Delivery:</t>
  </si>
  <si>
    <t>Overhead Costs :</t>
  </si>
  <si>
    <t>DOLs</t>
  </si>
  <si>
    <t>Guidance Notes</t>
  </si>
  <si>
    <t>The Advocacy Framework consists of four Lots. Each Lot has a submission form which must be fully completed by interested bidders.</t>
  </si>
  <si>
    <t>The submission form details the number of the Lots and has a section for each individual service element and a section for Overhead costs .</t>
  </si>
  <si>
    <t xml:space="preserve">This section is concerned with direct delivery staff only i.e. Advocates </t>
  </si>
  <si>
    <t>This section must not include any staff numbers or costs not involved in direct service delivery i.e. administrative staff, team managers, finance staff etc.</t>
  </si>
  <si>
    <t>For each service element the number of paid staff and volunteers to be utilised must be entered in terms of full time equivalent (FTE) with full time being 37 hours per week. E.g 3 staff at 14.5 hours per week the entry will be 1.18 ( 14.5 divided by 37 = 0.391 times 3 = 1.18 rounded)</t>
  </si>
  <si>
    <t>Total salary costs  - the amounts entered must include on costs ( employers national insurance and employers pension contributions)</t>
  </si>
  <si>
    <t>Total expenses of Volunteers - the amounts entered should include all amounts other than travel costs associated with service delivery i.e. meetings with clients.</t>
  </si>
  <si>
    <t>N/A</t>
  </si>
  <si>
    <t>Service Delivery Hourly Rate Guide</t>
  </si>
  <si>
    <t>Service Delivery
Total Cost Guide</t>
  </si>
  <si>
    <t>Overhead
Bid price</t>
  </si>
  <si>
    <t>Service Delivery
Bid price</t>
  </si>
  <si>
    <t>Hours to be delivered Complaints</t>
  </si>
  <si>
    <t>Calculated Hourly Rate Complaints</t>
  </si>
  <si>
    <t>Hours to be delivered Safeguarding</t>
  </si>
  <si>
    <t>Calculated Hourly Rate Safeguarding</t>
  </si>
  <si>
    <t>Hours to be delivered Care</t>
  </si>
  <si>
    <t>Calculated Hourly Rate Care</t>
  </si>
  <si>
    <t>Hours to be delivered CFT Social Work</t>
  </si>
  <si>
    <t>Calculated Hourly Rate CFT Social Work</t>
  </si>
  <si>
    <r>
      <t xml:space="preserve">* </t>
    </r>
    <r>
      <rPr>
        <i/>
        <sz val="10"/>
        <color theme="1"/>
        <rFont val="Verdana"/>
        <family val="2"/>
      </rPr>
      <t xml:space="preserve">Overhead weighted in accordance with service delivery weightings </t>
    </r>
  </si>
  <si>
    <t>Hours to be delivered Dols</t>
  </si>
  <si>
    <t>Calculated Hourly Rate Dols</t>
  </si>
  <si>
    <t>Hours to be delivered IMCA A</t>
  </si>
  <si>
    <t>Calculated Hourly Rate IMCA A</t>
  </si>
  <si>
    <t>Hours to be delivered IMCA D</t>
  </si>
  <si>
    <t>Calculated Hourly Rate IMCA D</t>
  </si>
  <si>
    <t>Hours to be delivered IMCA Accommodation</t>
  </si>
  <si>
    <t>Calculated Hourly Rate IMCA Accommodation</t>
  </si>
  <si>
    <t>Hours to be delivered IMCA SMT</t>
  </si>
  <si>
    <t>Calculated Hourly Rate IMCA SMT</t>
  </si>
  <si>
    <t>Hours to be delivered IMHA</t>
  </si>
  <si>
    <t>Calculated Hourly Rate IMHA</t>
  </si>
  <si>
    <t>Hours to be delivered Guardianship</t>
  </si>
  <si>
    <t>Calculated Hourly Rate Guardianship</t>
  </si>
  <si>
    <t>Calculated Hourly Rates inclusive of Overheads *</t>
  </si>
  <si>
    <t>Calculated Hourly Rate Complaints only inclusive of Overheads *</t>
  </si>
  <si>
    <t>The relevant submission form for the correct Lot must be selected. Enter details into Cells coloured YELLOW only.</t>
  </si>
  <si>
    <t>Enter the Total training costs for all direct service delivery staff detailed in this section</t>
  </si>
  <si>
    <t>Enter the total support hours to be delivered by the staff detailed in this section.</t>
  </si>
  <si>
    <t>This section is concerned with all costs other than direct service delivery costs that will be incurred to deliver all services in the Lot.</t>
  </si>
  <si>
    <r>
      <t xml:space="preserve">If your organisation undertakes other contracts, it will be necessary to apportion overheads to ensure that the amounts detailed in this bid relate only to the services as detailed in the Lot and </t>
    </r>
    <r>
      <rPr>
        <b/>
        <u/>
        <sz val="10"/>
        <color theme="1"/>
        <rFont val="Verdana"/>
        <family val="2"/>
      </rPr>
      <t>not</t>
    </r>
    <r>
      <rPr>
        <sz val="10"/>
        <color theme="1"/>
        <rFont val="Verdana"/>
        <family val="2"/>
      </rPr>
      <t xml:space="preserve"> the total overheads of the organisation.</t>
    </r>
  </si>
  <si>
    <t xml:space="preserve">If your organisation is bidding for more than one Lot it will be necessary to apportion your overheads between the Lots. </t>
  </si>
  <si>
    <t>Enter the Total Cost of Business Mileage payments. This should be the total amount paid to all direct service delivery staff detailed in this section</t>
  </si>
  <si>
    <t>Total Cost of Business Mileage claims for all direct advocacy staff detailed above</t>
  </si>
  <si>
    <t>Total Cost of Business Mileage claims</t>
  </si>
  <si>
    <t>4 year Total</t>
  </si>
  <si>
    <t>Year 4</t>
  </si>
  <si>
    <t>direct service weighted score</t>
  </si>
  <si>
    <t>40% Commercial weighting</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</si>
</sst>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6" formatCode="&quot;£&quot;#,##0;[Red]\-&quot;£&quot;#,##0"/>
    <numFmt numFmtId="164" formatCode="&quot;£&quot;#,##0"/>
    <numFmt numFmtId="165" formatCode="&quot;£&quot;#,##0.00"/>
  </numFmts>
  <fonts count="16" x14ac:knownFonts="1">
    <font>
      <sz val="11"/>
      <color theme="1"/>
      <name val="Verdana"/>
      <family val="2"/>
    </font>
    <font>
      <b/>
      <sz val="11"/>
      <color theme="1"/>
      <name val="Verdana"/>
      <family val="2"/>
    </font>
    <font>
      <b/>
      <sz val="10"/>
      <name val="Verdana"/>
      <family val="2"/>
    </font>
    <font>
      <b/>
      <sz val="10"/>
      <color indexed="10"/>
      <name val="Verdana"/>
      <family val="2"/>
    </font>
    <font>
      <sz val="10"/>
      <name val="Verdana"/>
      <family val="2"/>
    </font>
    <font>
      <sz val="10"/>
      <color theme="1"/>
      <name val="Verdana"/>
      <family val="2"/>
    </font>
    <font>
      <b/>
      <sz val="12"/>
      <color theme="1"/>
      <name val="Verdana"/>
      <family val="2"/>
    </font>
    <font>
      <sz val="11"/>
      <color theme="3"/>
      <name val="Verdana"/>
      <family val="2"/>
    </font>
    <font>
      <b/>
      <sz val="10"/>
      <color theme="1"/>
      <name val="Verdana"/>
      <family val="2"/>
    </font>
    <font>
      <b/>
      <u/>
      <sz val="14"/>
      <color theme="1"/>
      <name val="Verdana"/>
      <family val="2"/>
    </font>
    <font>
      <u/>
      <sz val="14"/>
      <color theme="1"/>
      <name val="Verdana"/>
      <family val="2"/>
    </font>
    <font>
      <b/>
      <sz val="18"/>
      <color theme="1"/>
      <name val="Verdana"/>
      <family val="2"/>
    </font>
    <font>
      <sz val="12"/>
      <color theme="1"/>
      <name val="Verdana"/>
      <family val="2"/>
    </font>
    <font>
      <i/>
      <sz val="10"/>
      <color theme="1"/>
      <name val="Verdana"/>
      <family val="2"/>
    </font>
    <font>
      <b/>
      <sz val="8"/>
      <color theme="1"/>
      <name val="Verdana"/>
      <family val="2"/>
    </font>
    <font>
      <b/>
      <u/>
      <sz val="10"/>
      <color theme="1"/>
      <name val="Verdana"/>
      <family val="2"/>
    </font>
  </fonts>
  <fills count="7">
    <fill>
      <patternFill patternType="none"/>
    </fill>
    <fill>
      <patternFill patternType="gray125"/>
    </fill>
    <fill>
      <patternFill patternType="solid">
        <fgColor indexed="42"/>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s>
  <borders count="38">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style="medium">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double">
        <color indexed="64"/>
      </bottom>
      <diagonal/>
    </border>
    <border>
      <left/>
      <right/>
      <top style="medium">
        <color indexed="64"/>
      </top>
      <bottom style="double">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
    <xf numFmtId="0" fontId="0" fillId="0" borderId="0"/>
  </cellStyleXfs>
  <cellXfs count="341">
    <xf numFmtId="0" fontId="0" fillId="0" borderId="0" xfId="0"/>
    <xf numFmtId="0" fontId="4" fillId="0" borderId="3" xfId="0" applyFont="1" applyBorder="1" applyAlignment="1">
      <alignment horizontal="center"/>
    </xf>
    <xf numFmtId="0" fontId="4" fillId="0" borderId="4" xfId="0" applyFont="1" applyBorder="1" applyAlignment="1">
      <alignment horizontal="center"/>
    </xf>
    <xf numFmtId="0" fontId="0" fillId="0" borderId="0" xfId="0" applyAlignment="1">
      <alignment horizontal="center"/>
    </xf>
    <xf numFmtId="0" fontId="1" fillId="0" borderId="0" xfId="0" applyFont="1"/>
    <xf numFmtId="0" fontId="0" fillId="0" borderId="0" xfId="0" applyAlignment="1">
      <alignment wrapText="1"/>
    </xf>
    <xf numFmtId="164" fontId="0" fillId="0" borderId="0" xfId="0" applyNumberFormat="1" applyAlignment="1">
      <alignment horizontal="right"/>
    </xf>
    <xf numFmtId="164" fontId="0" fillId="0" borderId="5" xfId="0" applyNumberFormat="1" applyBorder="1" applyAlignment="1">
      <alignment horizontal="right"/>
    </xf>
    <xf numFmtId="164" fontId="0" fillId="0" borderId="0" xfId="0" applyNumberFormat="1"/>
    <xf numFmtId="10" fontId="0" fillId="0" borderId="0" xfId="0" applyNumberFormat="1"/>
    <xf numFmtId="164" fontId="0" fillId="0" borderId="0" xfId="0" applyNumberFormat="1" applyAlignment="1">
      <alignment horizontal="center"/>
    </xf>
    <xf numFmtId="164" fontId="1" fillId="0" borderId="6" xfId="0" applyNumberFormat="1" applyFont="1" applyBorder="1"/>
    <xf numFmtId="6" fontId="4" fillId="0" borderId="3" xfId="0" applyNumberFormat="1" applyFont="1" applyBorder="1" applyAlignment="1">
      <alignment horizontal="center"/>
    </xf>
    <xf numFmtId="1" fontId="0" fillId="0" borderId="0" xfId="0" applyNumberFormat="1"/>
    <xf numFmtId="1" fontId="1" fillId="0" borderId="0" xfId="0" applyNumberFormat="1" applyFont="1"/>
    <xf numFmtId="164" fontId="0" fillId="0" borderId="0" xfId="0" applyNumberFormat="1" applyBorder="1" applyAlignment="1">
      <alignment horizontal="right"/>
    </xf>
    <xf numFmtId="9" fontId="0" fillId="0" borderId="0" xfId="0" applyNumberFormat="1"/>
    <xf numFmtId="0" fontId="0" fillId="0" borderId="7" xfId="0" applyBorder="1"/>
    <xf numFmtId="0" fontId="2" fillId="3" borderId="3" xfId="0" applyFont="1" applyFill="1" applyBorder="1" applyAlignment="1">
      <alignment horizontal="center"/>
    </xf>
    <xf numFmtId="0" fontId="2" fillId="3" borderId="4" xfId="0" applyFont="1" applyFill="1" applyBorder="1" applyAlignment="1">
      <alignment horizontal="center"/>
    </xf>
    <xf numFmtId="0" fontId="2" fillId="3" borderId="8" xfId="0" applyFont="1" applyFill="1" applyBorder="1" applyAlignment="1">
      <alignment horizontal="center"/>
    </xf>
    <xf numFmtId="6" fontId="4" fillId="0" borderId="0" xfId="0" applyNumberFormat="1" applyFont="1" applyBorder="1" applyAlignment="1">
      <alignment horizontal="center"/>
    </xf>
    <xf numFmtId="0" fontId="4" fillId="0" borderId="0" xfId="0" applyFont="1" applyBorder="1" applyAlignment="1">
      <alignment horizontal="center"/>
    </xf>
    <xf numFmtId="0" fontId="5" fillId="5" borderId="0" xfId="0" applyFont="1" applyFill="1"/>
    <xf numFmtId="0" fontId="5" fillId="5" borderId="0" xfId="0" applyFont="1" applyFill="1" applyAlignment="1">
      <alignment wrapText="1"/>
    </xf>
    <xf numFmtId="0" fontId="5" fillId="5" borderId="0" xfId="0" applyFont="1" applyFill="1" applyAlignment="1">
      <alignment horizontal="center" wrapText="1"/>
    </xf>
    <xf numFmtId="0" fontId="5" fillId="5" borderId="21" xfId="0" applyFont="1" applyFill="1" applyBorder="1"/>
    <xf numFmtId="0" fontId="5" fillId="5" borderId="22" xfId="0" applyFont="1" applyFill="1" applyBorder="1" applyAlignment="1">
      <alignment wrapText="1"/>
    </xf>
    <xf numFmtId="0" fontId="5" fillId="5" borderId="22" xfId="0" applyFont="1" applyFill="1" applyBorder="1" applyAlignment="1">
      <alignment horizontal="center" wrapText="1"/>
    </xf>
    <xf numFmtId="0" fontId="5" fillId="5" borderId="23" xfId="0" applyFont="1" applyFill="1" applyBorder="1"/>
    <xf numFmtId="0" fontId="5" fillId="5" borderId="0" xfId="0" applyFont="1" applyFill="1" applyBorder="1" applyAlignment="1">
      <alignment wrapText="1"/>
    </xf>
    <xf numFmtId="0" fontId="5" fillId="5" borderId="0" xfId="0" applyFont="1" applyFill="1" applyBorder="1" applyAlignment="1">
      <alignment horizontal="center" wrapText="1"/>
    </xf>
    <xf numFmtId="0" fontId="0" fillId="5" borderId="0" xfId="0" applyFill="1" applyBorder="1"/>
    <xf numFmtId="0" fontId="5" fillId="0" borderId="0" xfId="0" applyFont="1" applyFill="1" applyBorder="1" applyAlignment="1">
      <alignment horizontal="center" wrapText="1"/>
    </xf>
    <xf numFmtId="0" fontId="5" fillId="5" borderId="0" xfId="0" applyFont="1" applyFill="1" applyBorder="1" applyAlignment="1" applyProtection="1">
      <alignment horizontal="center" wrapText="1"/>
      <protection locked="0"/>
    </xf>
    <xf numFmtId="0" fontId="8" fillId="5" borderId="0" xfId="0" applyFont="1" applyFill="1" applyBorder="1" applyAlignment="1">
      <alignment wrapText="1"/>
    </xf>
    <xf numFmtId="0" fontId="5" fillId="0" borderId="25" xfId="0" applyFont="1" applyFill="1" applyBorder="1" applyAlignment="1">
      <alignment horizontal="center" wrapText="1"/>
    </xf>
    <xf numFmtId="0" fontId="5" fillId="5" borderId="0" xfId="0" applyFont="1" applyFill="1" applyBorder="1"/>
    <xf numFmtId="0" fontId="5" fillId="5" borderId="27" xfId="0" applyFont="1" applyFill="1" applyBorder="1" applyAlignment="1">
      <alignment horizontal="center" wrapText="1"/>
    </xf>
    <xf numFmtId="164" fontId="5" fillId="5" borderId="27" xfId="0" applyNumberFormat="1" applyFont="1" applyFill="1" applyBorder="1" applyAlignment="1">
      <alignment horizontal="center" wrapText="1"/>
    </xf>
    <xf numFmtId="164" fontId="5" fillId="5" borderId="0" xfId="0" applyNumberFormat="1" applyFont="1" applyFill="1" applyBorder="1" applyAlignment="1">
      <alignment horizontal="center" wrapText="1"/>
    </xf>
    <xf numFmtId="0" fontId="5" fillId="0" borderId="0" xfId="0" applyFont="1" applyBorder="1" applyAlignment="1">
      <alignment horizontal="center" wrapText="1"/>
    </xf>
    <xf numFmtId="0" fontId="5" fillId="5" borderId="29" xfId="0" applyFont="1" applyFill="1" applyBorder="1"/>
    <xf numFmtId="0" fontId="5" fillId="5" borderId="5" xfId="0" applyFont="1" applyFill="1" applyBorder="1" applyAlignment="1">
      <alignment wrapText="1"/>
    </xf>
    <xf numFmtId="0" fontId="5" fillId="5" borderId="5" xfId="0" applyFont="1" applyFill="1" applyBorder="1" applyAlignment="1">
      <alignment horizontal="center" wrapText="1"/>
    </xf>
    <xf numFmtId="164" fontId="5" fillId="0" borderId="0" xfId="0" applyNumberFormat="1" applyFont="1" applyFill="1" applyBorder="1" applyAlignment="1" applyProtection="1">
      <alignment horizontal="center" wrapText="1"/>
      <protection locked="0"/>
    </xf>
    <xf numFmtId="0" fontId="5" fillId="5" borderId="0" xfId="0" applyFont="1" applyFill="1" applyBorder="1" applyAlignment="1"/>
    <xf numFmtId="0" fontId="5" fillId="0" borderId="8" xfId="0" applyFont="1" applyFill="1" applyBorder="1" applyAlignment="1">
      <alignment horizontal="center" wrapText="1"/>
    </xf>
    <xf numFmtId="0" fontId="5" fillId="0" borderId="0" xfId="0" applyFont="1" applyFill="1" applyBorder="1" applyAlignment="1" applyProtection="1">
      <alignment horizontal="center" wrapText="1"/>
      <protection locked="0"/>
    </xf>
    <xf numFmtId="164" fontId="5" fillId="0" borderId="0" xfId="0" applyNumberFormat="1" applyFont="1" applyFill="1" applyBorder="1" applyAlignment="1">
      <alignment horizontal="center" wrapText="1"/>
    </xf>
    <xf numFmtId="0" fontId="5" fillId="0" borderId="0" xfId="0" applyFont="1" applyFill="1" applyAlignment="1">
      <alignment horizontal="center" wrapText="1"/>
    </xf>
    <xf numFmtId="0" fontId="5" fillId="0" borderId="22" xfId="0" applyFont="1" applyFill="1" applyBorder="1" applyAlignment="1">
      <alignment horizontal="center" wrapText="1"/>
    </xf>
    <xf numFmtId="49" fontId="5" fillId="0" borderId="0" xfId="0" applyNumberFormat="1" applyFont="1" applyFill="1" applyBorder="1" applyAlignment="1" applyProtection="1">
      <alignment horizontal="center" wrapText="1"/>
      <protection locked="0"/>
    </xf>
    <xf numFmtId="0" fontId="5" fillId="0" borderId="0" xfId="0" applyFont="1" applyFill="1" applyBorder="1"/>
    <xf numFmtId="0" fontId="5" fillId="0" borderId="5" xfId="0" applyFont="1" applyFill="1" applyBorder="1" applyAlignment="1">
      <alignment horizontal="center" wrapText="1"/>
    </xf>
    <xf numFmtId="0" fontId="7" fillId="5" borderId="0" xfId="0" applyFont="1" applyFill="1" applyBorder="1" applyAlignment="1">
      <alignment horizontal="center" vertical="center" wrapText="1"/>
    </xf>
    <xf numFmtId="0" fontId="5" fillId="0" borderId="0" xfId="0" applyFont="1" applyFill="1"/>
    <xf numFmtId="0" fontId="5" fillId="0" borderId="23" xfId="0" applyFont="1" applyFill="1" applyBorder="1"/>
    <xf numFmtId="0" fontId="5" fillId="0" borderId="0" xfId="0" applyFont="1" applyFill="1" applyBorder="1" applyAlignment="1">
      <alignment wrapText="1"/>
    </xf>
    <xf numFmtId="0" fontId="5" fillId="0" borderId="20" xfId="0" applyFont="1" applyFill="1" applyBorder="1" applyAlignment="1">
      <alignment horizontal="center" wrapText="1"/>
    </xf>
    <xf numFmtId="0" fontId="5" fillId="0" borderId="24" xfId="0" applyFont="1" applyFill="1" applyBorder="1" applyAlignment="1">
      <alignment horizontal="center" wrapText="1"/>
    </xf>
    <xf numFmtId="0" fontId="7" fillId="0" borderId="24" xfId="0" applyFont="1" applyFill="1" applyBorder="1" applyAlignment="1">
      <alignment horizontal="center" vertical="center" wrapText="1"/>
    </xf>
    <xf numFmtId="0" fontId="5" fillId="0" borderId="24" xfId="0" applyFont="1" applyFill="1" applyBorder="1" applyAlignment="1" applyProtection="1">
      <alignment horizontal="center" wrapText="1"/>
      <protection locked="0"/>
    </xf>
    <xf numFmtId="164" fontId="5" fillId="0" borderId="24" xfId="0" applyNumberFormat="1" applyFont="1" applyFill="1" applyBorder="1" applyAlignment="1">
      <alignment horizontal="center" wrapText="1"/>
    </xf>
    <xf numFmtId="0" fontId="5" fillId="0" borderId="24" xfId="0" applyFont="1" applyFill="1" applyBorder="1"/>
    <xf numFmtId="0" fontId="5" fillId="0" borderId="30" xfId="0" applyFont="1" applyFill="1" applyBorder="1" applyAlignment="1">
      <alignment horizontal="center" wrapText="1"/>
    </xf>
    <xf numFmtId="2" fontId="5" fillId="6" borderId="26" xfId="0" applyNumberFormat="1" applyFont="1" applyFill="1" applyBorder="1" applyAlignment="1" applyProtection="1">
      <alignment horizontal="center" wrapText="1"/>
      <protection locked="0"/>
    </xf>
    <xf numFmtId="2" fontId="5" fillId="5" borderId="0" xfId="0" applyNumberFormat="1" applyFont="1" applyFill="1" applyBorder="1" applyAlignment="1">
      <alignment horizontal="center" wrapText="1"/>
    </xf>
    <xf numFmtId="2" fontId="5" fillId="0" borderId="0" xfId="0" applyNumberFormat="1" applyFont="1" applyFill="1" applyBorder="1" applyAlignment="1" applyProtection="1">
      <alignment horizontal="center" wrapText="1"/>
      <protection locked="0"/>
    </xf>
    <xf numFmtId="2" fontId="5" fillId="0" borderId="25" xfId="0" applyNumberFormat="1" applyFont="1" applyFill="1" applyBorder="1" applyAlignment="1">
      <alignment horizontal="center" wrapText="1"/>
    </xf>
    <xf numFmtId="2" fontId="5" fillId="0" borderId="0" xfId="0" applyNumberFormat="1" applyFont="1" applyFill="1" applyBorder="1" applyAlignment="1">
      <alignment horizontal="center" wrapText="1"/>
    </xf>
    <xf numFmtId="2" fontId="4" fillId="6" borderId="26" xfId="0" applyNumberFormat="1" applyFont="1" applyFill="1" applyBorder="1" applyAlignment="1" applyProtection="1">
      <alignment horizontal="center" wrapText="1"/>
      <protection locked="0"/>
    </xf>
    <xf numFmtId="2" fontId="5" fillId="5" borderId="27" xfId="0" applyNumberFormat="1" applyFont="1" applyFill="1" applyBorder="1" applyAlignment="1">
      <alignment horizontal="center" wrapText="1"/>
    </xf>
    <xf numFmtId="165" fontId="5" fillId="5" borderId="27" xfId="0" applyNumberFormat="1" applyFont="1" applyFill="1" applyBorder="1" applyAlignment="1">
      <alignment horizontal="center" wrapText="1"/>
    </xf>
    <xf numFmtId="165" fontId="5" fillId="0" borderId="0" xfId="0" applyNumberFormat="1" applyFont="1" applyFill="1" applyBorder="1" applyAlignment="1" applyProtection="1">
      <alignment horizontal="center" wrapText="1"/>
      <protection locked="0"/>
    </xf>
    <xf numFmtId="165" fontId="5" fillId="0" borderId="25" xfId="0" applyNumberFormat="1" applyFont="1" applyFill="1" applyBorder="1" applyAlignment="1">
      <alignment horizontal="center" wrapText="1"/>
    </xf>
    <xf numFmtId="165" fontId="5" fillId="5" borderId="0" xfId="0" applyNumberFormat="1" applyFont="1" applyFill="1" applyBorder="1" applyAlignment="1">
      <alignment horizontal="center" wrapText="1"/>
    </xf>
    <xf numFmtId="165" fontId="5" fillId="0" borderId="0" xfId="0" applyNumberFormat="1" applyFont="1" applyFill="1" applyBorder="1" applyAlignment="1">
      <alignment horizontal="center" wrapText="1"/>
    </xf>
    <xf numFmtId="165" fontId="5" fillId="0" borderId="0" xfId="0" applyNumberFormat="1" applyFont="1" applyBorder="1" applyAlignment="1">
      <alignment horizontal="center" wrapText="1"/>
    </xf>
    <xf numFmtId="0" fontId="8" fillId="0" borderId="0" xfId="0" applyFont="1" applyFill="1" applyBorder="1" applyAlignment="1">
      <alignment wrapText="1"/>
    </xf>
    <xf numFmtId="2" fontId="8" fillId="0" borderId="0" xfId="0" applyNumberFormat="1" applyFont="1" applyFill="1" applyBorder="1" applyAlignment="1" applyProtection="1">
      <alignment horizontal="center" wrapText="1"/>
      <protection locked="0"/>
    </xf>
    <xf numFmtId="0" fontId="8" fillId="5" borderId="0" xfId="0" applyFont="1" applyFill="1" applyBorder="1" applyAlignment="1">
      <alignment horizontal="center" wrapText="1"/>
    </xf>
    <xf numFmtId="0" fontId="6" fillId="0" borderId="0" xfId="0" applyFont="1" applyFill="1" applyBorder="1" applyAlignment="1">
      <alignment wrapText="1"/>
    </xf>
    <xf numFmtId="0" fontId="6" fillId="5" borderId="0" xfId="0" applyFont="1" applyFill="1" applyBorder="1" applyAlignment="1">
      <alignment wrapText="1"/>
    </xf>
    <xf numFmtId="0" fontId="5" fillId="5" borderId="31" xfId="0" applyFont="1" applyFill="1" applyBorder="1" applyAlignment="1">
      <alignment horizontal="center" wrapText="1"/>
    </xf>
    <xf numFmtId="0" fontId="5" fillId="0" borderId="31" xfId="0" applyFont="1" applyFill="1" applyBorder="1" applyAlignment="1">
      <alignment horizontal="center" wrapText="1"/>
    </xf>
    <xf numFmtId="0" fontId="6" fillId="5" borderId="0" xfId="0" applyFont="1" applyFill="1" applyBorder="1" applyAlignment="1">
      <alignment horizontal="right" wrapText="1"/>
    </xf>
    <xf numFmtId="0" fontId="9" fillId="0" borderId="0" xfId="0" applyFont="1" applyBorder="1"/>
    <xf numFmtId="0" fontId="10" fillId="5" borderId="0" xfId="0" applyFont="1" applyFill="1" applyBorder="1" applyAlignment="1">
      <alignment wrapText="1"/>
    </xf>
    <xf numFmtId="164" fontId="0" fillId="0" borderId="15" xfId="0" applyNumberFormat="1" applyBorder="1" applyProtection="1">
      <protection locked="0"/>
    </xf>
    <xf numFmtId="164" fontId="0" fillId="0" borderId="7" xfId="0" applyNumberFormat="1" applyFill="1" applyBorder="1" applyProtection="1">
      <protection locked="0"/>
    </xf>
    <xf numFmtId="164" fontId="0" fillId="0" borderId="7" xfId="0" applyNumberFormat="1" applyFont="1" applyBorder="1" applyProtection="1">
      <protection locked="0"/>
    </xf>
    <xf numFmtId="1" fontId="0" fillId="0" borderId="0" xfId="0" applyNumberFormat="1" applyAlignment="1">
      <alignment horizontal="right"/>
    </xf>
    <xf numFmtId="1" fontId="0" fillId="0" borderId="5" xfId="0" applyNumberFormat="1" applyBorder="1" applyAlignment="1">
      <alignment horizontal="right"/>
    </xf>
    <xf numFmtId="1" fontId="0" fillId="0" borderId="0" xfId="0" applyNumberFormat="1" applyAlignment="1">
      <alignment horizontal="center"/>
    </xf>
    <xf numFmtId="164" fontId="0" fillId="0" borderId="5" xfId="0" applyNumberFormat="1" applyFont="1" applyBorder="1"/>
    <xf numFmtId="1" fontId="0" fillId="0" borderId="5" xfId="0" applyNumberFormat="1" applyFont="1" applyBorder="1" applyAlignment="1">
      <alignment horizontal="right"/>
    </xf>
    <xf numFmtId="164" fontId="0" fillId="0" borderId="5" xfId="0" applyNumberFormat="1" applyBorder="1"/>
    <xf numFmtId="3" fontId="1" fillId="0" borderId="6" xfId="0" applyNumberFormat="1" applyFont="1" applyBorder="1"/>
    <xf numFmtId="165" fontId="0" fillId="0" borderId="0" xfId="0" applyNumberFormat="1"/>
    <xf numFmtId="165" fontId="0" fillId="0" borderId="0" xfId="0" applyNumberFormat="1" applyAlignment="1">
      <alignment horizontal="right"/>
    </xf>
    <xf numFmtId="165" fontId="0" fillId="0" borderId="5" xfId="0" applyNumberFormat="1" applyBorder="1" applyAlignment="1">
      <alignment horizontal="right"/>
    </xf>
    <xf numFmtId="165" fontId="0" fillId="0" borderId="0" xfId="0" applyNumberFormat="1" applyAlignment="1">
      <alignment horizontal="center"/>
    </xf>
    <xf numFmtId="165" fontId="1" fillId="0" borderId="6" xfId="0" applyNumberFormat="1" applyFont="1" applyBorder="1"/>
    <xf numFmtId="165" fontId="0" fillId="0" borderId="0" xfId="0" applyNumberFormat="1" applyBorder="1" applyAlignment="1">
      <alignment horizontal="right"/>
    </xf>
    <xf numFmtId="0" fontId="5" fillId="5" borderId="28" xfId="0" applyFont="1" applyFill="1" applyBorder="1" applyAlignment="1">
      <alignment horizontal="center" vertical="center" wrapText="1"/>
    </xf>
    <xf numFmtId="0" fontId="1" fillId="0" borderId="0" xfId="0" applyFont="1" applyAlignment="1">
      <alignment wrapText="1"/>
    </xf>
    <xf numFmtId="1" fontId="1" fillId="0" borderId="0" xfId="0" applyNumberFormat="1" applyFont="1" applyAlignment="1">
      <alignment wrapText="1"/>
    </xf>
    <xf numFmtId="165" fontId="1" fillId="0" borderId="0" xfId="0" applyNumberFormat="1" applyFont="1" applyAlignment="1">
      <alignment wrapText="1"/>
    </xf>
    <xf numFmtId="10" fontId="1" fillId="0" borderId="0" xfId="0" applyNumberFormat="1" applyFont="1" applyAlignment="1">
      <alignment wrapText="1"/>
    </xf>
    <xf numFmtId="0" fontId="5" fillId="5" borderId="0" xfId="0" applyFont="1" applyFill="1" applyBorder="1" applyAlignment="1">
      <alignment horizontal="center" vertical="center" wrapText="1"/>
    </xf>
    <xf numFmtId="0" fontId="6" fillId="0" borderId="0" xfId="0" applyFont="1" applyFill="1" applyBorder="1" applyAlignment="1">
      <alignment horizontal="center" wrapText="1"/>
    </xf>
    <xf numFmtId="0" fontId="11" fillId="0" borderId="0" xfId="0" applyFont="1" applyFill="1" applyBorder="1" applyAlignment="1">
      <alignment wrapText="1"/>
    </xf>
    <xf numFmtId="0" fontId="11" fillId="4" borderId="7" xfId="0" applyFont="1" applyFill="1" applyBorder="1" applyAlignment="1">
      <alignment wrapText="1"/>
    </xf>
    <xf numFmtId="0" fontId="5" fillId="0" borderId="36" xfId="0" applyFont="1" applyFill="1" applyBorder="1"/>
    <xf numFmtId="0" fontId="8" fillId="0" borderId="31" xfId="0" applyFont="1" applyFill="1" applyBorder="1" applyAlignment="1">
      <alignment wrapText="1"/>
    </xf>
    <xf numFmtId="2" fontId="5" fillId="0" borderId="31" xfId="0" applyNumberFormat="1" applyFont="1" applyFill="1" applyBorder="1" applyAlignment="1">
      <alignment horizontal="center" wrapText="1"/>
    </xf>
    <xf numFmtId="2" fontId="5" fillId="0" borderId="31" xfId="0" applyNumberFormat="1" applyFont="1" applyFill="1" applyBorder="1" applyAlignment="1" applyProtection="1">
      <alignment horizontal="center" wrapText="1"/>
      <protection locked="0"/>
    </xf>
    <xf numFmtId="164" fontId="5" fillId="0" borderId="37" xfId="0" applyNumberFormat="1" applyFont="1" applyFill="1" applyBorder="1" applyAlignment="1">
      <alignment horizontal="center" wrapText="1"/>
    </xf>
    <xf numFmtId="0" fontId="5" fillId="5" borderId="36" xfId="0" applyFont="1" applyFill="1" applyBorder="1"/>
    <xf numFmtId="0" fontId="6" fillId="5" borderId="31" xfId="0" applyFont="1" applyFill="1" applyBorder="1" applyAlignment="1">
      <alignment wrapText="1"/>
    </xf>
    <xf numFmtId="165" fontId="5" fillId="0" borderId="31" xfId="0" applyNumberFormat="1" applyFont="1" applyFill="1" applyBorder="1" applyAlignment="1">
      <alignment horizontal="center" wrapText="1"/>
    </xf>
    <xf numFmtId="165" fontId="5" fillId="0" borderId="31" xfId="0" applyNumberFormat="1" applyFont="1" applyFill="1" applyBorder="1" applyAlignment="1" applyProtection="1">
      <alignment horizontal="center" wrapText="1"/>
      <protection locked="0"/>
    </xf>
    <xf numFmtId="0" fontId="5" fillId="0" borderId="37" xfId="0" applyFont="1" applyFill="1" applyBorder="1"/>
    <xf numFmtId="0" fontId="6" fillId="5" borderId="0" xfId="0" applyFont="1" applyFill="1" applyBorder="1" applyAlignment="1">
      <alignment horizontal="left" wrapText="1"/>
    </xf>
    <xf numFmtId="0" fontId="12" fillId="5" borderId="0" xfId="0" applyFont="1" applyFill="1"/>
    <xf numFmtId="0" fontId="12" fillId="5" borderId="23" xfId="0" applyFont="1" applyFill="1" applyBorder="1"/>
    <xf numFmtId="0" fontId="6" fillId="0" borderId="0" xfId="0" applyFont="1" applyFill="1" applyBorder="1" applyAlignment="1">
      <alignment horizontal="right" wrapText="1"/>
    </xf>
    <xf numFmtId="0" fontId="7" fillId="0" borderId="0" xfId="0" applyFont="1" applyFill="1" applyBorder="1" applyAlignment="1">
      <alignment horizontal="center" vertical="center" wrapText="1"/>
    </xf>
    <xf numFmtId="0" fontId="5" fillId="5" borderId="0" xfId="0" applyFont="1" applyFill="1" applyBorder="1" applyAlignment="1">
      <alignment wrapText="1"/>
    </xf>
    <xf numFmtId="0" fontId="0" fillId="0" borderId="0" xfId="0" applyAlignment="1">
      <alignment wrapText="1"/>
    </xf>
    <xf numFmtId="165" fontId="8" fillId="0" borderId="31" xfId="0" applyNumberFormat="1" applyFont="1" applyFill="1" applyBorder="1" applyAlignment="1" applyProtection="1">
      <alignment horizontal="center" wrapText="1"/>
      <protection locked="0"/>
    </xf>
    <xf numFmtId="165" fontId="6" fillId="0" borderId="0" xfId="0" applyNumberFormat="1" applyFont="1" applyFill="1" applyBorder="1" applyAlignment="1" applyProtection="1">
      <alignment horizontal="center" wrapText="1"/>
      <protection locked="0"/>
    </xf>
    <xf numFmtId="0" fontId="12" fillId="0" borderId="0" xfId="0" applyFont="1" applyFill="1" applyBorder="1" applyAlignment="1">
      <alignment wrapText="1"/>
    </xf>
    <xf numFmtId="4" fontId="5" fillId="0" borderId="0" xfId="0" applyNumberFormat="1" applyFont="1" applyFill="1" applyBorder="1" applyAlignment="1">
      <alignment horizontal="center" wrapText="1"/>
    </xf>
    <xf numFmtId="4" fontId="5" fillId="0" borderId="0" xfId="0" applyNumberFormat="1" applyFont="1" applyFill="1" applyBorder="1" applyAlignment="1" applyProtection="1">
      <alignment horizontal="center" wrapText="1"/>
      <protection locked="0"/>
    </xf>
    <xf numFmtId="164" fontId="0" fillId="0" borderId="7" xfId="0" applyNumberFormat="1" applyBorder="1" applyAlignment="1" applyProtection="1">
      <alignment horizontal="center"/>
      <protection locked="0"/>
    </xf>
    <xf numFmtId="164" fontId="0" fillId="0" borderId="21" xfId="0" applyNumberFormat="1" applyBorder="1" applyAlignment="1" applyProtection="1">
      <alignment horizontal="center"/>
      <protection locked="0"/>
    </xf>
    <xf numFmtId="164" fontId="0" fillId="0" borderId="7" xfId="0" applyNumberFormat="1" applyFont="1" applyBorder="1" applyAlignment="1" applyProtection="1">
      <alignment horizontal="center"/>
      <protection locked="0"/>
    </xf>
    <xf numFmtId="165" fontId="5" fillId="6" borderId="26" xfId="0" applyNumberFormat="1" applyFont="1" applyFill="1" applyBorder="1" applyAlignment="1" applyProtection="1">
      <alignment horizontal="center" wrapText="1"/>
      <protection locked="0"/>
    </xf>
    <xf numFmtId="4" fontId="5" fillId="6" borderId="26" xfId="0" applyNumberFormat="1" applyFont="1" applyFill="1" applyBorder="1" applyAlignment="1" applyProtection="1">
      <alignment horizontal="center" wrapText="1"/>
      <protection locked="0"/>
    </xf>
    <xf numFmtId="2" fontId="8" fillId="4" borderId="26" xfId="0" applyNumberFormat="1" applyFont="1" applyFill="1" applyBorder="1" applyAlignment="1" applyProtection="1">
      <alignment horizontal="center" wrapText="1"/>
    </xf>
    <xf numFmtId="2" fontId="5" fillId="0" borderId="25" xfId="0" applyNumberFormat="1" applyFont="1" applyFill="1" applyBorder="1" applyAlignment="1" applyProtection="1">
      <alignment horizontal="center" wrapText="1"/>
    </xf>
    <xf numFmtId="2" fontId="5" fillId="0" borderId="0" xfId="0" applyNumberFormat="1" applyFont="1" applyFill="1" applyBorder="1" applyAlignment="1" applyProtection="1">
      <alignment horizontal="center" wrapText="1"/>
    </xf>
    <xf numFmtId="0" fontId="5" fillId="0" borderId="8" xfId="0" applyFont="1" applyFill="1" applyBorder="1" applyAlignment="1" applyProtection="1">
      <alignment horizontal="center" wrapText="1"/>
    </xf>
    <xf numFmtId="165" fontId="5" fillId="0" borderId="25" xfId="0" applyNumberFormat="1" applyFont="1" applyFill="1" applyBorder="1" applyAlignment="1" applyProtection="1">
      <alignment horizontal="center" wrapText="1"/>
    </xf>
    <xf numFmtId="165" fontId="5" fillId="0" borderId="0" xfId="0" applyNumberFormat="1" applyFont="1" applyBorder="1" applyAlignment="1" applyProtection="1">
      <alignment horizontal="center" wrapText="1"/>
    </xf>
    <xf numFmtId="165" fontId="5" fillId="0" borderId="0" xfId="0" applyNumberFormat="1" applyFont="1" applyFill="1" applyBorder="1" applyAlignment="1" applyProtection="1">
      <alignment horizontal="center" wrapText="1"/>
    </xf>
    <xf numFmtId="164" fontId="5" fillId="5" borderId="0" xfId="0" applyNumberFormat="1" applyFont="1" applyFill="1" applyBorder="1" applyAlignment="1" applyProtection="1">
      <alignment horizontal="center" wrapText="1"/>
    </xf>
    <xf numFmtId="165" fontId="8" fillId="4" borderId="26" xfId="0" applyNumberFormat="1" applyFont="1" applyFill="1" applyBorder="1" applyAlignment="1" applyProtection="1">
      <alignment horizontal="center" wrapText="1"/>
    </xf>
    <xf numFmtId="2" fontId="5" fillId="0" borderId="31" xfId="0" applyNumberFormat="1" applyFont="1" applyFill="1" applyBorder="1" applyAlignment="1" applyProtection="1">
      <alignment horizontal="center" wrapText="1"/>
    </xf>
    <xf numFmtId="165" fontId="6" fillId="0" borderId="0" xfId="0" applyNumberFormat="1" applyFont="1" applyFill="1" applyBorder="1" applyAlignment="1" applyProtection="1">
      <alignment horizontal="center" wrapText="1"/>
    </xf>
    <xf numFmtId="0" fontId="5" fillId="5" borderId="0" xfId="0" applyFont="1" applyFill="1" applyBorder="1" applyAlignment="1" applyProtection="1">
      <alignment horizontal="center" wrapText="1"/>
    </xf>
    <xf numFmtId="0" fontId="8" fillId="5" borderId="0" xfId="0" applyFont="1" applyFill="1" applyBorder="1" applyAlignment="1" applyProtection="1">
      <alignment horizontal="center" wrapText="1"/>
    </xf>
    <xf numFmtId="4" fontId="5" fillId="0" borderId="0" xfId="0" applyNumberFormat="1" applyFont="1" applyFill="1" applyBorder="1" applyAlignment="1" applyProtection="1">
      <alignment horizontal="center" wrapText="1"/>
    </xf>
    <xf numFmtId="165" fontId="6" fillId="0" borderId="26" xfId="0" applyNumberFormat="1" applyFont="1" applyFill="1" applyBorder="1" applyAlignment="1" applyProtection="1">
      <alignment horizontal="center" wrapText="1"/>
    </xf>
    <xf numFmtId="0" fontId="5" fillId="0" borderId="0" xfId="0" applyFont="1" applyBorder="1" applyAlignment="1" applyProtection="1">
      <alignment horizontal="center" wrapText="1"/>
    </xf>
    <xf numFmtId="0" fontId="5" fillId="0" borderId="25" xfId="0" applyFont="1" applyFill="1" applyBorder="1" applyAlignment="1" applyProtection="1">
      <alignment horizontal="center" wrapText="1"/>
    </xf>
    <xf numFmtId="0" fontId="5" fillId="5" borderId="0" xfId="0" applyFont="1" applyFill="1" applyBorder="1" applyProtection="1"/>
    <xf numFmtId="164" fontId="5" fillId="0" borderId="0" xfId="0" applyNumberFormat="1" applyFont="1" applyFill="1" applyBorder="1" applyAlignment="1" applyProtection="1">
      <alignment horizontal="center" wrapText="1"/>
    </xf>
    <xf numFmtId="10" fontId="14" fillId="0" borderId="0" xfId="0" applyNumberFormat="1" applyFont="1" applyFill="1" applyBorder="1" applyAlignment="1" applyProtection="1">
      <alignment horizontal="center" wrapText="1"/>
    </xf>
    <xf numFmtId="165" fontId="8" fillId="0" borderId="0" xfId="0" applyNumberFormat="1" applyFont="1" applyFill="1" applyBorder="1" applyAlignment="1" applyProtection="1">
      <alignment horizontal="center" wrapText="1"/>
    </xf>
    <xf numFmtId="2" fontId="8" fillId="0" borderId="0" xfId="0" applyNumberFormat="1" applyFont="1" applyFill="1" applyBorder="1" applyAlignment="1" applyProtection="1">
      <alignment horizontal="center" wrapText="1"/>
    </xf>
    <xf numFmtId="2" fontId="5" fillId="5" borderId="0" xfId="0" applyNumberFormat="1" applyFont="1" applyFill="1" applyBorder="1" applyAlignment="1" applyProtection="1">
      <alignment horizontal="center" wrapText="1"/>
      <protection locked="0"/>
    </xf>
    <xf numFmtId="2" fontId="5" fillId="0" borderId="25" xfId="0" applyNumberFormat="1" applyFont="1" applyFill="1" applyBorder="1" applyAlignment="1" applyProtection="1">
      <alignment horizontal="center" wrapText="1"/>
      <protection locked="0"/>
    </xf>
    <xf numFmtId="2" fontId="5" fillId="5" borderId="27" xfId="0" applyNumberFormat="1" applyFont="1" applyFill="1" applyBorder="1" applyAlignment="1" applyProtection="1">
      <alignment horizontal="center" wrapText="1"/>
      <protection locked="0"/>
    </xf>
    <xf numFmtId="0" fontId="5" fillId="5" borderId="22" xfId="0" applyFont="1" applyFill="1" applyBorder="1" applyAlignment="1" applyProtection="1">
      <alignment wrapText="1"/>
    </xf>
    <xf numFmtId="0" fontId="5" fillId="5" borderId="22" xfId="0" applyFont="1" applyFill="1" applyBorder="1" applyAlignment="1" applyProtection="1">
      <alignment horizontal="center" wrapText="1"/>
    </xf>
    <xf numFmtId="0" fontId="5" fillId="0" borderId="22" xfId="0" applyFont="1" applyFill="1" applyBorder="1" applyAlignment="1" applyProtection="1">
      <alignment horizontal="center" wrapText="1"/>
    </xf>
    <xf numFmtId="0" fontId="5" fillId="0" borderId="20" xfId="0" applyFont="1" applyFill="1" applyBorder="1" applyAlignment="1" applyProtection="1">
      <alignment horizontal="center" wrapText="1"/>
    </xf>
    <xf numFmtId="0" fontId="5" fillId="5" borderId="0" xfId="0" applyFont="1" applyFill="1" applyBorder="1" applyAlignment="1" applyProtection="1">
      <alignment wrapText="1"/>
    </xf>
    <xf numFmtId="0" fontId="5" fillId="0" borderId="0" xfId="0" applyFont="1" applyFill="1" applyBorder="1" applyAlignment="1" applyProtection="1">
      <alignment horizontal="center" wrapText="1"/>
    </xf>
    <xf numFmtId="0" fontId="5" fillId="0" borderId="24" xfId="0" applyFont="1" applyFill="1" applyBorder="1" applyAlignment="1" applyProtection="1">
      <alignment horizontal="center" wrapText="1"/>
    </xf>
    <xf numFmtId="0" fontId="9" fillId="0" borderId="0" xfId="0" applyFont="1" applyBorder="1" applyProtection="1"/>
    <xf numFmtId="0" fontId="10" fillId="5" borderId="0" xfId="0" applyFont="1" applyFill="1" applyBorder="1" applyAlignment="1" applyProtection="1">
      <alignment wrapText="1"/>
    </xf>
    <xf numFmtId="0" fontId="0" fillId="5" borderId="0" xfId="0" applyFill="1" applyBorder="1" applyProtection="1"/>
    <xf numFmtId="0" fontId="6" fillId="0" borderId="0" xfId="0" applyFont="1" applyFill="1" applyBorder="1" applyAlignment="1" applyProtection="1">
      <alignment horizontal="center" wrapText="1"/>
    </xf>
    <xf numFmtId="0" fontId="6" fillId="5" borderId="0" xfId="0" applyFont="1" applyFill="1" applyBorder="1" applyAlignment="1" applyProtection="1">
      <alignment horizontal="right" wrapText="1"/>
    </xf>
    <xf numFmtId="0" fontId="6" fillId="5" borderId="0" xfId="0" applyFont="1" applyFill="1" applyBorder="1" applyAlignment="1" applyProtection="1">
      <alignment wrapText="1"/>
    </xf>
    <xf numFmtId="49" fontId="5" fillId="0" borderId="0" xfId="0" applyNumberFormat="1" applyFont="1" applyFill="1" applyBorder="1" applyAlignment="1" applyProtection="1">
      <alignment horizontal="center" wrapText="1"/>
    </xf>
    <xf numFmtId="0" fontId="7" fillId="5" borderId="0" xfId="0" applyFont="1" applyFill="1" applyBorder="1" applyAlignment="1" applyProtection="1">
      <alignment horizontal="center" vertical="center" wrapText="1"/>
    </xf>
    <xf numFmtId="0" fontId="7" fillId="0" borderId="24" xfId="0" applyFont="1" applyFill="1" applyBorder="1" applyAlignment="1" applyProtection="1">
      <alignment horizontal="center" vertical="center" wrapText="1"/>
    </xf>
    <xf numFmtId="0" fontId="11" fillId="4" borderId="7" xfId="0" applyFont="1" applyFill="1" applyBorder="1" applyAlignment="1" applyProtection="1">
      <alignment wrapText="1"/>
    </xf>
    <xf numFmtId="0" fontId="6" fillId="0" borderId="0" xfId="0" applyFont="1" applyFill="1" applyBorder="1" applyAlignment="1" applyProtection="1">
      <alignment horizontal="right" wrapText="1"/>
    </xf>
    <xf numFmtId="0" fontId="7" fillId="0" borderId="0" xfId="0" applyFont="1" applyFill="1" applyBorder="1" applyAlignment="1" applyProtection="1">
      <alignment horizontal="center" vertical="center" wrapText="1"/>
    </xf>
    <xf numFmtId="0" fontId="12" fillId="5" borderId="0" xfId="0" applyFont="1" applyFill="1" applyBorder="1" applyAlignment="1" applyProtection="1">
      <alignment horizontal="center" wrapText="1"/>
    </xf>
    <xf numFmtId="0" fontId="12" fillId="0" borderId="0" xfId="0" applyFont="1" applyFill="1" applyBorder="1" applyAlignment="1" applyProtection="1">
      <alignment horizontal="center" wrapText="1"/>
    </xf>
    <xf numFmtId="0" fontId="12" fillId="0" borderId="24" xfId="0" applyFont="1" applyFill="1" applyBorder="1" applyAlignment="1" applyProtection="1">
      <alignment horizontal="center" wrapText="1"/>
    </xf>
    <xf numFmtId="0" fontId="8" fillId="5" borderId="0" xfId="0" applyFont="1" applyFill="1" applyBorder="1" applyAlignment="1" applyProtection="1">
      <alignment wrapText="1"/>
    </xf>
    <xf numFmtId="0" fontId="5" fillId="0" borderId="0" xfId="0" applyFont="1" applyFill="1" applyBorder="1" applyAlignment="1" applyProtection="1">
      <alignment wrapText="1"/>
    </xf>
    <xf numFmtId="0" fontId="5" fillId="5" borderId="0" xfId="0" applyFont="1" applyFill="1" applyBorder="1" applyAlignment="1" applyProtection="1"/>
    <xf numFmtId="165" fontId="5" fillId="5" borderId="0" xfId="0" applyNumberFormat="1" applyFont="1" applyFill="1" applyBorder="1" applyAlignment="1" applyProtection="1">
      <alignment horizontal="center" wrapText="1"/>
    </xf>
    <xf numFmtId="164" fontId="5" fillId="0" borderId="24" xfId="0" applyNumberFormat="1" applyFont="1" applyFill="1" applyBorder="1" applyAlignment="1" applyProtection="1">
      <alignment horizontal="center" wrapText="1"/>
    </xf>
    <xf numFmtId="0" fontId="8" fillId="0" borderId="0" xfId="0" applyFont="1" applyFill="1" applyBorder="1" applyAlignment="1" applyProtection="1">
      <alignment wrapText="1"/>
    </xf>
    <xf numFmtId="0" fontId="12" fillId="0" borderId="0" xfId="0" applyFont="1" applyFill="1" applyBorder="1" applyAlignment="1" applyProtection="1">
      <alignment wrapText="1"/>
    </xf>
    <xf numFmtId="0" fontId="1" fillId="0" borderId="31" xfId="0" applyFont="1" applyBorder="1" applyProtection="1"/>
    <xf numFmtId="0" fontId="5" fillId="5" borderId="31" xfId="0" applyFont="1" applyFill="1" applyBorder="1" applyAlignment="1" applyProtection="1">
      <alignment horizontal="center" wrapText="1"/>
    </xf>
    <xf numFmtId="0" fontId="5" fillId="0" borderId="31" xfId="0" applyFont="1" applyFill="1" applyBorder="1" applyAlignment="1" applyProtection="1">
      <alignment horizontal="center" wrapText="1"/>
    </xf>
    <xf numFmtId="0" fontId="6" fillId="0" borderId="0" xfId="0" applyFont="1" applyFill="1" applyBorder="1" applyAlignment="1" applyProtection="1">
      <alignment wrapText="1"/>
    </xf>
    <xf numFmtId="0" fontId="8" fillId="0" borderId="31" xfId="0" applyFont="1" applyFill="1" applyBorder="1" applyAlignment="1" applyProtection="1">
      <alignment wrapText="1"/>
    </xf>
    <xf numFmtId="2" fontId="5" fillId="0" borderId="32" xfId="0" applyNumberFormat="1" applyFont="1" applyFill="1" applyBorder="1" applyAlignment="1" applyProtection="1">
      <alignment horizontal="center" wrapText="1"/>
    </xf>
    <xf numFmtId="164" fontId="5" fillId="0" borderId="37" xfId="0" applyNumberFormat="1" applyFont="1" applyFill="1" applyBorder="1" applyAlignment="1" applyProtection="1">
      <alignment horizontal="center" wrapText="1"/>
    </xf>
    <xf numFmtId="0" fontId="5" fillId="0" borderId="24" xfId="0" applyFont="1" applyFill="1" applyBorder="1" applyProtection="1"/>
    <xf numFmtId="0" fontId="5" fillId="5" borderId="0" xfId="0" applyFont="1" applyFill="1" applyBorder="1" applyAlignment="1" applyProtection="1">
      <alignment horizontal="center" vertical="center" wrapText="1"/>
    </xf>
    <xf numFmtId="0" fontId="5" fillId="5" borderId="28" xfId="0" applyFont="1" applyFill="1" applyBorder="1" applyAlignment="1" applyProtection="1">
      <alignment horizontal="center" vertical="center" wrapText="1"/>
    </xf>
    <xf numFmtId="0" fontId="5" fillId="0" borderId="0" xfId="0" applyFont="1" applyFill="1" applyBorder="1" applyProtection="1"/>
    <xf numFmtId="0" fontId="8" fillId="0" borderId="0" xfId="0" applyFont="1" applyFill="1" applyBorder="1" applyProtection="1"/>
    <xf numFmtId="0" fontId="5" fillId="5" borderId="5" xfId="0" applyFont="1" applyFill="1" applyBorder="1" applyAlignment="1" applyProtection="1">
      <alignment wrapText="1"/>
    </xf>
    <xf numFmtId="0" fontId="5" fillId="5" borderId="5" xfId="0" applyFont="1" applyFill="1" applyBorder="1" applyAlignment="1" applyProtection="1">
      <alignment horizontal="center" wrapText="1"/>
    </xf>
    <xf numFmtId="0" fontId="5" fillId="0" borderId="5" xfId="0" applyFont="1" applyFill="1" applyBorder="1" applyAlignment="1" applyProtection="1">
      <alignment horizontal="center" wrapText="1"/>
    </xf>
    <xf numFmtId="0" fontId="5" fillId="0" borderId="30" xfId="0" applyFont="1" applyFill="1" applyBorder="1" applyAlignment="1" applyProtection="1">
      <alignment horizontal="center" wrapText="1"/>
    </xf>
    <xf numFmtId="0" fontId="5" fillId="5" borderId="0" xfId="0" applyFont="1" applyFill="1" applyAlignment="1" applyProtection="1">
      <alignment wrapText="1"/>
    </xf>
    <xf numFmtId="0" fontId="5" fillId="5" borderId="0" xfId="0" applyFont="1" applyFill="1" applyAlignment="1" applyProtection="1">
      <alignment horizontal="center" wrapText="1"/>
    </xf>
    <xf numFmtId="0" fontId="5" fillId="0" borderId="0" xfId="0" applyFont="1" applyFill="1" applyAlignment="1" applyProtection="1">
      <alignment horizontal="center" wrapText="1"/>
    </xf>
    <xf numFmtId="10" fontId="0" fillId="0" borderId="0" xfId="0" applyNumberFormat="1" applyProtection="1"/>
    <xf numFmtId="0" fontId="5" fillId="5" borderId="0" xfId="0" applyFont="1" applyFill="1" applyProtection="1"/>
    <xf numFmtId="165" fontId="5" fillId="5" borderId="27" xfId="0" applyNumberFormat="1" applyFont="1" applyFill="1" applyBorder="1" applyAlignment="1" applyProtection="1">
      <alignment horizontal="center" wrapText="1"/>
      <protection locked="0"/>
    </xf>
    <xf numFmtId="165" fontId="5" fillId="0" borderId="25" xfId="0" applyNumberFormat="1" applyFont="1" applyFill="1" applyBorder="1" applyAlignment="1" applyProtection="1">
      <alignment horizontal="center" wrapText="1"/>
      <protection locked="0"/>
    </xf>
    <xf numFmtId="165" fontId="5" fillId="5" borderId="0" xfId="0" applyNumberFormat="1" applyFont="1" applyFill="1" applyBorder="1" applyAlignment="1" applyProtection="1">
      <alignment horizontal="center" wrapText="1"/>
      <protection locked="0"/>
    </xf>
    <xf numFmtId="165" fontId="5" fillId="0" borderId="0" xfId="0" applyNumberFormat="1" applyFont="1" applyBorder="1" applyAlignment="1" applyProtection="1">
      <alignment horizontal="center" wrapText="1"/>
      <protection locked="0"/>
    </xf>
    <xf numFmtId="164" fontId="5" fillId="5" borderId="0" xfId="0" applyNumberFormat="1" applyFont="1" applyFill="1" applyBorder="1" applyAlignment="1" applyProtection="1">
      <alignment horizontal="center" wrapText="1"/>
      <protection locked="0"/>
    </xf>
    <xf numFmtId="0" fontId="5" fillId="5" borderId="27" xfId="0" applyFont="1" applyFill="1" applyBorder="1" applyAlignment="1" applyProtection="1">
      <alignment horizontal="center" wrapText="1"/>
      <protection locked="0"/>
    </xf>
    <xf numFmtId="164" fontId="5" fillId="5" borderId="27" xfId="0" applyNumberFormat="1" applyFont="1" applyFill="1" applyBorder="1" applyAlignment="1" applyProtection="1">
      <alignment horizontal="center" wrapText="1"/>
      <protection locked="0"/>
    </xf>
    <xf numFmtId="0" fontId="5" fillId="0" borderId="25" xfId="0" applyFont="1" applyFill="1" applyBorder="1" applyAlignment="1" applyProtection="1">
      <alignment horizontal="center" wrapText="1"/>
      <protection locked="0"/>
    </xf>
    <xf numFmtId="0" fontId="5" fillId="0" borderId="0" xfId="0" applyFont="1" applyBorder="1" applyAlignment="1" applyProtection="1">
      <alignment horizontal="center" wrapText="1"/>
      <protection locked="0"/>
    </xf>
    <xf numFmtId="0" fontId="5" fillId="5" borderId="0" xfId="0" applyFont="1" applyFill="1" applyBorder="1" applyProtection="1">
      <protection locked="0"/>
    </xf>
    <xf numFmtId="0" fontId="5" fillId="5" borderId="21" xfId="0" applyFont="1" applyFill="1" applyBorder="1" applyProtection="1"/>
    <xf numFmtId="0" fontId="5" fillId="5" borderId="23" xfId="0" applyFont="1" applyFill="1" applyBorder="1" applyProtection="1"/>
    <xf numFmtId="0" fontId="5" fillId="0" borderId="23" xfId="0" applyFont="1" applyFill="1" applyBorder="1" applyProtection="1"/>
    <xf numFmtId="0" fontId="5" fillId="0" borderId="0" xfId="0" applyFont="1" applyFill="1" applyProtection="1"/>
    <xf numFmtId="0" fontId="12" fillId="5" borderId="23" xfId="0" applyFont="1" applyFill="1" applyBorder="1" applyProtection="1"/>
    <xf numFmtId="0" fontId="12" fillId="5" borderId="0" xfId="0" applyFont="1" applyFill="1" applyProtection="1"/>
    <xf numFmtId="164" fontId="12" fillId="0" borderId="24" xfId="0" applyNumberFormat="1" applyFont="1" applyFill="1" applyBorder="1" applyAlignment="1" applyProtection="1">
      <alignment horizontal="center" wrapText="1"/>
    </xf>
    <xf numFmtId="0" fontId="12" fillId="0" borderId="0" xfId="0" applyFont="1" applyFill="1" applyProtection="1"/>
    <xf numFmtId="0" fontId="5" fillId="0" borderId="36" xfId="0" applyFont="1" applyFill="1" applyBorder="1" applyProtection="1"/>
    <xf numFmtId="0" fontId="5" fillId="5" borderId="36" xfId="0" applyFont="1" applyFill="1" applyBorder="1" applyProtection="1"/>
    <xf numFmtId="0" fontId="6" fillId="5" borderId="31" xfId="0" applyFont="1" applyFill="1" applyBorder="1" applyAlignment="1" applyProtection="1">
      <alignment wrapText="1"/>
    </xf>
    <xf numFmtId="165" fontId="8" fillId="0" borderId="31" xfId="0" applyNumberFormat="1" applyFont="1" applyFill="1" applyBorder="1" applyAlignment="1" applyProtection="1">
      <alignment horizontal="center" wrapText="1"/>
    </xf>
    <xf numFmtId="165" fontId="5" fillId="0" borderId="31" xfId="0" applyNumberFormat="1" applyFont="1" applyFill="1" applyBorder="1" applyAlignment="1" applyProtection="1">
      <alignment horizontal="center" wrapText="1"/>
    </xf>
    <xf numFmtId="0" fontId="5" fillId="0" borderId="37" xfId="0" applyFont="1" applyFill="1" applyBorder="1" applyProtection="1"/>
    <xf numFmtId="0" fontId="5" fillId="5" borderId="29" xfId="0" applyFont="1" applyFill="1" applyBorder="1" applyProtection="1"/>
    <xf numFmtId="0" fontId="5" fillId="5" borderId="31" xfId="0" applyFont="1" applyFill="1" applyBorder="1" applyAlignment="1">
      <alignment wrapText="1"/>
    </xf>
    <xf numFmtId="0" fontId="5" fillId="5" borderId="0" xfId="0" applyFont="1" applyFill="1" applyBorder="1" applyAlignment="1">
      <alignment wrapText="1"/>
    </xf>
    <xf numFmtId="0" fontId="0" fillId="0" borderId="0" xfId="0" applyAlignment="1">
      <alignment wrapText="1"/>
    </xf>
    <xf numFmtId="0" fontId="5" fillId="5" borderId="0" xfId="0" applyFont="1" applyFill="1" applyBorder="1" applyAlignment="1">
      <alignment wrapText="1"/>
    </xf>
    <xf numFmtId="0" fontId="0" fillId="0" borderId="0" xfId="0" applyAlignment="1">
      <alignment horizontal="center"/>
    </xf>
    <xf numFmtId="0" fontId="5" fillId="5" borderId="31" xfId="0" applyFont="1" applyFill="1" applyBorder="1" applyAlignment="1" applyProtection="1">
      <alignment wrapText="1"/>
    </xf>
    <xf numFmtId="0" fontId="5" fillId="0" borderId="37" xfId="0" applyFont="1" applyFill="1" applyBorder="1" applyAlignment="1" applyProtection="1">
      <alignment horizontal="center" wrapText="1"/>
    </xf>
    <xf numFmtId="0" fontId="1" fillId="0" borderId="0" xfId="0" applyFont="1" applyProtection="1"/>
    <xf numFmtId="0" fontId="0" fillId="0" borderId="0" xfId="0" applyProtection="1"/>
    <xf numFmtId="164" fontId="0" fillId="0" borderId="0" xfId="0" applyNumberFormat="1" applyProtection="1"/>
    <xf numFmtId="0" fontId="0" fillId="0" borderId="0" xfId="0" applyAlignment="1" applyProtection="1">
      <alignment horizontal="center"/>
    </xf>
    <xf numFmtId="0" fontId="1" fillId="4" borderId="9" xfId="0" applyFont="1" applyFill="1" applyBorder="1" applyAlignment="1" applyProtection="1">
      <alignment horizontal="center" wrapText="1"/>
    </xf>
    <xf numFmtId="0" fontId="1" fillId="4" borderId="19" xfId="0" applyFont="1" applyFill="1" applyBorder="1" applyAlignment="1" applyProtection="1">
      <alignment horizontal="center" wrapText="1"/>
    </xf>
    <xf numFmtId="0" fontId="1" fillId="4" borderId="10" xfId="0" applyFont="1" applyFill="1" applyBorder="1" applyAlignment="1" applyProtection="1">
      <alignment horizontal="center" wrapText="1"/>
    </xf>
    <xf numFmtId="164" fontId="1" fillId="4" borderId="10" xfId="0" applyNumberFormat="1" applyFont="1" applyFill="1" applyBorder="1" applyAlignment="1" applyProtection="1">
      <alignment horizontal="center" wrapText="1"/>
    </xf>
    <xf numFmtId="0" fontId="1" fillId="4" borderId="11" xfId="0" applyFont="1" applyFill="1" applyBorder="1" applyAlignment="1" applyProtection="1">
      <alignment horizontal="center" wrapText="1"/>
    </xf>
    <xf numFmtId="0" fontId="0" fillId="0" borderId="12" xfId="0" applyBorder="1" applyAlignment="1" applyProtection="1">
      <alignment wrapText="1"/>
    </xf>
    <xf numFmtId="0" fontId="0" fillId="0" borderId="15" xfId="0" applyBorder="1" applyAlignment="1" applyProtection="1">
      <alignment wrapText="1"/>
    </xf>
    <xf numFmtId="0" fontId="0" fillId="0" borderId="15" xfId="0" applyBorder="1" applyAlignment="1" applyProtection="1">
      <alignment horizontal="center" wrapText="1"/>
    </xf>
    <xf numFmtId="164" fontId="0" fillId="0" borderId="7" xfId="0" applyNumberFormat="1" applyBorder="1" applyAlignment="1" applyProtection="1">
      <alignment horizontal="center"/>
    </xf>
    <xf numFmtId="10" fontId="0" fillId="0" borderId="17" xfId="0" applyNumberFormat="1" applyBorder="1" applyAlignment="1" applyProtection="1">
      <alignment horizontal="center"/>
    </xf>
    <xf numFmtId="0" fontId="0" fillId="0" borderId="7" xfId="0" applyBorder="1" applyAlignment="1" applyProtection="1">
      <alignment horizontal="center"/>
    </xf>
    <xf numFmtId="1" fontId="0" fillId="0" borderId="7" xfId="0" applyNumberFormat="1" applyBorder="1" applyAlignment="1" applyProtection="1">
      <alignment horizontal="center"/>
    </xf>
    <xf numFmtId="0" fontId="0" fillId="0" borderId="13" xfId="0" applyBorder="1" applyAlignment="1" applyProtection="1">
      <alignment horizontal="center"/>
    </xf>
    <xf numFmtId="0" fontId="0" fillId="0" borderId="16" xfId="0" applyBorder="1" applyAlignment="1" applyProtection="1">
      <alignment wrapText="1"/>
    </xf>
    <xf numFmtId="0" fontId="0" fillId="0" borderId="20" xfId="0" applyBorder="1" applyAlignment="1" applyProtection="1">
      <alignment wrapText="1"/>
    </xf>
    <xf numFmtId="165" fontId="0" fillId="0" borderId="20" xfId="0" applyNumberFormat="1" applyBorder="1" applyAlignment="1" applyProtection="1">
      <alignment horizontal="center" wrapText="1"/>
    </xf>
    <xf numFmtId="164" fontId="0" fillId="0" borderId="17" xfId="0" applyNumberFormat="1" applyBorder="1" applyAlignment="1" applyProtection="1">
      <alignment horizontal="center"/>
    </xf>
    <xf numFmtId="10" fontId="0" fillId="0" borderId="7" xfId="0" applyNumberFormat="1" applyBorder="1" applyAlignment="1" applyProtection="1">
      <alignment horizontal="center"/>
    </xf>
    <xf numFmtId="0" fontId="0" fillId="0" borderId="20" xfId="0" applyBorder="1" applyAlignment="1" applyProtection="1">
      <alignment horizontal="center"/>
    </xf>
    <xf numFmtId="1" fontId="0" fillId="0" borderId="17" xfId="0" applyNumberFormat="1" applyBorder="1" applyAlignment="1" applyProtection="1">
      <alignment horizontal="center"/>
    </xf>
    <xf numFmtId="0" fontId="0" fillId="0" borderId="28" xfId="0" applyBorder="1" applyAlignment="1" applyProtection="1">
      <alignment horizontal="center"/>
    </xf>
    <xf numFmtId="0" fontId="0" fillId="0" borderId="12" xfId="0" applyBorder="1" applyProtection="1"/>
    <xf numFmtId="0" fontId="0" fillId="0" borderId="7" xfId="0" applyBorder="1" applyProtection="1"/>
    <xf numFmtId="164" fontId="1" fillId="0" borderId="7" xfId="0" applyNumberFormat="1" applyFont="1" applyBorder="1" applyAlignment="1" applyProtection="1">
      <alignment horizontal="center"/>
    </xf>
    <xf numFmtId="0" fontId="0" fillId="0" borderId="33" xfId="0" applyBorder="1" applyAlignment="1" applyProtection="1">
      <alignment horizontal="center"/>
    </xf>
    <xf numFmtId="3" fontId="1" fillId="0" borderId="18" xfId="0" applyNumberFormat="1" applyFont="1" applyFill="1" applyBorder="1" applyAlignment="1" applyProtection="1">
      <alignment horizontal="center"/>
    </xf>
    <xf numFmtId="0" fontId="0" fillId="0" borderId="12" xfId="0" applyFill="1" applyBorder="1" applyAlignment="1" applyProtection="1">
      <alignment wrapText="1"/>
    </xf>
    <xf numFmtId="0" fontId="0" fillId="0" borderId="7" xfId="0" applyFill="1" applyBorder="1" applyAlignment="1" applyProtection="1">
      <alignment wrapText="1"/>
    </xf>
    <xf numFmtId="0" fontId="0" fillId="0" borderId="7" xfId="0" applyFill="1" applyBorder="1" applyAlignment="1" applyProtection="1">
      <alignment horizontal="center" wrapText="1"/>
    </xf>
    <xf numFmtId="164" fontId="0" fillId="0" borderId="7" xfId="0" applyNumberFormat="1" applyFont="1" applyBorder="1" applyAlignment="1" applyProtection="1">
      <alignment horizontal="center"/>
    </xf>
    <xf numFmtId="10" fontId="0" fillId="0" borderId="7" xfId="0" applyNumberFormat="1" applyFont="1" applyBorder="1" applyAlignment="1" applyProtection="1">
      <alignment horizontal="center"/>
    </xf>
    <xf numFmtId="3" fontId="1" fillId="0" borderId="13" xfId="0" applyNumberFormat="1" applyFont="1" applyFill="1" applyBorder="1" applyAlignment="1" applyProtection="1">
      <alignment horizontal="center"/>
    </xf>
    <xf numFmtId="0" fontId="0" fillId="4" borderId="14" xfId="0" applyFill="1" applyBorder="1" applyProtection="1"/>
    <xf numFmtId="0" fontId="0" fillId="4" borderId="14" xfId="0" applyFill="1" applyBorder="1" applyAlignment="1" applyProtection="1">
      <alignment horizontal="center"/>
    </xf>
    <xf numFmtId="3" fontId="1" fillId="4" borderId="35" xfId="0" applyNumberFormat="1" applyFont="1" applyFill="1" applyBorder="1" applyAlignment="1" applyProtection="1">
      <alignment horizontal="center"/>
    </xf>
    <xf numFmtId="0" fontId="1" fillId="0" borderId="0" xfId="0" applyFont="1" applyFill="1" applyBorder="1" applyAlignment="1" applyProtection="1">
      <alignment wrapText="1"/>
    </xf>
    <xf numFmtId="0" fontId="1" fillId="0" borderId="0" xfId="0" applyFont="1" applyFill="1" applyBorder="1" applyAlignment="1" applyProtection="1"/>
    <xf numFmtId="0" fontId="0" fillId="0" borderId="0" xfId="0" applyFill="1" applyBorder="1" applyProtection="1"/>
    <xf numFmtId="0" fontId="0" fillId="0" borderId="0" xfId="0" applyFill="1" applyBorder="1" applyAlignment="1" applyProtection="1">
      <alignment horizontal="center"/>
    </xf>
    <xf numFmtId="3" fontId="1" fillId="0" borderId="0" xfId="0" applyNumberFormat="1" applyFont="1" applyFill="1" applyBorder="1" applyAlignment="1" applyProtection="1">
      <alignment horizontal="center"/>
    </xf>
    <xf numFmtId="0" fontId="0" fillId="0" borderId="0" xfId="0" applyFill="1" applyProtection="1"/>
    <xf numFmtId="0" fontId="0" fillId="0" borderId="0" xfId="0" applyBorder="1" applyProtection="1"/>
    <xf numFmtId="164" fontId="0" fillId="0" borderId="0" xfId="0" applyNumberFormat="1" applyBorder="1" applyProtection="1"/>
    <xf numFmtId="0" fontId="0" fillId="0" borderId="0" xfId="0" applyBorder="1" applyAlignment="1" applyProtection="1">
      <alignment horizontal="center"/>
    </xf>
    <xf numFmtId="165" fontId="0" fillId="0" borderId="7" xfId="0" applyNumberFormat="1" applyBorder="1" applyAlignment="1" applyProtection="1">
      <alignment horizontal="center" wrapText="1"/>
    </xf>
    <xf numFmtId="164" fontId="0" fillId="0" borderId="7" xfId="0" applyNumberFormat="1" applyFont="1" applyBorder="1" applyProtection="1"/>
    <xf numFmtId="10" fontId="0" fillId="0" borderId="7" xfId="0" applyNumberFormat="1" applyFont="1" applyBorder="1" applyProtection="1"/>
    <xf numFmtId="1" fontId="0" fillId="0" borderId="7" xfId="0" applyNumberFormat="1" applyBorder="1" applyProtection="1"/>
    <xf numFmtId="164" fontId="0" fillId="0" borderId="7" xfId="0" applyNumberFormat="1" applyBorder="1" applyAlignment="1" applyProtection="1">
      <alignment horizontal="right"/>
    </xf>
    <xf numFmtId="10" fontId="0" fillId="0" borderId="7" xfId="0" applyNumberFormat="1" applyBorder="1" applyProtection="1"/>
    <xf numFmtId="164" fontId="1" fillId="0" borderId="7" xfId="0" applyNumberFormat="1" applyFont="1" applyBorder="1" applyProtection="1"/>
    <xf numFmtId="0" fontId="0" fillId="0" borderId="7" xfId="0" applyBorder="1" applyAlignment="1" applyProtection="1">
      <alignment wrapText="1"/>
      <protection locked="0"/>
    </xf>
    <xf numFmtId="0" fontId="0" fillId="0" borderId="7" xfId="0" applyFill="1" applyBorder="1" applyAlignment="1" applyProtection="1">
      <alignment wrapText="1"/>
      <protection locked="0"/>
    </xf>
    <xf numFmtId="4" fontId="0" fillId="0" borderId="13" xfId="0" applyNumberFormat="1" applyFont="1" applyFill="1" applyBorder="1" applyAlignment="1" applyProtection="1">
      <alignment horizontal="center"/>
    </xf>
    <xf numFmtId="4" fontId="1" fillId="4" borderId="35" xfId="0" applyNumberFormat="1" applyFont="1" applyFill="1" applyBorder="1" applyAlignment="1" applyProtection="1">
      <alignment horizontal="center"/>
    </xf>
    <xf numFmtId="2" fontId="0" fillId="0" borderId="13" xfId="0" applyNumberFormat="1" applyBorder="1" applyAlignment="1" applyProtection="1">
      <alignment horizontal="center"/>
    </xf>
    <xf numFmtId="2" fontId="0" fillId="0" borderId="28" xfId="0" applyNumberFormat="1" applyBorder="1" applyAlignment="1" applyProtection="1">
      <alignment horizontal="center"/>
    </xf>
    <xf numFmtId="2" fontId="1" fillId="0" borderId="13" xfId="0" applyNumberFormat="1" applyFont="1" applyFill="1" applyBorder="1" applyAlignment="1" applyProtection="1">
      <alignment horizontal="center"/>
    </xf>
    <xf numFmtId="165" fontId="0" fillId="0" borderId="7" xfId="0" applyNumberFormat="1" applyFill="1" applyBorder="1" applyAlignment="1" applyProtection="1">
      <alignment horizontal="center" wrapText="1"/>
    </xf>
    <xf numFmtId="164" fontId="0" fillId="0" borderId="7" xfId="0" applyNumberFormat="1" applyFill="1" applyBorder="1" applyAlignment="1" applyProtection="1">
      <alignment horizontal="center"/>
    </xf>
    <xf numFmtId="164" fontId="0" fillId="0" borderId="7" xfId="0" applyNumberFormat="1" applyFill="1" applyBorder="1" applyAlignment="1" applyProtection="1">
      <alignment horizontal="center"/>
      <protection locked="0"/>
    </xf>
    <xf numFmtId="10" fontId="0" fillId="0" borderId="7" xfId="0" applyNumberFormat="1" applyFill="1" applyBorder="1" applyAlignment="1" applyProtection="1">
      <alignment horizontal="center"/>
    </xf>
    <xf numFmtId="0" fontId="0" fillId="0" borderId="7" xfId="0" applyFill="1" applyBorder="1" applyAlignment="1" applyProtection="1">
      <alignment horizontal="center"/>
    </xf>
    <xf numFmtId="1" fontId="0" fillId="0" borderId="7" xfId="0" applyNumberFormat="1" applyFill="1" applyBorder="1" applyAlignment="1" applyProtection="1">
      <alignment horizontal="center"/>
    </xf>
    <xf numFmtId="0" fontId="0" fillId="0" borderId="13" xfId="0" applyFill="1" applyBorder="1" applyAlignment="1" applyProtection="1">
      <alignment horizontal="center"/>
    </xf>
    <xf numFmtId="2" fontId="0" fillId="0" borderId="13" xfId="0" applyNumberFormat="1" applyFill="1" applyBorder="1" applyAlignment="1" applyProtection="1">
      <alignment horizontal="center"/>
    </xf>
    <xf numFmtId="0" fontId="2" fillId="2" borderId="1" xfId="0" applyFont="1" applyFill="1" applyBorder="1" applyAlignment="1">
      <alignment horizontal="center" wrapText="1"/>
    </xf>
    <xf numFmtId="0" fontId="2" fillId="2" borderId="2" xfId="0" applyFont="1" applyFill="1" applyBorder="1" applyAlignment="1">
      <alignment horizontal="center" wrapText="1"/>
    </xf>
    <xf numFmtId="0" fontId="1" fillId="4" borderId="34" xfId="0" applyFont="1" applyFill="1" applyBorder="1" applyAlignment="1" applyProtection="1">
      <alignment wrapText="1"/>
    </xf>
    <xf numFmtId="0" fontId="1" fillId="4" borderId="14" xfId="0" applyFont="1" applyFill="1" applyBorder="1" applyAlignment="1" applyProtection="1"/>
    <xf numFmtId="0" fontId="6" fillId="0" borderId="0" xfId="0" applyFont="1" applyFill="1" applyBorder="1" applyAlignment="1">
      <alignment wrapText="1"/>
    </xf>
    <xf numFmtId="0" fontId="0" fillId="0" borderId="0" xfId="0" applyAlignment="1">
      <alignment wrapText="1"/>
    </xf>
    <xf numFmtId="49" fontId="5" fillId="6" borderId="1" xfId="0" applyNumberFormat="1" applyFont="1" applyFill="1" applyBorder="1" applyAlignment="1" applyProtection="1">
      <alignment horizontal="center" wrapText="1"/>
      <protection locked="0"/>
    </xf>
    <xf numFmtId="49" fontId="5" fillId="6" borderId="25" xfId="0" applyNumberFormat="1" applyFont="1" applyFill="1" applyBorder="1" applyAlignment="1" applyProtection="1">
      <alignment horizontal="center" wrapText="1"/>
      <protection locked="0"/>
    </xf>
    <xf numFmtId="49" fontId="5" fillId="6" borderId="2" xfId="0" applyNumberFormat="1" applyFont="1" applyFill="1" applyBorder="1" applyAlignment="1" applyProtection="1">
      <alignment horizontal="center" wrapText="1"/>
      <protection locked="0"/>
    </xf>
    <xf numFmtId="0" fontId="5" fillId="5" borderId="0" xfId="0" applyFont="1" applyFill="1" applyBorder="1" applyAlignment="1">
      <alignment horizontal="center" vertical="center" wrapText="1"/>
    </xf>
    <xf numFmtId="49" fontId="6" fillId="4" borderId="1" xfId="0" applyNumberFormat="1" applyFont="1" applyFill="1" applyBorder="1" applyAlignment="1" applyProtection="1">
      <alignment horizontal="center" wrapText="1"/>
    </xf>
    <xf numFmtId="49" fontId="6" fillId="4" borderId="25" xfId="0" applyNumberFormat="1" applyFont="1" applyFill="1" applyBorder="1" applyAlignment="1" applyProtection="1">
      <alignment horizontal="center" wrapText="1"/>
    </xf>
    <xf numFmtId="49" fontId="6" fillId="4" borderId="2" xfId="0" applyNumberFormat="1" applyFont="1" applyFill="1" applyBorder="1" applyAlignment="1" applyProtection="1">
      <alignment horizontal="center" wrapText="1"/>
    </xf>
    <xf numFmtId="0" fontId="6" fillId="0" borderId="0" xfId="0" applyFont="1" applyFill="1" applyBorder="1" applyAlignment="1" applyProtection="1">
      <alignment wrapText="1"/>
    </xf>
    <xf numFmtId="0" fontId="0" fillId="0" borderId="0" xfId="0" applyAlignment="1" applyProtection="1">
      <alignment wrapText="1"/>
    </xf>
    <xf numFmtId="0" fontId="5" fillId="5" borderId="0" xfId="0" applyFont="1" applyFill="1" applyBorder="1" applyAlignment="1" applyProtection="1">
      <alignment horizontal="center" vertical="center" wrapText="1"/>
    </xf>
    <xf numFmtId="49" fontId="6" fillId="6" borderId="1" xfId="0" applyNumberFormat="1" applyFont="1" applyFill="1" applyBorder="1" applyAlignment="1" applyProtection="1">
      <alignment horizontal="center" wrapText="1"/>
      <protection locked="0"/>
    </xf>
    <xf numFmtId="49" fontId="6" fillId="6" borderId="25" xfId="0" applyNumberFormat="1" applyFont="1" applyFill="1" applyBorder="1" applyAlignment="1" applyProtection="1">
      <alignment horizontal="center" wrapText="1"/>
      <protection locked="0"/>
    </xf>
    <xf numFmtId="49" fontId="6" fillId="6" borderId="2" xfId="0" applyNumberFormat="1" applyFont="1" applyFill="1" applyBorder="1" applyAlignment="1" applyProtection="1">
      <alignment horizontal="center" wrapText="1"/>
      <protection locked="0"/>
    </xf>
    <xf numFmtId="0" fontId="5" fillId="5" borderId="0" xfId="0" applyFont="1" applyFill="1" applyBorder="1" applyAlignment="1">
      <alignment wrapText="1"/>
    </xf>
    <xf numFmtId="0" fontId="5" fillId="0" borderId="0" xfId="0" applyFont="1" applyFill="1" applyBorder="1" applyAlignment="1">
      <alignment wrapText="1"/>
    </xf>
    <xf numFmtId="0" fontId="9" fillId="0" borderId="0" xfId="0" applyFont="1" applyBorder="1" applyAlignment="1">
      <alignment horizontal="center"/>
    </xf>
    <xf numFmtId="0" fontId="0" fillId="0" borderId="0" xfId="0"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8"/>
  <sheetViews>
    <sheetView topLeftCell="A76" zoomScaleNormal="100" workbookViewId="0">
      <selection activeCell="E23" sqref="E23"/>
    </sheetView>
  </sheetViews>
  <sheetFormatPr defaultRowHeight="14.25" x14ac:dyDescent="0.2"/>
  <cols>
    <col min="1" max="1" width="48.296875" style="3" customWidth="1"/>
    <col min="2" max="2" width="12.09765625" style="3" bestFit="1" customWidth="1"/>
    <col min="3" max="3" width="9.8984375" style="13" customWidth="1"/>
    <col min="5" max="5" width="21.5" customWidth="1"/>
    <col min="249" max="249" width="43.69921875" bestFit="1" customWidth="1"/>
    <col min="250" max="250" width="12.09765625" bestFit="1" customWidth="1"/>
    <col min="505" max="505" width="43.69921875" bestFit="1" customWidth="1"/>
    <col min="506" max="506" width="12.09765625" bestFit="1" customWidth="1"/>
    <col min="761" max="761" width="43.69921875" bestFit="1" customWidth="1"/>
    <col min="762" max="762" width="12.09765625" bestFit="1" customWidth="1"/>
    <col min="1017" max="1017" width="43.69921875" bestFit="1" customWidth="1"/>
    <col min="1018" max="1018" width="12.09765625" bestFit="1" customWidth="1"/>
    <col min="1273" max="1273" width="43.69921875" bestFit="1" customWidth="1"/>
    <col min="1274" max="1274" width="12.09765625" bestFit="1" customWidth="1"/>
    <col min="1529" max="1529" width="43.69921875" bestFit="1" customWidth="1"/>
    <col min="1530" max="1530" width="12.09765625" bestFit="1" customWidth="1"/>
    <col min="1785" max="1785" width="43.69921875" bestFit="1" customWidth="1"/>
    <col min="1786" max="1786" width="12.09765625" bestFit="1" customWidth="1"/>
    <col min="2041" max="2041" width="43.69921875" bestFit="1" customWidth="1"/>
    <col min="2042" max="2042" width="12.09765625" bestFit="1" customWidth="1"/>
    <col min="2297" max="2297" width="43.69921875" bestFit="1" customWidth="1"/>
    <col min="2298" max="2298" width="12.09765625" bestFit="1" customWidth="1"/>
    <col min="2553" max="2553" width="43.69921875" bestFit="1" customWidth="1"/>
    <col min="2554" max="2554" width="12.09765625" bestFit="1" customWidth="1"/>
    <col min="2809" max="2809" width="43.69921875" bestFit="1" customWidth="1"/>
    <col min="2810" max="2810" width="12.09765625" bestFit="1" customWidth="1"/>
    <col min="3065" max="3065" width="43.69921875" bestFit="1" customWidth="1"/>
    <col min="3066" max="3066" width="12.09765625" bestFit="1" customWidth="1"/>
    <col min="3321" max="3321" width="43.69921875" bestFit="1" customWidth="1"/>
    <col min="3322" max="3322" width="12.09765625" bestFit="1" customWidth="1"/>
    <col min="3577" max="3577" width="43.69921875" bestFit="1" customWidth="1"/>
    <col min="3578" max="3578" width="12.09765625" bestFit="1" customWidth="1"/>
    <col min="3833" max="3833" width="43.69921875" bestFit="1" customWidth="1"/>
    <col min="3834" max="3834" width="12.09765625" bestFit="1" customWidth="1"/>
    <col min="4089" max="4089" width="43.69921875" bestFit="1" customWidth="1"/>
    <col min="4090" max="4090" width="12.09765625" bestFit="1" customWidth="1"/>
    <col min="4345" max="4345" width="43.69921875" bestFit="1" customWidth="1"/>
    <col min="4346" max="4346" width="12.09765625" bestFit="1" customWidth="1"/>
    <col min="4601" max="4601" width="43.69921875" bestFit="1" customWidth="1"/>
    <col min="4602" max="4602" width="12.09765625" bestFit="1" customWidth="1"/>
    <col min="4857" max="4857" width="43.69921875" bestFit="1" customWidth="1"/>
    <col min="4858" max="4858" width="12.09765625" bestFit="1" customWidth="1"/>
    <col min="5113" max="5113" width="43.69921875" bestFit="1" customWidth="1"/>
    <col min="5114" max="5114" width="12.09765625" bestFit="1" customWidth="1"/>
    <col min="5369" max="5369" width="43.69921875" bestFit="1" customWidth="1"/>
    <col min="5370" max="5370" width="12.09765625" bestFit="1" customWidth="1"/>
    <col min="5625" max="5625" width="43.69921875" bestFit="1" customWidth="1"/>
    <col min="5626" max="5626" width="12.09765625" bestFit="1" customWidth="1"/>
    <col min="5881" max="5881" width="43.69921875" bestFit="1" customWidth="1"/>
    <col min="5882" max="5882" width="12.09765625" bestFit="1" customWidth="1"/>
    <col min="6137" max="6137" width="43.69921875" bestFit="1" customWidth="1"/>
    <col min="6138" max="6138" width="12.09765625" bestFit="1" customWidth="1"/>
    <col min="6393" max="6393" width="43.69921875" bestFit="1" customWidth="1"/>
    <col min="6394" max="6394" width="12.09765625" bestFit="1" customWidth="1"/>
    <col min="6649" max="6649" width="43.69921875" bestFit="1" customWidth="1"/>
    <col min="6650" max="6650" width="12.09765625" bestFit="1" customWidth="1"/>
    <col min="6905" max="6905" width="43.69921875" bestFit="1" customWidth="1"/>
    <col min="6906" max="6906" width="12.09765625" bestFit="1" customWidth="1"/>
    <col min="7161" max="7161" width="43.69921875" bestFit="1" customWidth="1"/>
    <col min="7162" max="7162" width="12.09765625" bestFit="1" customWidth="1"/>
    <col min="7417" max="7417" width="43.69921875" bestFit="1" customWidth="1"/>
    <col min="7418" max="7418" width="12.09765625" bestFit="1" customWidth="1"/>
    <col min="7673" max="7673" width="43.69921875" bestFit="1" customWidth="1"/>
    <col min="7674" max="7674" width="12.09765625" bestFit="1" customWidth="1"/>
    <col min="7929" max="7929" width="43.69921875" bestFit="1" customWidth="1"/>
    <col min="7930" max="7930" width="12.09765625" bestFit="1" customWidth="1"/>
    <col min="8185" max="8185" width="43.69921875" bestFit="1" customWidth="1"/>
    <col min="8186" max="8186" width="12.09765625" bestFit="1" customWidth="1"/>
    <col min="8441" max="8441" width="43.69921875" bestFit="1" customWidth="1"/>
    <col min="8442" max="8442" width="12.09765625" bestFit="1" customWidth="1"/>
    <col min="8697" max="8697" width="43.69921875" bestFit="1" customWidth="1"/>
    <col min="8698" max="8698" width="12.09765625" bestFit="1" customWidth="1"/>
    <col min="8953" max="8953" width="43.69921875" bestFit="1" customWidth="1"/>
    <col min="8954" max="8954" width="12.09765625" bestFit="1" customWidth="1"/>
    <col min="9209" max="9209" width="43.69921875" bestFit="1" customWidth="1"/>
    <col min="9210" max="9210" width="12.09765625" bestFit="1" customWidth="1"/>
    <col min="9465" max="9465" width="43.69921875" bestFit="1" customWidth="1"/>
    <col min="9466" max="9466" width="12.09765625" bestFit="1" customWidth="1"/>
    <col min="9721" max="9721" width="43.69921875" bestFit="1" customWidth="1"/>
    <col min="9722" max="9722" width="12.09765625" bestFit="1" customWidth="1"/>
    <col min="9977" max="9977" width="43.69921875" bestFit="1" customWidth="1"/>
    <col min="9978" max="9978" width="12.09765625" bestFit="1" customWidth="1"/>
    <col min="10233" max="10233" width="43.69921875" bestFit="1" customWidth="1"/>
    <col min="10234" max="10234" width="12.09765625" bestFit="1" customWidth="1"/>
    <col min="10489" max="10489" width="43.69921875" bestFit="1" customWidth="1"/>
    <col min="10490" max="10490" width="12.09765625" bestFit="1" customWidth="1"/>
    <col min="10745" max="10745" width="43.69921875" bestFit="1" customWidth="1"/>
    <col min="10746" max="10746" width="12.09765625" bestFit="1" customWidth="1"/>
    <col min="11001" max="11001" width="43.69921875" bestFit="1" customWidth="1"/>
    <col min="11002" max="11002" width="12.09765625" bestFit="1" customWidth="1"/>
    <col min="11257" max="11257" width="43.69921875" bestFit="1" customWidth="1"/>
    <col min="11258" max="11258" width="12.09765625" bestFit="1" customWidth="1"/>
    <col min="11513" max="11513" width="43.69921875" bestFit="1" customWidth="1"/>
    <col min="11514" max="11514" width="12.09765625" bestFit="1" customWidth="1"/>
    <col min="11769" max="11769" width="43.69921875" bestFit="1" customWidth="1"/>
    <col min="11770" max="11770" width="12.09765625" bestFit="1" customWidth="1"/>
    <col min="12025" max="12025" width="43.69921875" bestFit="1" customWidth="1"/>
    <col min="12026" max="12026" width="12.09765625" bestFit="1" customWidth="1"/>
    <col min="12281" max="12281" width="43.69921875" bestFit="1" customWidth="1"/>
    <col min="12282" max="12282" width="12.09765625" bestFit="1" customWidth="1"/>
    <col min="12537" max="12537" width="43.69921875" bestFit="1" customWidth="1"/>
    <col min="12538" max="12538" width="12.09765625" bestFit="1" customWidth="1"/>
    <col min="12793" max="12793" width="43.69921875" bestFit="1" customWidth="1"/>
    <col min="12794" max="12794" width="12.09765625" bestFit="1" customWidth="1"/>
    <col min="13049" max="13049" width="43.69921875" bestFit="1" customWidth="1"/>
    <col min="13050" max="13050" width="12.09765625" bestFit="1" customWidth="1"/>
    <col min="13305" max="13305" width="43.69921875" bestFit="1" customWidth="1"/>
    <col min="13306" max="13306" width="12.09765625" bestFit="1" customWidth="1"/>
    <col min="13561" max="13561" width="43.69921875" bestFit="1" customWidth="1"/>
    <col min="13562" max="13562" width="12.09765625" bestFit="1" customWidth="1"/>
    <col min="13817" max="13817" width="43.69921875" bestFit="1" customWidth="1"/>
    <col min="13818" max="13818" width="12.09765625" bestFit="1" customWidth="1"/>
    <col min="14073" max="14073" width="43.69921875" bestFit="1" customWidth="1"/>
    <col min="14074" max="14074" width="12.09765625" bestFit="1" customWidth="1"/>
    <col min="14329" max="14329" width="43.69921875" bestFit="1" customWidth="1"/>
    <col min="14330" max="14330" width="12.09765625" bestFit="1" customWidth="1"/>
    <col min="14585" max="14585" width="43.69921875" bestFit="1" customWidth="1"/>
    <col min="14586" max="14586" width="12.09765625" bestFit="1" customWidth="1"/>
    <col min="14841" max="14841" width="43.69921875" bestFit="1" customWidth="1"/>
    <col min="14842" max="14842" width="12.09765625" bestFit="1" customWidth="1"/>
    <col min="15097" max="15097" width="43.69921875" bestFit="1" customWidth="1"/>
    <col min="15098" max="15098" width="12.09765625" bestFit="1" customWidth="1"/>
    <col min="15353" max="15353" width="43.69921875" bestFit="1" customWidth="1"/>
    <col min="15354" max="15354" width="12.09765625" bestFit="1" customWidth="1"/>
    <col min="15609" max="15609" width="43.69921875" bestFit="1" customWidth="1"/>
    <col min="15610" max="15610" width="12.09765625" bestFit="1" customWidth="1"/>
    <col min="15865" max="15865" width="43.69921875" bestFit="1" customWidth="1"/>
    <col min="15866" max="15866" width="12.09765625" bestFit="1" customWidth="1"/>
    <col min="16121" max="16121" width="43.69921875" bestFit="1" customWidth="1"/>
    <col min="16122" max="16122" width="12.09765625" bestFit="1" customWidth="1"/>
  </cols>
  <sheetData>
    <row r="1" spans="1:3" ht="58.5" customHeight="1" thickBot="1" x14ac:dyDescent="0.25">
      <c r="A1" s="318" t="s">
        <v>128</v>
      </c>
      <c r="B1" s="319"/>
    </row>
    <row r="2" spans="1:3" ht="15" thickBot="1" x14ac:dyDescent="0.25">
      <c r="A2" s="18" t="s">
        <v>0</v>
      </c>
      <c r="B2" s="19" t="s">
        <v>1</v>
      </c>
      <c r="C2" s="14"/>
    </row>
    <row r="3" spans="1:3" ht="15" thickBot="1" x14ac:dyDescent="0.25">
      <c r="A3" s="12" t="s">
        <v>23</v>
      </c>
      <c r="B3" s="2">
        <v>5</v>
      </c>
    </row>
    <row r="4" spans="1:3" ht="15" thickBot="1" x14ac:dyDescent="0.25">
      <c r="A4" s="12" t="s">
        <v>24</v>
      </c>
      <c r="B4" s="2">
        <f>B3+5</f>
        <v>10</v>
      </c>
    </row>
    <row r="5" spans="1:3" ht="15" thickBot="1" x14ac:dyDescent="0.25">
      <c r="A5" s="12" t="s">
        <v>25</v>
      </c>
      <c r="B5" s="2">
        <f t="shared" ref="B5:B22" si="0">B4+5</f>
        <v>15</v>
      </c>
    </row>
    <row r="6" spans="1:3" ht="15" thickBot="1" x14ac:dyDescent="0.25">
      <c r="A6" s="12" t="s">
        <v>26</v>
      </c>
      <c r="B6" s="2">
        <f t="shared" si="0"/>
        <v>20</v>
      </c>
    </row>
    <row r="7" spans="1:3" ht="15" thickBot="1" x14ac:dyDescent="0.25">
      <c r="A7" s="12" t="s">
        <v>27</v>
      </c>
      <c r="B7" s="2">
        <f t="shared" si="0"/>
        <v>25</v>
      </c>
    </row>
    <row r="8" spans="1:3" ht="15" thickBot="1" x14ac:dyDescent="0.25">
      <c r="A8" s="12" t="s">
        <v>28</v>
      </c>
      <c r="B8" s="2">
        <f t="shared" si="0"/>
        <v>30</v>
      </c>
    </row>
    <row r="9" spans="1:3" ht="15" thickBot="1" x14ac:dyDescent="0.25">
      <c r="A9" s="12" t="s">
        <v>39</v>
      </c>
      <c r="B9" s="2">
        <f t="shared" si="0"/>
        <v>35</v>
      </c>
    </row>
    <row r="10" spans="1:3" ht="15" thickBot="1" x14ac:dyDescent="0.25">
      <c r="A10" s="12" t="s">
        <v>29</v>
      </c>
      <c r="B10" s="2">
        <f t="shared" si="0"/>
        <v>40</v>
      </c>
    </row>
    <row r="11" spans="1:3" ht="15" thickBot="1" x14ac:dyDescent="0.25">
      <c r="A11" s="12" t="s">
        <v>30</v>
      </c>
      <c r="B11" s="2">
        <f t="shared" si="0"/>
        <v>45</v>
      </c>
    </row>
    <row r="12" spans="1:3" ht="15" thickBot="1" x14ac:dyDescent="0.25">
      <c r="A12" s="12" t="s">
        <v>31</v>
      </c>
      <c r="B12" s="2">
        <f t="shared" si="0"/>
        <v>50</v>
      </c>
    </row>
    <row r="13" spans="1:3" ht="15" thickBot="1" x14ac:dyDescent="0.25">
      <c r="A13" s="12" t="s">
        <v>32</v>
      </c>
      <c r="B13" s="2">
        <f t="shared" si="0"/>
        <v>55</v>
      </c>
    </row>
    <row r="14" spans="1:3" ht="15" thickBot="1" x14ac:dyDescent="0.25">
      <c r="A14" s="12" t="s">
        <v>33</v>
      </c>
      <c r="B14" s="2">
        <f t="shared" si="0"/>
        <v>60</v>
      </c>
    </row>
    <row r="15" spans="1:3" ht="15" thickBot="1" x14ac:dyDescent="0.25">
      <c r="A15" s="12" t="s">
        <v>40</v>
      </c>
      <c r="B15" s="2">
        <f t="shared" si="0"/>
        <v>65</v>
      </c>
    </row>
    <row r="16" spans="1:3" ht="15" thickBot="1" x14ac:dyDescent="0.25">
      <c r="A16" s="12" t="s">
        <v>34</v>
      </c>
      <c r="B16" s="2">
        <f t="shared" si="0"/>
        <v>70</v>
      </c>
    </row>
    <row r="17" spans="1:5" ht="15" thickBot="1" x14ac:dyDescent="0.25">
      <c r="A17" s="12" t="s">
        <v>35</v>
      </c>
      <c r="B17" s="2">
        <f t="shared" si="0"/>
        <v>75</v>
      </c>
    </row>
    <row r="18" spans="1:5" ht="15" thickBot="1" x14ac:dyDescent="0.25">
      <c r="A18" s="12" t="s">
        <v>36</v>
      </c>
      <c r="B18" s="2">
        <f t="shared" si="0"/>
        <v>80</v>
      </c>
    </row>
    <row r="19" spans="1:5" ht="15" thickBot="1" x14ac:dyDescent="0.25">
      <c r="A19" s="12" t="s">
        <v>41</v>
      </c>
      <c r="B19" s="2">
        <f t="shared" si="0"/>
        <v>85</v>
      </c>
    </row>
    <row r="20" spans="1:5" ht="15" thickBot="1" x14ac:dyDescent="0.25">
      <c r="A20" s="12" t="s">
        <v>37</v>
      </c>
      <c r="B20" s="2">
        <f t="shared" si="0"/>
        <v>90</v>
      </c>
    </row>
    <row r="21" spans="1:5" ht="15" thickBot="1" x14ac:dyDescent="0.25">
      <c r="A21" s="12" t="s">
        <v>38</v>
      </c>
      <c r="B21" s="2">
        <f t="shared" si="0"/>
        <v>95</v>
      </c>
    </row>
    <row r="22" spans="1:5" ht="15" thickBot="1" x14ac:dyDescent="0.25">
      <c r="A22" s="12" t="s">
        <v>42</v>
      </c>
      <c r="B22" s="2">
        <f t="shared" si="0"/>
        <v>100</v>
      </c>
    </row>
    <row r="23" spans="1:5" ht="62.25" customHeight="1" thickBot="1" x14ac:dyDescent="0.25">
      <c r="A23" s="318" t="s">
        <v>128</v>
      </c>
      <c r="B23" s="319"/>
    </row>
    <row r="24" spans="1:5" ht="15" thickBot="1" x14ac:dyDescent="0.25">
      <c r="A24" s="18" t="s">
        <v>2</v>
      </c>
      <c r="B24" s="19" t="s">
        <v>3</v>
      </c>
      <c r="E24" s="6"/>
    </row>
    <row r="25" spans="1:5" ht="15" thickBot="1" x14ac:dyDescent="0.25">
      <c r="A25" s="12" t="s">
        <v>23</v>
      </c>
      <c r="B25" s="2">
        <v>-5</v>
      </c>
    </row>
    <row r="26" spans="1:5" ht="15" thickBot="1" x14ac:dyDescent="0.25">
      <c r="A26" s="12" t="s">
        <v>24</v>
      </c>
      <c r="B26" s="2">
        <v>-10</v>
      </c>
    </row>
    <row r="27" spans="1:5" ht="15" thickBot="1" x14ac:dyDescent="0.25">
      <c r="A27" s="12" t="s">
        <v>25</v>
      </c>
      <c r="B27" s="2">
        <v>-15</v>
      </c>
    </row>
    <row r="28" spans="1:5" ht="15" thickBot="1" x14ac:dyDescent="0.25">
      <c r="A28" s="12" t="s">
        <v>26</v>
      </c>
      <c r="B28" s="2">
        <v>-20</v>
      </c>
    </row>
    <row r="29" spans="1:5" ht="15" thickBot="1" x14ac:dyDescent="0.25">
      <c r="A29" s="12" t="s">
        <v>27</v>
      </c>
      <c r="B29" s="2">
        <v>-25</v>
      </c>
    </row>
    <row r="30" spans="1:5" ht="15" thickBot="1" x14ac:dyDescent="0.25">
      <c r="A30" s="12" t="s">
        <v>28</v>
      </c>
      <c r="B30" s="2">
        <v>-30</v>
      </c>
    </row>
    <row r="31" spans="1:5" ht="15" thickBot="1" x14ac:dyDescent="0.25">
      <c r="A31" s="12" t="s">
        <v>39</v>
      </c>
      <c r="B31" s="2">
        <v>-35</v>
      </c>
    </row>
    <row r="32" spans="1:5" ht="15" thickBot="1" x14ac:dyDescent="0.25">
      <c r="A32" s="12" t="s">
        <v>29</v>
      </c>
      <c r="B32" s="2">
        <v>-40</v>
      </c>
    </row>
    <row r="33" spans="1:3" ht="15" thickBot="1" x14ac:dyDescent="0.25">
      <c r="A33" s="12" t="s">
        <v>30</v>
      </c>
      <c r="B33" s="2">
        <v>-45</v>
      </c>
    </row>
    <row r="34" spans="1:3" ht="15" thickBot="1" x14ac:dyDescent="0.25">
      <c r="A34" s="12" t="s">
        <v>31</v>
      </c>
      <c r="B34" s="2">
        <v>-50</v>
      </c>
    </row>
    <row r="35" spans="1:3" ht="15" thickBot="1" x14ac:dyDescent="0.25">
      <c r="A35" s="12" t="s">
        <v>32</v>
      </c>
      <c r="B35" s="2">
        <v>-55</v>
      </c>
    </row>
    <row r="36" spans="1:3" ht="15" thickBot="1" x14ac:dyDescent="0.25">
      <c r="A36" s="12" t="s">
        <v>33</v>
      </c>
      <c r="B36" s="2">
        <v>-60</v>
      </c>
    </row>
    <row r="37" spans="1:3" ht="15" thickBot="1" x14ac:dyDescent="0.25">
      <c r="A37" s="12" t="s">
        <v>40</v>
      </c>
      <c r="B37" s="2">
        <v>-65</v>
      </c>
    </row>
    <row r="38" spans="1:3" ht="15" thickBot="1" x14ac:dyDescent="0.25">
      <c r="A38" s="12" t="s">
        <v>34</v>
      </c>
      <c r="B38" s="2">
        <v>-70</v>
      </c>
    </row>
    <row r="39" spans="1:3" ht="15" thickBot="1" x14ac:dyDescent="0.25">
      <c r="A39" s="12" t="s">
        <v>35</v>
      </c>
      <c r="B39" s="2">
        <v>-75</v>
      </c>
    </row>
    <row r="40" spans="1:3" ht="15" thickBot="1" x14ac:dyDescent="0.25">
      <c r="A40" s="12" t="s">
        <v>36</v>
      </c>
      <c r="B40" s="2">
        <v>-80</v>
      </c>
    </row>
    <row r="41" spans="1:3" ht="15" thickBot="1" x14ac:dyDescent="0.25">
      <c r="A41" s="12" t="s">
        <v>41</v>
      </c>
      <c r="B41" s="2">
        <v>-85</v>
      </c>
    </row>
    <row r="42" spans="1:3" ht="15" thickBot="1" x14ac:dyDescent="0.25">
      <c r="A42" s="12" t="s">
        <v>37</v>
      </c>
      <c r="B42" s="2">
        <v>-90</v>
      </c>
    </row>
    <row r="43" spans="1:3" ht="15" thickBot="1" x14ac:dyDescent="0.25">
      <c r="A43" s="12" t="s">
        <v>38</v>
      </c>
      <c r="B43" s="2">
        <v>-95</v>
      </c>
    </row>
    <row r="44" spans="1:3" ht="15" thickBot="1" x14ac:dyDescent="0.25">
      <c r="A44" s="12" t="s">
        <v>42</v>
      </c>
      <c r="B44" s="2">
        <v>-100</v>
      </c>
    </row>
    <row r="45" spans="1:3" ht="50.25" customHeight="1" thickBot="1" x14ac:dyDescent="0.25">
      <c r="A45" s="318" t="s">
        <v>129</v>
      </c>
      <c r="B45" s="319"/>
    </row>
    <row r="46" spans="1:3" ht="15" thickBot="1" x14ac:dyDescent="0.25">
      <c r="A46" s="18" t="s">
        <v>5</v>
      </c>
      <c r="B46" s="20" t="s">
        <v>1</v>
      </c>
      <c r="C46" s="15"/>
    </row>
    <row r="47" spans="1:3" ht="15" thickBot="1" x14ac:dyDescent="0.25">
      <c r="A47" s="12" t="s">
        <v>23</v>
      </c>
      <c r="B47" s="2">
        <v>5</v>
      </c>
    </row>
    <row r="48" spans="1:3" ht="15" thickBot="1" x14ac:dyDescent="0.25">
      <c r="A48" s="12" t="s">
        <v>24</v>
      </c>
      <c r="B48" s="2">
        <f>B47+5</f>
        <v>10</v>
      </c>
      <c r="C48"/>
    </row>
    <row r="49" spans="1:3" ht="15" thickBot="1" x14ac:dyDescent="0.25">
      <c r="A49" s="12" t="s">
        <v>25</v>
      </c>
      <c r="B49" s="2">
        <f t="shared" ref="B49:B66" si="1">B48+5</f>
        <v>15</v>
      </c>
      <c r="C49"/>
    </row>
    <row r="50" spans="1:3" ht="15" thickBot="1" x14ac:dyDescent="0.25">
      <c r="A50" s="12" t="s">
        <v>26</v>
      </c>
      <c r="B50" s="2">
        <f t="shared" si="1"/>
        <v>20</v>
      </c>
      <c r="C50"/>
    </row>
    <row r="51" spans="1:3" ht="15" thickBot="1" x14ac:dyDescent="0.25">
      <c r="A51" s="12" t="s">
        <v>27</v>
      </c>
      <c r="B51" s="2">
        <f t="shared" si="1"/>
        <v>25</v>
      </c>
      <c r="C51"/>
    </row>
    <row r="52" spans="1:3" ht="15" thickBot="1" x14ac:dyDescent="0.25">
      <c r="A52" s="12" t="s">
        <v>28</v>
      </c>
      <c r="B52" s="2">
        <f t="shared" si="1"/>
        <v>30</v>
      </c>
      <c r="C52"/>
    </row>
    <row r="53" spans="1:3" ht="15" thickBot="1" x14ac:dyDescent="0.25">
      <c r="A53" s="12" t="s">
        <v>39</v>
      </c>
      <c r="B53" s="2">
        <f t="shared" si="1"/>
        <v>35</v>
      </c>
      <c r="C53"/>
    </row>
    <row r="54" spans="1:3" ht="15" thickBot="1" x14ac:dyDescent="0.25">
      <c r="A54" s="12" t="s">
        <v>29</v>
      </c>
      <c r="B54" s="2">
        <f t="shared" si="1"/>
        <v>40</v>
      </c>
      <c r="C54"/>
    </row>
    <row r="55" spans="1:3" ht="15" thickBot="1" x14ac:dyDescent="0.25">
      <c r="A55" s="12" t="s">
        <v>30</v>
      </c>
      <c r="B55" s="2">
        <f t="shared" si="1"/>
        <v>45</v>
      </c>
      <c r="C55"/>
    </row>
    <row r="56" spans="1:3" ht="15" thickBot="1" x14ac:dyDescent="0.25">
      <c r="A56" s="12" t="s">
        <v>31</v>
      </c>
      <c r="B56" s="2">
        <f t="shared" si="1"/>
        <v>50</v>
      </c>
      <c r="C56"/>
    </row>
    <row r="57" spans="1:3" ht="15.75" customHeight="1" thickBot="1" x14ac:dyDescent="0.25">
      <c r="A57" s="12" t="s">
        <v>32</v>
      </c>
      <c r="B57" s="2">
        <f t="shared" si="1"/>
        <v>55</v>
      </c>
      <c r="C57"/>
    </row>
    <row r="58" spans="1:3" ht="15" thickBot="1" x14ac:dyDescent="0.25">
      <c r="A58" s="12" t="s">
        <v>33</v>
      </c>
      <c r="B58" s="2">
        <f t="shared" si="1"/>
        <v>60</v>
      </c>
      <c r="C58"/>
    </row>
    <row r="59" spans="1:3" ht="15" thickBot="1" x14ac:dyDescent="0.25">
      <c r="A59" s="12" t="s">
        <v>40</v>
      </c>
      <c r="B59" s="2">
        <f t="shared" si="1"/>
        <v>65</v>
      </c>
      <c r="C59"/>
    </row>
    <row r="60" spans="1:3" ht="15" thickBot="1" x14ac:dyDescent="0.25">
      <c r="A60" s="12" t="s">
        <v>34</v>
      </c>
      <c r="B60" s="2">
        <f t="shared" si="1"/>
        <v>70</v>
      </c>
      <c r="C60"/>
    </row>
    <row r="61" spans="1:3" ht="15" thickBot="1" x14ac:dyDescent="0.25">
      <c r="A61" s="12" t="s">
        <v>35</v>
      </c>
      <c r="B61" s="2">
        <f t="shared" si="1"/>
        <v>75</v>
      </c>
      <c r="C61"/>
    </row>
    <row r="62" spans="1:3" ht="15" thickBot="1" x14ac:dyDescent="0.25">
      <c r="A62" s="12" t="s">
        <v>36</v>
      </c>
      <c r="B62" s="2">
        <f t="shared" si="1"/>
        <v>80</v>
      </c>
      <c r="C62"/>
    </row>
    <row r="63" spans="1:3" ht="15" thickBot="1" x14ac:dyDescent="0.25">
      <c r="A63" s="12" t="s">
        <v>41</v>
      </c>
      <c r="B63" s="2">
        <f t="shared" si="1"/>
        <v>85</v>
      </c>
      <c r="C63"/>
    </row>
    <row r="64" spans="1:3" ht="15" thickBot="1" x14ac:dyDescent="0.25">
      <c r="A64" s="12" t="s">
        <v>37</v>
      </c>
      <c r="B64" s="2">
        <f t="shared" si="1"/>
        <v>90</v>
      </c>
    </row>
    <row r="65" spans="1:3" ht="15" thickBot="1" x14ac:dyDescent="0.25">
      <c r="A65" s="12" t="s">
        <v>38</v>
      </c>
      <c r="B65" s="2">
        <f t="shared" si="1"/>
        <v>95</v>
      </c>
    </row>
    <row r="66" spans="1:3" ht="15" thickBot="1" x14ac:dyDescent="0.25">
      <c r="A66" s="12" t="s">
        <v>42</v>
      </c>
      <c r="B66" s="2">
        <f t="shared" si="1"/>
        <v>100</v>
      </c>
    </row>
    <row r="67" spans="1:3" ht="41.25" customHeight="1" thickBot="1" x14ac:dyDescent="0.25">
      <c r="A67" s="318" t="s">
        <v>130</v>
      </c>
      <c r="B67" s="319"/>
    </row>
    <row r="68" spans="1:3" ht="15" thickBot="1" x14ac:dyDescent="0.25">
      <c r="A68" s="18" t="s">
        <v>6</v>
      </c>
      <c r="B68" s="19" t="s">
        <v>1</v>
      </c>
    </row>
    <row r="69" spans="1:3" ht="15" thickBot="1" x14ac:dyDescent="0.25">
      <c r="A69" s="1" t="s">
        <v>4</v>
      </c>
      <c r="B69" s="2"/>
      <c r="C69" s="15"/>
    </row>
    <row r="70" spans="1:3" ht="15" thickBot="1" x14ac:dyDescent="0.25">
      <c r="A70" s="12" t="s">
        <v>23</v>
      </c>
      <c r="B70" s="2">
        <v>-5</v>
      </c>
    </row>
    <row r="71" spans="1:3" ht="15" thickBot="1" x14ac:dyDescent="0.25">
      <c r="A71" s="12" t="s">
        <v>24</v>
      </c>
      <c r="B71" s="2">
        <v>-10</v>
      </c>
    </row>
    <row r="72" spans="1:3" ht="15" thickBot="1" x14ac:dyDescent="0.25">
      <c r="A72" s="12" t="s">
        <v>25</v>
      </c>
      <c r="B72" s="2">
        <v>-15</v>
      </c>
    </row>
    <row r="73" spans="1:3" ht="15" thickBot="1" x14ac:dyDescent="0.25">
      <c r="A73" s="12" t="s">
        <v>26</v>
      </c>
      <c r="B73" s="2">
        <v>-20</v>
      </c>
    </row>
    <row r="74" spans="1:3" ht="15" thickBot="1" x14ac:dyDescent="0.25">
      <c r="A74" s="12" t="s">
        <v>27</v>
      </c>
      <c r="B74" s="2">
        <v>-25</v>
      </c>
    </row>
    <row r="75" spans="1:3" ht="15" thickBot="1" x14ac:dyDescent="0.25">
      <c r="A75" s="12" t="s">
        <v>28</v>
      </c>
      <c r="B75" s="2">
        <v>-30</v>
      </c>
    </row>
    <row r="76" spans="1:3" ht="15" thickBot="1" x14ac:dyDescent="0.25">
      <c r="A76" s="12" t="s">
        <v>39</v>
      </c>
      <c r="B76" s="2">
        <v>-35</v>
      </c>
    </row>
    <row r="77" spans="1:3" ht="15" thickBot="1" x14ac:dyDescent="0.25">
      <c r="A77" s="12" t="s">
        <v>29</v>
      </c>
      <c r="B77" s="2">
        <v>-40</v>
      </c>
    </row>
    <row r="78" spans="1:3" ht="15" thickBot="1" x14ac:dyDescent="0.25">
      <c r="A78" s="12" t="s">
        <v>30</v>
      </c>
      <c r="B78" s="2">
        <v>-45</v>
      </c>
    </row>
    <row r="79" spans="1:3" ht="15" thickBot="1" x14ac:dyDescent="0.25">
      <c r="A79" s="12" t="s">
        <v>31</v>
      </c>
      <c r="B79" s="2">
        <v>-50</v>
      </c>
    </row>
    <row r="80" spans="1:3" ht="15" thickBot="1" x14ac:dyDescent="0.25">
      <c r="A80" s="12" t="s">
        <v>32</v>
      </c>
      <c r="B80" s="2">
        <v>-55</v>
      </c>
      <c r="C80"/>
    </row>
    <row r="81" spans="1:3" ht="15" thickBot="1" x14ac:dyDescent="0.25">
      <c r="A81" s="12" t="s">
        <v>33</v>
      </c>
      <c r="B81" s="2">
        <v>-60</v>
      </c>
      <c r="C81"/>
    </row>
    <row r="82" spans="1:3" ht="15" thickBot="1" x14ac:dyDescent="0.25">
      <c r="A82" s="12" t="s">
        <v>40</v>
      </c>
      <c r="B82" s="2">
        <v>-65</v>
      </c>
      <c r="C82"/>
    </row>
    <row r="83" spans="1:3" ht="15" thickBot="1" x14ac:dyDescent="0.25">
      <c r="A83" s="12" t="s">
        <v>34</v>
      </c>
      <c r="B83" s="2">
        <v>-70</v>
      </c>
      <c r="C83"/>
    </row>
    <row r="84" spans="1:3" ht="15" thickBot="1" x14ac:dyDescent="0.25">
      <c r="A84" s="12" t="s">
        <v>35</v>
      </c>
      <c r="B84" s="2">
        <v>-75</v>
      </c>
      <c r="C84"/>
    </row>
    <row r="85" spans="1:3" ht="15" thickBot="1" x14ac:dyDescent="0.25">
      <c r="A85" s="12" t="s">
        <v>36</v>
      </c>
      <c r="B85" s="2">
        <v>-80</v>
      </c>
      <c r="C85"/>
    </row>
    <row r="86" spans="1:3" ht="15" thickBot="1" x14ac:dyDescent="0.25">
      <c r="A86" s="12" t="s">
        <v>41</v>
      </c>
      <c r="B86" s="2">
        <v>-85</v>
      </c>
      <c r="C86"/>
    </row>
    <row r="87" spans="1:3" ht="15" thickBot="1" x14ac:dyDescent="0.25">
      <c r="A87" s="12" t="s">
        <v>37</v>
      </c>
      <c r="B87" s="2">
        <v>-90</v>
      </c>
      <c r="C87"/>
    </row>
    <row r="88" spans="1:3" ht="15" thickBot="1" x14ac:dyDescent="0.25">
      <c r="A88" s="12" t="s">
        <v>38</v>
      </c>
      <c r="B88" s="2">
        <v>-95</v>
      </c>
      <c r="C88"/>
    </row>
    <row r="89" spans="1:3" ht="15" thickBot="1" x14ac:dyDescent="0.25">
      <c r="A89" s="12" t="s">
        <v>42</v>
      </c>
      <c r="B89" s="2">
        <v>-100</v>
      </c>
      <c r="C89"/>
    </row>
    <row r="91" spans="1:3" ht="15" thickBot="1" x14ac:dyDescent="0.25"/>
    <row r="92" spans="1:3" ht="15" thickBot="1" x14ac:dyDescent="0.25">
      <c r="A92" s="318" t="s">
        <v>53</v>
      </c>
      <c r="B92" s="319"/>
    </row>
    <row r="93" spans="1:3" ht="15" thickBot="1" x14ac:dyDescent="0.25">
      <c r="A93" s="12"/>
      <c r="B93" s="2"/>
    </row>
    <row r="94" spans="1:3" ht="15" thickBot="1" x14ac:dyDescent="0.25">
      <c r="A94" s="12" t="s">
        <v>60</v>
      </c>
      <c r="B94" s="2">
        <v>100</v>
      </c>
    </row>
    <row r="95" spans="1:3" ht="15" thickBot="1" x14ac:dyDescent="0.25">
      <c r="A95" s="12" t="s">
        <v>54</v>
      </c>
      <c r="B95" s="2">
        <v>75</v>
      </c>
    </row>
    <row r="96" spans="1:3" ht="15" thickBot="1" x14ac:dyDescent="0.25">
      <c r="A96" s="12" t="s">
        <v>55</v>
      </c>
      <c r="B96" s="2">
        <v>50</v>
      </c>
    </row>
    <row r="97" spans="1:2" ht="15" thickBot="1" x14ac:dyDescent="0.25">
      <c r="A97" s="12" t="s">
        <v>56</v>
      </c>
      <c r="B97" s="2">
        <v>25</v>
      </c>
    </row>
    <row r="98" spans="1:2" ht="15" thickBot="1" x14ac:dyDescent="0.25">
      <c r="A98" s="12" t="s">
        <v>57</v>
      </c>
      <c r="B98" s="2">
        <v>0</v>
      </c>
    </row>
    <row r="99" spans="1:2" ht="15" thickBot="1" x14ac:dyDescent="0.25">
      <c r="A99" s="12" t="s">
        <v>58</v>
      </c>
      <c r="B99" s="2">
        <v>-25</v>
      </c>
    </row>
    <row r="100" spans="1:2" ht="15" thickBot="1" x14ac:dyDescent="0.25">
      <c r="A100" s="12" t="s">
        <v>59</v>
      </c>
      <c r="B100" s="2">
        <v>-50</v>
      </c>
    </row>
    <row r="101" spans="1:2" ht="15" thickBot="1" x14ac:dyDescent="0.25">
      <c r="A101" s="12" t="s">
        <v>61</v>
      </c>
      <c r="B101" s="2">
        <v>-75</v>
      </c>
    </row>
    <row r="102" spans="1:2" ht="15" thickBot="1" x14ac:dyDescent="0.25">
      <c r="A102" s="12" t="s">
        <v>64</v>
      </c>
      <c r="B102" s="2">
        <v>-100</v>
      </c>
    </row>
    <row r="103" spans="1:2" x14ac:dyDescent="0.2">
      <c r="A103" s="21"/>
      <c r="B103" s="22"/>
    </row>
    <row r="104" spans="1:2" x14ac:dyDescent="0.2">
      <c r="A104"/>
      <c r="B104"/>
    </row>
    <row r="105" spans="1:2" x14ac:dyDescent="0.2">
      <c r="A105"/>
      <c r="B105"/>
    </row>
    <row r="106" spans="1:2" x14ac:dyDescent="0.2">
      <c r="A106"/>
      <c r="B106"/>
    </row>
    <row r="107" spans="1:2" x14ac:dyDescent="0.2">
      <c r="A107" s="17" t="s">
        <v>62</v>
      </c>
      <c r="B107" s="17">
        <v>200</v>
      </c>
    </row>
    <row r="108" spans="1:2" x14ac:dyDescent="0.2">
      <c r="A108" s="17" t="s">
        <v>63</v>
      </c>
      <c r="B108" s="17">
        <v>-200</v>
      </c>
    </row>
  </sheetData>
  <mergeCells count="5">
    <mergeCell ref="A1:B1"/>
    <mergeCell ref="A23:B23"/>
    <mergeCell ref="A45:B45"/>
    <mergeCell ref="A67:B67"/>
    <mergeCell ref="A92:B92"/>
  </mergeCells>
  <dataValidations count="2">
    <dataValidation allowBlank="1" showInputMessage="1" showErrorMessage="1" promptTitle="Overhead Costs" prompt="Include all costs other than those relating to direct service delivery staff i.e. Administrative Staff costs, Management Staff costs, rent, rates, utilities, insurances, IT etc._x000a_" sqref="A92:B92"/>
    <dataValidation allowBlank="1" showInputMessage="1" showErrorMessage="1" promptTitle="Direct Service Delivery Costs" prompt="Include all costs associated with direct service delivery staff (trainee advocates, qualified advocates, volunteer advocates, call centre staff) i.e. salary, NI, pension, training costs, travel expenses etc." sqref="A1:B1"/>
  </dataValidations>
  <printOptions horizontalCentered="1" verticalCentered="1"/>
  <pageMargins left="0.23622047244094491" right="0.23622047244094491" top="0.74803149606299213" bottom="0.74803149606299213" header="0.31496062992125984" footer="0.31496062992125984"/>
  <pageSetup paperSize="9" scale="90" fitToHeight="0" orientation="portrait" r:id="rId1"/>
  <headerFooter>
    <oddHeader xml:space="preserve">&amp;CAdvocacy Framework Lot 1
Financial Scoring
</oddHeader>
  </headerFooter>
  <rowBreaks count="2" manualBreakCount="2">
    <brk id="44" max="16383" man="1"/>
    <brk id="90" max="1638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416"/>
  <sheetViews>
    <sheetView showGridLines="0" tabSelected="1" topLeftCell="A114" zoomScaleNormal="100" workbookViewId="0">
      <selection activeCell="M118" sqref="M118"/>
    </sheetView>
  </sheetViews>
  <sheetFormatPr defaultColWidth="0" defaultRowHeight="12.75" zeroHeight="1" x14ac:dyDescent="0.2"/>
  <cols>
    <col min="1" max="1" width="1.69921875" style="215" customWidth="1"/>
    <col min="2" max="2" width="3.8984375" style="215" customWidth="1"/>
    <col min="3" max="3" width="21" style="211" customWidth="1"/>
    <col min="4" max="4" width="5.5" style="212" customWidth="1"/>
    <col min="5" max="5" width="4.296875" style="212" customWidth="1"/>
    <col min="6" max="6" width="4" style="212" customWidth="1"/>
    <col min="7" max="7" width="11" style="212" customWidth="1"/>
    <col min="8" max="8" width="2.8984375" style="212" customWidth="1"/>
    <col min="9" max="9" width="11.59765625" style="212" customWidth="1"/>
    <col min="10" max="10" width="2.09765625" style="212" customWidth="1"/>
    <col min="11" max="11" width="10.59765625" style="212" customWidth="1"/>
    <col min="12" max="12" width="3.19921875" style="171" customWidth="1"/>
    <col min="13" max="13" width="8" style="171" customWidth="1"/>
    <col min="14" max="14" width="3.19921875" style="171" customWidth="1"/>
    <col min="15" max="15" width="9.19921875" style="212" customWidth="1"/>
    <col min="16" max="16" width="4.59765625" style="213" customWidth="1"/>
    <col min="17" max="17" width="2.59765625" style="215" customWidth="1"/>
    <col min="18" max="51" width="0" style="215" hidden="1" customWidth="1"/>
    <col min="52" max="16384" width="8.796875" style="215" hidden="1"/>
  </cols>
  <sheetData>
    <row r="1" spans="2:16" ht="11.25" customHeight="1" x14ac:dyDescent="0.2"/>
    <row r="2" spans="2:16" x14ac:dyDescent="0.2">
      <c r="B2" s="226"/>
      <c r="C2" s="166"/>
      <c r="D2" s="167"/>
      <c r="E2" s="167"/>
      <c r="F2" s="167"/>
      <c r="G2" s="167"/>
      <c r="H2" s="167"/>
      <c r="I2" s="167"/>
      <c r="J2" s="167"/>
      <c r="K2" s="167"/>
      <c r="L2" s="168"/>
      <c r="M2" s="168"/>
      <c r="N2" s="168"/>
      <c r="O2" s="167"/>
      <c r="P2" s="169"/>
    </row>
    <row r="3" spans="2:16" x14ac:dyDescent="0.2">
      <c r="B3" s="227"/>
      <c r="C3" s="170"/>
      <c r="D3" s="152"/>
      <c r="E3" s="152"/>
      <c r="F3" s="152"/>
      <c r="G3" s="152"/>
      <c r="H3" s="152"/>
      <c r="I3" s="152"/>
      <c r="J3" s="152"/>
      <c r="K3" s="152"/>
      <c r="O3" s="152"/>
      <c r="P3" s="172"/>
    </row>
    <row r="4" spans="2:16" ht="18" x14ac:dyDescent="0.25">
      <c r="B4" s="227"/>
      <c r="C4" s="173" t="s">
        <v>75</v>
      </c>
      <c r="D4" s="152"/>
      <c r="E4" s="152"/>
      <c r="F4" s="152"/>
      <c r="G4" s="152"/>
      <c r="H4" s="152"/>
      <c r="I4" s="152"/>
      <c r="J4" s="152"/>
      <c r="K4" s="152"/>
      <c r="O4" s="152"/>
      <c r="P4" s="172"/>
    </row>
    <row r="5" spans="2:16" ht="18" x14ac:dyDescent="0.25">
      <c r="B5" s="227"/>
      <c r="C5" s="174"/>
      <c r="D5" s="175"/>
      <c r="E5" s="175"/>
      <c r="F5" s="175"/>
      <c r="G5" s="171"/>
      <c r="H5" s="152"/>
      <c r="I5" s="152"/>
      <c r="J5" s="152"/>
      <c r="K5" s="152"/>
      <c r="O5" s="152"/>
      <c r="P5" s="172"/>
    </row>
    <row r="6" spans="2:16" ht="18" x14ac:dyDescent="0.25">
      <c r="B6" s="227"/>
      <c r="C6" s="173" t="s">
        <v>90</v>
      </c>
      <c r="D6" s="176"/>
      <c r="E6" s="152"/>
      <c r="F6" s="152"/>
      <c r="G6" s="152"/>
      <c r="H6" s="152"/>
      <c r="I6" s="152"/>
      <c r="J6" s="152"/>
      <c r="K6" s="152"/>
      <c r="O6" s="152"/>
      <c r="P6" s="172"/>
    </row>
    <row r="7" spans="2:16" x14ac:dyDescent="0.2">
      <c r="B7" s="227"/>
      <c r="C7" s="170"/>
      <c r="D7" s="152"/>
      <c r="E7" s="152"/>
      <c r="F7" s="152"/>
      <c r="G7" s="152"/>
      <c r="H7" s="152"/>
      <c r="I7" s="152"/>
      <c r="J7" s="152"/>
      <c r="K7" s="152"/>
      <c r="O7" s="152"/>
      <c r="P7" s="172"/>
    </row>
    <row r="8" spans="2:16" ht="13.5" thickBot="1" x14ac:dyDescent="0.25">
      <c r="B8" s="227"/>
      <c r="C8" s="170"/>
      <c r="D8" s="152"/>
      <c r="E8" s="152"/>
      <c r="F8" s="152"/>
      <c r="G8" s="152"/>
      <c r="H8" s="152"/>
      <c r="I8" s="152"/>
      <c r="J8" s="152"/>
      <c r="K8" s="152"/>
      <c r="O8" s="152"/>
      <c r="P8" s="172"/>
    </row>
    <row r="9" spans="2:16" ht="15.75" thickBot="1" x14ac:dyDescent="0.25">
      <c r="B9" s="227"/>
      <c r="C9" s="177" t="s">
        <v>107</v>
      </c>
      <c r="D9" s="152"/>
      <c r="E9" s="176"/>
      <c r="F9" s="152"/>
      <c r="G9" s="328" t="s">
        <v>120</v>
      </c>
      <c r="H9" s="329"/>
      <c r="I9" s="329"/>
      <c r="J9" s="329"/>
      <c r="K9" s="330"/>
      <c r="O9" s="152"/>
      <c r="P9" s="172"/>
    </row>
    <row r="10" spans="2:16" ht="15.75" thickBot="1" x14ac:dyDescent="0.25">
      <c r="B10" s="227"/>
      <c r="C10" s="178"/>
      <c r="D10" s="152"/>
      <c r="E10" s="152"/>
      <c r="F10" s="152"/>
      <c r="G10" s="152"/>
      <c r="H10" s="152"/>
      <c r="I10" s="152"/>
      <c r="J10" s="152"/>
      <c r="K10" s="152"/>
      <c r="O10" s="152"/>
      <c r="P10" s="172"/>
    </row>
    <row r="11" spans="2:16" ht="15.75" thickBot="1" x14ac:dyDescent="0.25">
      <c r="B11" s="227"/>
      <c r="C11" s="177" t="s">
        <v>76</v>
      </c>
      <c r="D11" s="152"/>
      <c r="E11" s="152"/>
      <c r="F11" s="152"/>
      <c r="G11" s="324"/>
      <c r="H11" s="325"/>
      <c r="I11" s="325"/>
      <c r="J11" s="325"/>
      <c r="K11" s="326"/>
      <c r="L11" s="179"/>
      <c r="M11" s="179"/>
      <c r="N11" s="179"/>
      <c r="O11" s="180"/>
      <c r="P11" s="181"/>
    </row>
    <row r="12" spans="2:16" ht="15" x14ac:dyDescent="0.2">
      <c r="B12" s="227"/>
      <c r="C12" s="177"/>
      <c r="D12" s="152"/>
      <c r="E12" s="152"/>
      <c r="F12" s="152"/>
      <c r="G12" s="179"/>
      <c r="H12" s="179"/>
      <c r="I12" s="179"/>
      <c r="J12" s="179"/>
      <c r="K12" s="179"/>
      <c r="L12" s="179"/>
      <c r="M12" s="179"/>
      <c r="N12" s="179"/>
      <c r="O12" s="180"/>
      <c r="P12" s="181"/>
    </row>
    <row r="13" spans="2:16" ht="45" x14ac:dyDescent="0.3">
      <c r="B13" s="227"/>
      <c r="C13" s="182" t="s">
        <v>136</v>
      </c>
      <c r="D13" s="152"/>
      <c r="E13" s="152"/>
      <c r="F13" s="152"/>
      <c r="G13" s="179"/>
      <c r="H13" s="179"/>
      <c r="I13" s="179"/>
      <c r="J13" s="179"/>
      <c r="K13" s="179"/>
      <c r="L13" s="179"/>
      <c r="M13" s="179"/>
      <c r="N13" s="179"/>
      <c r="O13" s="180"/>
      <c r="P13" s="181"/>
    </row>
    <row r="14" spans="2:16" s="229" customFormat="1" ht="15" x14ac:dyDescent="0.2">
      <c r="B14" s="228"/>
      <c r="C14" s="183"/>
      <c r="D14" s="171"/>
      <c r="E14" s="171"/>
      <c r="F14" s="171"/>
      <c r="G14" s="179"/>
      <c r="H14" s="179"/>
      <c r="I14" s="179"/>
      <c r="J14" s="179"/>
      <c r="K14" s="179"/>
      <c r="L14" s="179"/>
      <c r="M14" s="179"/>
      <c r="N14" s="179"/>
      <c r="O14" s="184"/>
      <c r="P14" s="181"/>
    </row>
    <row r="15" spans="2:16" x14ac:dyDescent="0.2">
      <c r="B15" s="227"/>
      <c r="C15" s="170"/>
      <c r="D15" s="152"/>
      <c r="E15" s="152"/>
      <c r="F15" s="152"/>
      <c r="G15" s="152"/>
      <c r="H15" s="152"/>
      <c r="I15" s="152"/>
      <c r="J15" s="152"/>
      <c r="K15" s="152"/>
      <c r="O15" s="152"/>
      <c r="P15" s="172"/>
    </row>
    <row r="16" spans="2:16" ht="13.5" thickBot="1" x14ac:dyDescent="0.25">
      <c r="B16" s="227"/>
      <c r="C16" s="170"/>
      <c r="D16" s="152"/>
      <c r="E16" s="152"/>
      <c r="F16" s="152"/>
      <c r="G16" s="152"/>
      <c r="H16" s="152"/>
      <c r="I16" s="152"/>
      <c r="J16" s="152"/>
      <c r="K16" s="152"/>
      <c r="O16" s="152"/>
      <c r="P16" s="172"/>
    </row>
    <row r="17" spans="2:16" s="231" customFormat="1" ht="15.75" customHeight="1" thickBot="1" x14ac:dyDescent="0.25">
      <c r="B17" s="230"/>
      <c r="C17" s="177" t="s">
        <v>108</v>
      </c>
      <c r="D17" s="185"/>
      <c r="E17" s="176"/>
      <c r="F17" s="185"/>
      <c r="G17" s="328" t="s">
        <v>20</v>
      </c>
      <c r="H17" s="329"/>
      <c r="I17" s="329"/>
      <c r="J17" s="329"/>
      <c r="K17" s="330"/>
      <c r="L17" s="186"/>
      <c r="M17" s="186"/>
      <c r="N17" s="186"/>
      <c r="O17" s="185"/>
      <c r="P17" s="187"/>
    </row>
    <row r="18" spans="2:16" x14ac:dyDescent="0.2">
      <c r="B18" s="227"/>
      <c r="C18" s="170"/>
      <c r="D18" s="152"/>
      <c r="E18" s="152"/>
      <c r="F18" s="152"/>
      <c r="G18" s="152"/>
      <c r="H18" s="152"/>
      <c r="I18" s="152"/>
      <c r="J18" s="152"/>
      <c r="K18" s="152"/>
      <c r="O18" s="152"/>
      <c r="P18" s="172"/>
    </row>
    <row r="19" spans="2:16" ht="25.5" x14ac:dyDescent="0.2">
      <c r="B19" s="227"/>
      <c r="C19" s="188" t="s">
        <v>91</v>
      </c>
      <c r="D19" s="152"/>
      <c r="E19" s="152"/>
      <c r="F19" s="152"/>
      <c r="G19" s="153" t="s">
        <v>94</v>
      </c>
      <c r="H19" s="152"/>
      <c r="I19" s="153" t="s">
        <v>95</v>
      </c>
      <c r="J19" s="152"/>
      <c r="K19" s="153" t="s">
        <v>96</v>
      </c>
      <c r="M19" s="81" t="s">
        <v>187</v>
      </c>
      <c r="N19" s="33"/>
      <c r="O19" s="81" t="s">
        <v>186</v>
      </c>
      <c r="P19" s="172"/>
    </row>
    <row r="20" spans="2:16" ht="13.5" thickBot="1" x14ac:dyDescent="0.25">
      <c r="B20" s="227"/>
      <c r="C20" s="188"/>
      <c r="D20" s="152"/>
      <c r="E20" s="152"/>
      <c r="F20" s="152"/>
      <c r="G20" s="152"/>
      <c r="H20" s="152"/>
      <c r="I20" s="152"/>
      <c r="J20" s="152"/>
      <c r="K20" s="152"/>
      <c r="M20" s="31"/>
      <c r="N20" s="33"/>
      <c r="O20" s="31"/>
      <c r="P20" s="172"/>
    </row>
    <row r="21" spans="2:16" ht="15.75" thickBot="1" x14ac:dyDescent="0.25">
      <c r="B21" s="227"/>
      <c r="C21" s="158" t="s">
        <v>97</v>
      </c>
      <c r="D21" s="152"/>
      <c r="E21" s="176" t="s">
        <v>134</v>
      </c>
      <c r="F21" s="152"/>
      <c r="G21" s="66"/>
      <c r="H21" s="163"/>
      <c r="I21" s="66"/>
      <c r="J21" s="163"/>
      <c r="K21" s="66"/>
      <c r="L21" s="143"/>
      <c r="M21" s="66"/>
      <c r="N21" s="68"/>
      <c r="O21" s="141">
        <f>SUM(G21,I21,K21,M21)</f>
        <v>0</v>
      </c>
      <c r="P21" s="172"/>
    </row>
    <row r="22" spans="2:16" s="158" customFormat="1" ht="13.5" thickBot="1" x14ac:dyDescent="0.25">
      <c r="B22" s="227"/>
      <c r="C22" s="170"/>
      <c r="D22" s="152"/>
      <c r="E22" s="152"/>
      <c r="F22" s="152"/>
      <c r="G22" s="164"/>
      <c r="H22" s="163"/>
      <c r="I22" s="164"/>
      <c r="J22" s="163"/>
      <c r="K22" s="164"/>
      <c r="L22" s="143"/>
      <c r="M22" s="69"/>
      <c r="N22" s="70"/>
      <c r="O22" s="142"/>
      <c r="P22" s="172"/>
    </row>
    <row r="23" spans="2:16" ht="13.5" thickBot="1" x14ac:dyDescent="0.25">
      <c r="B23" s="227"/>
      <c r="C23" s="170" t="s">
        <v>92</v>
      </c>
      <c r="D23" s="152"/>
      <c r="E23" s="152"/>
      <c r="F23" s="152"/>
      <c r="G23" s="71"/>
      <c r="H23" s="165"/>
      <c r="I23" s="66"/>
      <c r="J23" s="165"/>
      <c r="K23" s="66"/>
      <c r="L23" s="143"/>
      <c r="M23" s="66"/>
      <c r="N23" s="68"/>
      <c r="O23" s="141">
        <f>SUM(G23,I23,K23,M23)</f>
        <v>0</v>
      </c>
      <c r="P23" s="172"/>
    </row>
    <row r="24" spans="2:16" s="158" customFormat="1" ht="13.5" thickBot="1" x14ac:dyDescent="0.25">
      <c r="B24" s="227"/>
      <c r="C24" s="170"/>
      <c r="D24" s="152"/>
      <c r="E24" s="152"/>
      <c r="F24" s="152"/>
      <c r="G24" s="164"/>
      <c r="H24" s="163"/>
      <c r="I24" s="164"/>
      <c r="J24" s="163"/>
      <c r="K24" s="164"/>
      <c r="L24" s="143"/>
      <c r="M24" s="69"/>
      <c r="N24" s="70"/>
      <c r="O24" s="142"/>
      <c r="P24" s="172"/>
    </row>
    <row r="25" spans="2:16" ht="13.5" thickBot="1" x14ac:dyDescent="0.25">
      <c r="B25" s="227"/>
      <c r="C25" s="170" t="s">
        <v>93</v>
      </c>
      <c r="D25" s="152"/>
      <c r="E25" s="152"/>
      <c r="F25" s="152"/>
      <c r="G25" s="66"/>
      <c r="H25" s="165"/>
      <c r="I25" s="66"/>
      <c r="J25" s="165"/>
      <c r="K25" s="66"/>
      <c r="L25" s="143"/>
      <c r="M25" s="66"/>
      <c r="N25" s="68"/>
      <c r="O25" s="141">
        <f>SUM(G25,I25,K25,M25)</f>
        <v>0</v>
      </c>
      <c r="P25" s="172"/>
    </row>
    <row r="26" spans="2:16" s="229" customFormat="1" ht="13.5" thickBot="1" x14ac:dyDescent="0.25">
      <c r="B26" s="228"/>
      <c r="C26" s="189"/>
      <c r="D26" s="171"/>
      <c r="E26" s="171"/>
      <c r="F26" s="171"/>
      <c r="G26" s="143"/>
      <c r="H26" s="143"/>
      <c r="I26" s="143"/>
      <c r="J26" s="143"/>
      <c r="K26" s="143"/>
      <c r="L26" s="143"/>
      <c r="M26" s="68"/>
      <c r="N26" s="68"/>
      <c r="O26" s="143"/>
      <c r="P26" s="172"/>
    </row>
    <row r="27" spans="2:16" ht="13.5" thickBot="1" x14ac:dyDescent="0.25">
      <c r="B27" s="227"/>
      <c r="C27" s="170" t="s">
        <v>100</v>
      </c>
      <c r="D27" s="152"/>
      <c r="E27" s="152"/>
      <c r="F27" s="152"/>
      <c r="G27" s="141">
        <f>SUM(G21:G25)</f>
        <v>0</v>
      </c>
      <c r="H27" s="162"/>
      <c r="I27" s="141">
        <f>SUM(I21:I25)</f>
        <v>0</v>
      </c>
      <c r="J27" s="162"/>
      <c r="K27" s="141">
        <f>SUM(K21:K25)</f>
        <v>0</v>
      </c>
      <c r="L27" s="162"/>
      <c r="M27" s="141">
        <f>SUM(M21:M25)</f>
        <v>0</v>
      </c>
      <c r="N27" s="80"/>
      <c r="O27" s="141">
        <f>SUM(O21:O25)</f>
        <v>0</v>
      </c>
      <c r="P27" s="172"/>
    </row>
    <row r="28" spans="2:16" s="158" customFormat="1" x14ac:dyDescent="0.2">
      <c r="B28" s="227"/>
      <c r="C28" s="170"/>
      <c r="D28" s="152"/>
      <c r="E28" s="152"/>
      <c r="F28" s="152"/>
      <c r="G28" s="143"/>
      <c r="H28" s="143"/>
      <c r="I28" s="143"/>
      <c r="J28" s="143"/>
      <c r="K28" s="143"/>
      <c r="L28" s="143"/>
      <c r="M28" s="143"/>
      <c r="N28" s="143"/>
      <c r="O28" s="143"/>
      <c r="P28" s="172"/>
    </row>
    <row r="29" spans="2:16" s="158" customFormat="1" ht="15.75" thickBot="1" x14ac:dyDescent="0.25">
      <c r="B29" s="227"/>
      <c r="C29" s="170"/>
      <c r="D29" s="152"/>
      <c r="E29" s="176" t="s">
        <v>134</v>
      </c>
      <c r="F29" s="152"/>
      <c r="G29" s="144"/>
      <c r="H29" s="152"/>
      <c r="I29" s="144"/>
      <c r="J29" s="148"/>
      <c r="K29" s="144"/>
      <c r="L29" s="171"/>
      <c r="M29" s="171"/>
      <c r="N29" s="171"/>
      <c r="O29" s="144"/>
      <c r="P29" s="172"/>
    </row>
    <row r="30" spans="2:16" ht="18" customHeight="1" thickBot="1" x14ac:dyDescent="0.25">
      <c r="B30" s="227"/>
      <c r="C30" s="190" t="s">
        <v>98</v>
      </c>
      <c r="D30" s="152"/>
      <c r="F30" s="152"/>
      <c r="G30" s="139"/>
      <c r="H30" s="216"/>
      <c r="I30" s="139"/>
      <c r="J30" s="216"/>
      <c r="K30" s="139"/>
      <c r="L30" s="147"/>
      <c r="M30" s="139"/>
      <c r="N30" s="74"/>
      <c r="O30" s="141">
        <f>SUM(G30,I30,K30,M30)</f>
        <v>0</v>
      </c>
      <c r="P30" s="172"/>
    </row>
    <row r="31" spans="2:16" s="158" customFormat="1" ht="13.5" thickBot="1" x14ac:dyDescent="0.25">
      <c r="B31" s="227"/>
      <c r="C31" s="170"/>
      <c r="D31" s="152"/>
      <c r="E31" s="152"/>
      <c r="F31" s="152"/>
      <c r="G31" s="217"/>
      <c r="H31" s="218"/>
      <c r="I31" s="217"/>
      <c r="J31" s="218"/>
      <c r="K31" s="217"/>
      <c r="L31" s="147"/>
      <c r="M31" s="75"/>
      <c r="N31" s="77"/>
      <c r="O31" s="145"/>
      <c r="P31" s="172"/>
    </row>
    <row r="32" spans="2:16" ht="27" customHeight="1" thickBot="1" x14ac:dyDescent="0.25">
      <c r="B32" s="227"/>
      <c r="C32" s="190" t="s">
        <v>99</v>
      </c>
      <c r="D32" s="152"/>
      <c r="E32" s="152"/>
      <c r="F32" s="152"/>
      <c r="G32" s="139"/>
      <c r="H32" s="218"/>
      <c r="I32" s="139"/>
      <c r="J32" s="218"/>
      <c r="K32" s="139"/>
      <c r="L32" s="147"/>
      <c r="M32" s="139"/>
      <c r="N32" s="74"/>
      <c r="O32" s="141">
        <f>SUM(G32,I32,K32,M32)</f>
        <v>0</v>
      </c>
      <c r="P32" s="172"/>
    </row>
    <row r="33" spans="2:16" s="158" customFormat="1" ht="13.5" thickBot="1" x14ac:dyDescent="0.25">
      <c r="B33" s="227"/>
      <c r="C33" s="170"/>
      <c r="D33" s="152"/>
      <c r="E33" s="152"/>
      <c r="F33" s="152"/>
      <c r="G33" s="217"/>
      <c r="H33" s="218"/>
      <c r="I33" s="217"/>
      <c r="J33" s="218"/>
      <c r="K33" s="217"/>
      <c r="L33" s="147"/>
      <c r="M33" s="75"/>
      <c r="N33" s="77"/>
      <c r="O33" s="145"/>
      <c r="P33" s="172"/>
    </row>
    <row r="34" spans="2:16" ht="27.75" customHeight="1" thickBot="1" x14ac:dyDescent="0.25">
      <c r="B34" s="227"/>
      <c r="C34" s="190" t="s">
        <v>103</v>
      </c>
      <c r="D34" s="152"/>
      <c r="E34" s="152"/>
      <c r="F34" s="152"/>
      <c r="G34" s="139"/>
      <c r="H34" s="216"/>
      <c r="I34" s="139"/>
      <c r="J34" s="216"/>
      <c r="K34" s="139"/>
      <c r="L34" s="147"/>
      <c r="M34" s="139"/>
      <c r="N34" s="74"/>
      <c r="O34" s="141">
        <f>SUM(G34,I34,K34,M34)</f>
        <v>0</v>
      </c>
      <c r="P34" s="172"/>
    </row>
    <row r="35" spans="2:16" ht="13.5" thickBot="1" x14ac:dyDescent="0.25">
      <c r="B35" s="227"/>
      <c r="C35" s="170"/>
      <c r="D35" s="152"/>
      <c r="E35" s="152"/>
      <c r="F35" s="152"/>
      <c r="G35" s="219"/>
      <c r="H35" s="218"/>
      <c r="I35" s="219"/>
      <c r="J35" s="218"/>
      <c r="K35" s="219"/>
      <c r="L35" s="147"/>
      <c r="M35" s="78"/>
      <c r="N35" s="77"/>
      <c r="O35" s="146"/>
      <c r="P35" s="172"/>
    </row>
    <row r="36" spans="2:16" ht="51.75" thickBot="1" x14ac:dyDescent="0.25">
      <c r="B36" s="227"/>
      <c r="C36" s="170" t="s">
        <v>184</v>
      </c>
      <c r="D36" s="152"/>
      <c r="E36" s="152"/>
      <c r="F36" s="152"/>
      <c r="G36" s="139"/>
      <c r="H36" s="216"/>
      <c r="I36" s="139"/>
      <c r="J36" s="218"/>
      <c r="K36" s="139"/>
      <c r="L36" s="147"/>
      <c r="M36" s="139"/>
      <c r="N36" s="74"/>
      <c r="O36" s="141">
        <f>SUM(G36,I36,K36,M36)</f>
        <v>0</v>
      </c>
      <c r="P36" s="172"/>
    </row>
    <row r="37" spans="2:16" ht="13.5" thickBot="1" x14ac:dyDescent="0.25">
      <c r="B37" s="227"/>
      <c r="C37" s="170"/>
      <c r="D37" s="152"/>
      <c r="E37" s="152"/>
      <c r="F37" s="152"/>
      <c r="G37" s="74"/>
      <c r="H37" s="74"/>
      <c r="I37" s="74"/>
      <c r="J37" s="74"/>
      <c r="K37" s="74"/>
      <c r="L37" s="147"/>
      <c r="M37" s="74"/>
      <c r="N37" s="74"/>
      <c r="O37" s="147"/>
      <c r="P37" s="172"/>
    </row>
    <row r="38" spans="2:16" ht="39" thickBot="1" x14ac:dyDescent="0.25">
      <c r="B38" s="227"/>
      <c r="C38" s="170" t="s">
        <v>102</v>
      </c>
      <c r="D38" s="152"/>
      <c r="E38" s="152"/>
      <c r="F38" s="152"/>
      <c r="G38" s="139"/>
      <c r="H38" s="74"/>
      <c r="I38" s="139"/>
      <c r="J38" s="74"/>
      <c r="K38" s="139"/>
      <c r="L38" s="147"/>
      <c r="M38" s="139"/>
      <c r="N38" s="74"/>
      <c r="O38" s="141">
        <f>SUM(G38,I38,K38,M38)</f>
        <v>0</v>
      </c>
      <c r="P38" s="172"/>
    </row>
    <row r="39" spans="2:16" ht="13.5" thickBot="1" x14ac:dyDescent="0.25">
      <c r="B39" s="227"/>
      <c r="C39" s="170"/>
      <c r="D39" s="152"/>
      <c r="E39" s="152"/>
      <c r="F39" s="152"/>
      <c r="G39" s="220"/>
      <c r="H39" s="48"/>
      <c r="I39" s="220"/>
      <c r="J39" s="220"/>
      <c r="K39" s="220"/>
      <c r="L39" s="159"/>
      <c r="M39" s="40"/>
      <c r="N39" s="49"/>
      <c r="O39" s="148"/>
      <c r="P39" s="192"/>
    </row>
    <row r="40" spans="2:16" ht="32.25" customHeight="1" thickBot="1" x14ac:dyDescent="0.25">
      <c r="B40" s="227"/>
      <c r="C40" s="170" t="s">
        <v>101</v>
      </c>
      <c r="D40" s="152"/>
      <c r="E40" s="152"/>
      <c r="F40" s="152"/>
      <c r="G40" s="139"/>
      <c r="H40" s="74"/>
      <c r="I40" s="139"/>
      <c r="J40" s="74"/>
      <c r="K40" s="139"/>
      <c r="L40" s="147"/>
      <c r="M40" s="139"/>
      <c r="N40" s="74"/>
      <c r="O40" s="141">
        <f>SUM(G40,I40,K40,M40)</f>
        <v>0</v>
      </c>
      <c r="P40" s="192"/>
    </row>
    <row r="41" spans="2:16" ht="13.5" thickBot="1" x14ac:dyDescent="0.25">
      <c r="B41" s="227"/>
      <c r="C41" s="170"/>
      <c r="D41" s="152"/>
      <c r="E41" s="152"/>
      <c r="F41" s="152"/>
      <c r="G41" s="147"/>
      <c r="H41" s="147"/>
      <c r="I41" s="147"/>
      <c r="J41" s="147"/>
      <c r="K41" s="147"/>
      <c r="L41" s="147"/>
      <c r="M41" s="74"/>
      <c r="N41" s="74"/>
      <c r="O41" s="147"/>
      <c r="P41" s="192"/>
    </row>
    <row r="42" spans="2:16" s="229" customFormat="1" ht="26.25" thickBot="1" x14ac:dyDescent="0.25">
      <c r="B42" s="228"/>
      <c r="C42" s="193" t="s">
        <v>104</v>
      </c>
      <c r="D42" s="171"/>
      <c r="E42" s="171"/>
      <c r="F42" s="171"/>
      <c r="G42" s="149">
        <f>SUM(G30,G32,G34,G36,G38,G40)</f>
        <v>0</v>
      </c>
      <c r="H42" s="147"/>
      <c r="I42" s="149">
        <f>SUM(I30,I32,I34,I36,I38,I40)</f>
        <v>0</v>
      </c>
      <c r="J42" s="147"/>
      <c r="K42" s="149">
        <f>SUM(K30,K32,K34,K36,K38,K40)</f>
        <v>0</v>
      </c>
      <c r="L42" s="147"/>
      <c r="M42" s="149">
        <f>SUM(M30,M32,M34,M36,M38,M40)</f>
        <v>0</v>
      </c>
      <c r="N42" s="74"/>
      <c r="O42" s="149">
        <f>SUM(O30,O32,O34,O36,O38,O40)</f>
        <v>0</v>
      </c>
      <c r="P42" s="192"/>
    </row>
    <row r="43" spans="2:16" s="229" customFormat="1" ht="13.5" thickBot="1" x14ac:dyDescent="0.25">
      <c r="B43" s="228"/>
      <c r="C43" s="193"/>
      <c r="D43" s="171"/>
      <c r="E43" s="171"/>
      <c r="F43" s="171"/>
      <c r="G43" s="143"/>
      <c r="H43" s="143"/>
      <c r="I43" s="143"/>
      <c r="J43" s="143"/>
      <c r="K43" s="143"/>
      <c r="L43" s="143"/>
      <c r="M43" s="143"/>
      <c r="N43" s="143"/>
      <c r="O43" s="143"/>
      <c r="P43" s="192"/>
    </row>
    <row r="44" spans="2:16" s="229" customFormat="1" ht="13.5" thickBot="1" x14ac:dyDescent="0.25">
      <c r="B44" s="228"/>
      <c r="C44" s="189" t="s">
        <v>171</v>
      </c>
      <c r="D44" s="171"/>
      <c r="E44" s="171"/>
      <c r="F44" s="171"/>
      <c r="G44" s="140"/>
      <c r="H44" s="135"/>
      <c r="I44" s="140"/>
      <c r="J44" s="135"/>
      <c r="K44" s="140"/>
      <c r="L44" s="154"/>
      <c r="M44" s="140"/>
      <c r="N44" s="154"/>
      <c r="O44" s="154"/>
      <c r="P44" s="192"/>
    </row>
    <row r="45" spans="2:16" s="229" customFormat="1" ht="15.75" thickBot="1" x14ac:dyDescent="0.25">
      <c r="B45" s="228"/>
      <c r="C45" s="194"/>
      <c r="D45" s="171"/>
      <c r="E45" s="171"/>
      <c r="F45" s="171"/>
      <c r="G45" s="151"/>
      <c r="H45" s="143"/>
      <c r="I45" s="151"/>
      <c r="J45" s="143"/>
      <c r="K45" s="151"/>
      <c r="L45" s="143"/>
      <c r="M45" s="151"/>
      <c r="N45" s="143"/>
      <c r="O45" s="151"/>
      <c r="P45" s="192"/>
    </row>
    <row r="46" spans="2:16" s="229" customFormat="1" ht="29.25" customHeight="1" thickBot="1" x14ac:dyDescent="0.25">
      <c r="B46" s="228"/>
      <c r="C46" s="193" t="s">
        <v>172</v>
      </c>
      <c r="D46" s="171"/>
      <c r="E46" s="171"/>
      <c r="F46" s="171"/>
      <c r="G46" s="149">
        <f>IFERROR(G42/G44,0)</f>
        <v>0</v>
      </c>
      <c r="H46" s="147"/>
      <c r="I46" s="149">
        <f>IFERROR(I42/I44,0)</f>
        <v>0</v>
      </c>
      <c r="J46" s="147"/>
      <c r="K46" s="149">
        <f>IFERROR(K42/K44,0)</f>
        <v>0</v>
      </c>
      <c r="L46" s="143"/>
      <c r="M46" s="149">
        <f>IFERROR(M42/M44,0)</f>
        <v>0</v>
      </c>
      <c r="N46" s="143"/>
      <c r="O46" s="151"/>
      <c r="P46" s="192"/>
    </row>
    <row r="47" spans="2:16" s="229" customFormat="1" ht="15" thickBot="1" x14ac:dyDescent="0.25">
      <c r="B47" s="235"/>
      <c r="C47" s="195"/>
      <c r="D47" s="196"/>
      <c r="E47" s="196"/>
      <c r="F47" s="196"/>
      <c r="G47" s="196"/>
      <c r="H47" s="196"/>
      <c r="I47" s="196"/>
      <c r="J47" s="196"/>
      <c r="K47" s="196"/>
      <c r="L47" s="197"/>
      <c r="M47" s="197"/>
      <c r="N47" s="197"/>
      <c r="O47" s="196"/>
      <c r="P47" s="201"/>
    </row>
    <row r="48" spans="2:16" s="229" customFormat="1" ht="13.5" thickTop="1" x14ac:dyDescent="0.2">
      <c r="B48" s="227"/>
      <c r="C48" s="170"/>
      <c r="D48" s="152"/>
      <c r="E48" s="152"/>
      <c r="F48" s="152"/>
      <c r="G48" s="152"/>
      <c r="H48" s="152"/>
      <c r="I48" s="152"/>
      <c r="J48" s="152"/>
      <c r="K48" s="152"/>
      <c r="L48" s="171"/>
      <c r="M48" s="171"/>
      <c r="N48" s="171"/>
      <c r="O48" s="152"/>
      <c r="P48" s="192"/>
    </row>
    <row r="49" spans="2:16" s="229" customFormat="1" ht="13.5" thickBot="1" x14ac:dyDescent="0.25">
      <c r="B49" s="227"/>
      <c r="C49" s="170"/>
      <c r="D49" s="152"/>
      <c r="E49" s="152"/>
      <c r="F49" s="152"/>
      <c r="G49" s="152"/>
      <c r="H49" s="152"/>
      <c r="I49" s="152"/>
      <c r="J49" s="152"/>
      <c r="K49" s="152"/>
      <c r="L49" s="171"/>
      <c r="M49" s="171"/>
      <c r="N49" s="171"/>
      <c r="O49" s="152"/>
      <c r="P49" s="192"/>
    </row>
    <row r="50" spans="2:16" s="229" customFormat="1" ht="20.25" customHeight="1" thickBot="1" x14ac:dyDescent="0.25">
      <c r="B50" s="227"/>
      <c r="C50" s="178" t="s">
        <v>111</v>
      </c>
      <c r="D50" s="152"/>
      <c r="E50" s="176"/>
      <c r="F50" s="152"/>
      <c r="G50" s="328" t="s">
        <v>22</v>
      </c>
      <c r="H50" s="329"/>
      <c r="I50" s="329"/>
      <c r="J50" s="329"/>
      <c r="K50" s="330"/>
      <c r="L50" s="171"/>
      <c r="M50" s="171"/>
      <c r="N50" s="171"/>
      <c r="O50" s="152"/>
      <c r="P50" s="192"/>
    </row>
    <row r="51" spans="2:16" s="229" customFormat="1" x14ac:dyDescent="0.2">
      <c r="B51" s="227"/>
      <c r="C51" s="170"/>
      <c r="D51" s="152"/>
      <c r="E51" s="152"/>
      <c r="F51" s="152"/>
      <c r="G51" s="152"/>
      <c r="H51" s="152"/>
      <c r="I51" s="152"/>
      <c r="J51" s="152"/>
      <c r="K51" s="152"/>
      <c r="L51" s="171"/>
      <c r="M51" s="171"/>
      <c r="N51" s="171"/>
      <c r="O51" s="152"/>
      <c r="P51" s="192"/>
    </row>
    <row r="52" spans="2:16" s="229" customFormat="1" ht="25.5" x14ac:dyDescent="0.2">
      <c r="B52" s="227"/>
      <c r="C52" s="188" t="s">
        <v>91</v>
      </c>
      <c r="D52" s="152"/>
      <c r="E52" s="176" t="s">
        <v>134</v>
      </c>
      <c r="F52" s="152"/>
      <c r="G52" s="153" t="s">
        <v>94</v>
      </c>
      <c r="H52" s="152"/>
      <c r="I52" s="153" t="s">
        <v>95</v>
      </c>
      <c r="J52" s="152"/>
      <c r="K52" s="153" t="s">
        <v>96</v>
      </c>
      <c r="L52" s="171"/>
      <c r="M52" s="81" t="s">
        <v>187</v>
      </c>
      <c r="N52" s="33"/>
      <c r="O52" s="81" t="s">
        <v>186</v>
      </c>
      <c r="P52" s="192"/>
    </row>
    <row r="53" spans="2:16" s="229" customFormat="1" ht="13.5" thickBot="1" x14ac:dyDescent="0.25">
      <c r="B53" s="227"/>
      <c r="C53" s="188"/>
      <c r="D53" s="152"/>
      <c r="E53" s="152"/>
      <c r="F53" s="152"/>
      <c r="G53" s="152"/>
      <c r="H53" s="152"/>
      <c r="I53" s="152"/>
      <c r="J53" s="152"/>
      <c r="K53" s="152"/>
      <c r="L53" s="171"/>
      <c r="M53" s="31"/>
      <c r="N53" s="33"/>
      <c r="O53" s="31"/>
      <c r="P53" s="192"/>
    </row>
    <row r="54" spans="2:16" s="229" customFormat="1" ht="13.5" thickBot="1" x14ac:dyDescent="0.25">
      <c r="B54" s="227"/>
      <c r="C54" s="158" t="s">
        <v>97</v>
      </c>
      <c r="D54" s="152"/>
      <c r="E54" s="152"/>
      <c r="F54" s="152"/>
      <c r="G54" s="66"/>
      <c r="H54" s="163"/>
      <c r="I54" s="66"/>
      <c r="J54" s="163"/>
      <c r="K54" s="66"/>
      <c r="L54" s="143"/>
      <c r="M54" s="66"/>
      <c r="N54" s="68"/>
      <c r="O54" s="141">
        <f>SUM(G54,I54,K54,M54)</f>
        <v>0</v>
      </c>
      <c r="P54" s="192"/>
    </row>
    <row r="55" spans="2:16" s="229" customFormat="1" ht="13.5" thickBot="1" x14ac:dyDescent="0.25">
      <c r="B55" s="227"/>
      <c r="C55" s="170"/>
      <c r="D55" s="152"/>
      <c r="E55" s="152"/>
      <c r="F55" s="152"/>
      <c r="G55" s="164"/>
      <c r="H55" s="163"/>
      <c r="I55" s="164"/>
      <c r="J55" s="163"/>
      <c r="K55" s="164"/>
      <c r="L55" s="143"/>
      <c r="M55" s="69"/>
      <c r="N55" s="70"/>
      <c r="O55" s="142"/>
      <c r="P55" s="192"/>
    </row>
    <row r="56" spans="2:16" s="229" customFormat="1" ht="13.5" thickBot="1" x14ac:dyDescent="0.25">
      <c r="B56" s="227"/>
      <c r="C56" s="170" t="s">
        <v>92</v>
      </c>
      <c r="D56" s="152"/>
      <c r="E56" s="152"/>
      <c r="F56" s="152"/>
      <c r="G56" s="71"/>
      <c r="H56" s="165"/>
      <c r="I56" s="66"/>
      <c r="J56" s="165"/>
      <c r="K56" s="66"/>
      <c r="L56" s="143"/>
      <c r="M56" s="66"/>
      <c r="N56" s="68"/>
      <c r="O56" s="141">
        <f>SUM(G56,I56,K56,M56)</f>
        <v>0</v>
      </c>
      <c r="P56" s="192"/>
    </row>
    <row r="57" spans="2:16" s="229" customFormat="1" ht="13.5" thickBot="1" x14ac:dyDescent="0.25">
      <c r="B57" s="227"/>
      <c r="C57" s="170"/>
      <c r="D57" s="152"/>
      <c r="E57" s="152"/>
      <c r="F57" s="152"/>
      <c r="G57" s="164"/>
      <c r="H57" s="163"/>
      <c r="I57" s="164"/>
      <c r="J57" s="163"/>
      <c r="K57" s="164"/>
      <c r="L57" s="143"/>
      <c r="M57" s="69"/>
      <c r="N57" s="70"/>
      <c r="O57" s="142"/>
      <c r="P57" s="192"/>
    </row>
    <row r="58" spans="2:16" s="229" customFormat="1" ht="13.5" thickBot="1" x14ac:dyDescent="0.25">
      <c r="B58" s="227"/>
      <c r="C58" s="170" t="s">
        <v>93</v>
      </c>
      <c r="D58" s="152"/>
      <c r="E58" s="152"/>
      <c r="F58" s="152"/>
      <c r="G58" s="66"/>
      <c r="H58" s="165"/>
      <c r="I58" s="66"/>
      <c r="J58" s="165"/>
      <c r="K58" s="66"/>
      <c r="L58" s="143"/>
      <c r="M58" s="66"/>
      <c r="N58" s="68"/>
      <c r="O58" s="141">
        <f>SUM(G58,I58,K58,M58)</f>
        <v>0</v>
      </c>
      <c r="P58" s="192"/>
    </row>
    <row r="59" spans="2:16" s="229" customFormat="1" ht="13.5" thickBot="1" x14ac:dyDescent="0.25">
      <c r="B59" s="228"/>
      <c r="C59" s="189"/>
      <c r="D59" s="171"/>
      <c r="E59" s="171"/>
      <c r="F59" s="171"/>
      <c r="G59" s="143"/>
      <c r="H59" s="143"/>
      <c r="I59" s="143"/>
      <c r="J59" s="143"/>
      <c r="K59" s="143"/>
      <c r="L59" s="143"/>
      <c r="M59" s="68"/>
      <c r="N59" s="68"/>
      <c r="O59" s="143"/>
      <c r="P59" s="192"/>
    </row>
    <row r="60" spans="2:16" s="229" customFormat="1" ht="13.5" thickBot="1" x14ac:dyDescent="0.25">
      <c r="B60" s="227"/>
      <c r="C60" s="170" t="s">
        <v>100</v>
      </c>
      <c r="D60" s="152"/>
      <c r="E60" s="152"/>
      <c r="F60" s="152"/>
      <c r="G60" s="141">
        <f>SUM(G54:G58)</f>
        <v>0</v>
      </c>
      <c r="H60" s="162"/>
      <c r="I60" s="141">
        <f>SUM(I54:I58)</f>
        <v>0</v>
      </c>
      <c r="J60" s="162"/>
      <c r="K60" s="141">
        <f>SUM(K54:K58)</f>
        <v>0</v>
      </c>
      <c r="L60" s="162"/>
      <c r="M60" s="141">
        <f>SUM(M54:M58)</f>
        <v>0</v>
      </c>
      <c r="N60" s="80"/>
      <c r="O60" s="141">
        <f>SUM(O54:O58)</f>
        <v>0</v>
      </c>
      <c r="P60" s="192"/>
    </row>
    <row r="61" spans="2:16" s="229" customFormat="1" ht="15" x14ac:dyDescent="0.2">
      <c r="B61" s="227"/>
      <c r="C61" s="170"/>
      <c r="D61" s="152"/>
      <c r="E61" s="176" t="s">
        <v>134</v>
      </c>
      <c r="F61" s="152"/>
      <c r="G61" s="143"/>
      <c r="H61" s="143"/>
      <c r="I61" s="143"/>
      <c r="J61" s="143"/>
      <c r="K61" s="143"/>
      <c r="L61" s="143"/>
      <c r="M61" s="143"/>
      <c r="N61" s="143"/>
      <c r="O61" s="143"/>
      <c r="P61" s="192"/>
    </row>
    <row r="62" spans="2:16" s="229" customFormat="1" ht="13.5" thickBot="1" x14ac:dyDescent="0.25">
      <c r="B62" s="227"/>
      <c r="C62" s="170"/>
      <c r="D62" s="152"/>
      <c r="E62" s="152"/>
      <c r="F62" s="152"/>
      <c r="G62" s="144"/>
      <c r="H62" s="152"/>
      <c r="I62" s="144"/>
      <c r="J62" s="148"/>
      <c r="K62" s="144"/>
      <c r="L62" s="171"/>
      <c r="M62" s="171"/>
      <c r="N62" s="171"/>
      <c r="O62" s="144"/>
      <c r="P62" s="192"/>
    </row>
    <row r="63" spans="2:16" s="229" customFormat="1" ht="13.5" thickBot="1" x14ac:dyDescent="0.25">
      <c r="B63" s="227"/>
      <c r="C63" s="190" t="s">
        <v>98</v>
      </c>
      <c r="D63" s="152"/>
      <c r="E63" s="152"/>
      <c r="F63" s="152"/>
      <c r="G63" s="139"/>
      <c r="H63" s="216"/>
      <c r="I63" s="139"/>
      <c r="J63" s="216"/>
      <c r="K63" s="139"/>
      <c r="L63" s="147"/>
      <c r="M63" s="139"/>
      <c r="N63" s="74"/>
      <c r="O63" s="141">
        <f>SUM(G63,I63,K63,M63)</f>
        <v>0</v>
      </c>
      <c r="P63" s="192"/>
    </row>
    <row r="64" spans="2:16" s="229" customFormat="1" ht="13.5" thickBot="1" x14ac:dyDescent="0.25">
      <c r="B64" s="227"/>
      <c r="C64" s="170"/>
      <c r="D64" s="152"/>
      <c r="E64" s="152"/>
      <c r="F64" s="152"/>
      <c r="G64" s="217"/>
      <c r="H64" s="218"/>
      <c r="I64" s="217"/>
      <c r="J64" s="218"/>
      <c r="K64" s="217"/>
      <c r="L64" s="147"/>
      <c r="M64" s="75"/>
      <c r="N64" s="77"/>
      <c r="O64" s="145"/>
      <c r="P64" s="192"/>
    </row>
    <row r="65" spans="2:16" s="229" customFormat="1" ht="13.5" thickBot="1" x14ac:dyDescent="0.25">
      <c r="B65" s="227"/>
      <c r="C65" s="190" t="s">
        <v>99</v>
      </c>
      <c r="D65" s="152"/>
      <c r="E65" s="152"/>
      <c r="F65" s="152"/>
      <c r="G65" s="139"/>
      <c r="H65" s="218"/>
      <c r="I65" s="139"/>
      <c r="J65" s="218"/>
      <c r="K65" s="139"/>
      <c r="L65" s="147"/>
      <c r="M65" s="139"/>
      <c r="N65" s="74"/>
      <c r="O65" s="141">
        <f>SUM(G65,I65,K65,M65)</f>
        <v>0</v>
      </c>
      <c r="P65" s="192"/>
    </row>
    <row r="66" spans="2:16" s="229" customFormat="1" ht="13.5" thickBot="1" x14ac:dyDescent="0.25">
      <c r="B66" s="227"/>
      <c r="C66" s="170"/>
      <c r="D66" s="152"/>
      <c r="E66" s="152"/>
      <c r="F66" s="152"/>
      <c r="G66" s="217"/>
      <c r="H66" s="218"/>
      <c r="I66" s="217"/>
      <c r="J66" s="218"/>
      <c r="K66" s="217"/>
      <c r="L66" s="147"/>
      <c r="M66" s="75"/>
      <c r="N66" s="77"/>
      <c r="O66" s="145"/>
      <c r="P66" s="192"/>
    </row>
    <row r="67" spans="2:16" s="229" customFormat="1" ht="13.5" thickBot="1" x14ac:dyDescent="0.25">
      <c r="B67" s="227"/>
      <c r="C67" s="190" t="s">
        <v>103</v>
      </c>
      <c r="D67" s="152"/>
      <c r="E67" s="152"/>
      <c r="F67" s="152"/>
      <c r="G67" s="139"/>
      <c r="H67" s="216"/>
      <c r="I67" s="139"/>
      <c r="J67" s="216"/>
      <c r="K67" s="139"/>
      <c r="L67" s="147"/>
      <c r="M67" s="139"/>
      <c r="N67" s="74"/>
      <c r="O67" s="141">
        <f>SUM(G67,I67,K67,M67)</f>
        <v>0</v>
      </c>
      <c r="P67" s="192"/>
    </row>
    <row r="68" spans="2:16" s="229" customFormat="1" ht="13.5" thickBot="1" x14ac:dyDescent="0.25">
      <c r="B68" s="227"/>
      <c r="C68" s="170"/>
      <c r="D68" s="152"/>
      <c r="E68" s="152"/>
      <c r="F68" s="152"/>
      <c r="G68" s="219"/>
      <c r="H68" s="218"/>
      <c r="I68" s="219"/>
      <c r="J68" s="218"/>
      <c r="K68" s="219"/>
      <c r="L68" s="147"/>
      <c r="M68" s="78"/>
      <c r="N68" s="77"/>
      <c r="O68" s="146"/>
      <c r="P68" s="192"/>
    </row>
    <row r="69" spans="2:16" s="229" customFormat="1" ht="51.75" thickBot="1" x14ac:dyDescent="0.25">
      <c r="B69" s="227"/>
      <c r="C69" s="170" t="s">
        <v>184</v>
      </c>
      <c r="D69" s="152"/>
      <c r="E69" s="152"/>
      <c r="F69" s="152"/>
      <c r="G69" s="139"/>
      <c r="H69" s="216"/>
      <c r="I69" s="139"/>
      <c r="J69" s="218"/>
      <c r="K69" s="139"/>
      <c r="L69" s="147"/>
      <c r="M69" s="139"/>
      <c r="N69" s="74"/>
      <c r="O69" s="141">
        <f>SUM(G69,I69,K69,M69)</f>
        <v>0</v>
      </c>
      <c r="P69" s="192"/>
    </row>
    <row r="70" spans="2:16" s="229" customFormat="1" ht="13.5" thickBot="1" x14ac:dyDescent="0.25">
      <c r="B70" s="227"/>
      <c r="C70" s="170"/>
      <c r="D70" s="152"/>
      <c r="E70" s="152"/>
      <c r="F70" s="152"/>
      <c r="G70" s="74"/>
      <c r="H70" s="74"/>
      <c r="I70" s="74"/>
      <c r="J70" s="74"/>
      <c r="K70" s="74"/>
      <c r="L70" s="147"/>
      <c r="M70" s="74"/>
      <c r="N70" s="74"/>
      <c r="O70" s="147"/>
      <c r="P70" s="192"/>
    </row>
    <row r="71" spans="2:16" s="229" customFormat="1" ht="39" thickBot="1" x14ac:dyDescent="0.25">
      <c r="B71" s="227"/>
      <c r="C71" s="170" t="s">
        <v>102</v>
      </c>
      <c r="D71" s="152"/>
      <c r="E71" s="152"/>
      <c r="F71" s="152"/>
      <c r="G71" s="139"/>
      <c r="H71" s="74"/>
      <c r="I71" s="139"/>
      <c r="J71" s="74"/>
      <c r="K71" s="139"/>
      <c r="L71" s="147"/>
      <c r="M71" s="139"/>
      <c r="N71" s="74"/>
      <c r="O71" s="141">
        <f>SUM(G71,I71,K71,M71)</f>
        <v>0</v>
      </c>
      <c r="P71" s="192"/>
    </row>
    <row r="72" spans="2:16" s="229" customFormat="1" ht="13.5" thickBot="1" x14ac:dyDescent="0.25">
      <c r="B72" s="227"/>
      <c r="C72" s="170"/>
      <c r="D72" s="152"/>
      <c r="E72" s="152"/>
      <c r="F72" s="152"/>
      <c r="G72" s="220"/>
      <c r="H72" s="48"/>
      <c r="I72" s="220"/>
      <c r="J72" s="220"/>
      <c r="K72" s="220"/>
      <c r="L72" s="159"/>
      <c r="M72" s="40"/>
      <c r="N72" s="49"/>
      <c r="O72" s="148"/>
      <c r="P72" s="192"/>
    </row>
    <row r="73" spans="2:16" s="229" customFormat="1" ht="13.5" thickBot="1" x14ac:dyDescent="0.25">
      <c r="B73" s="227"/>
      <c r="C73" s="170" t="s">
        <v>101</v>
      </c>
      <c r="D73" s="152"/>
      <c r="E73" s="152"/>
      <c r="F73" s="152"/>
      <c r="G73" s="139"/>
      <c r="H73" s="74"/>
      <c r="I73" s="139"/>
      <c r="J73" s="74"/>
      <c r="K73" s="139"/>
      <c r="L73" s="147"/>
      <c r="M73" s="139"/>
      <c r="N73" s="74"/>
      <c r="O73" s="141">
        <f>SUM(G73,I73,K73,M73)</f>
        <v>0</v>
      </c>
      <c r="P73" s="192"/>
    </row>
    <row r="74" spans="2:16" s="229" customFormat="1" ht="13.5" thickBot="1" x14ac:dyDescent="0.25">
      <c r="B74" s="227"/>
      <c r="C74" s="170"/>
      <c r="D74" s="152"/>
      <c r="E74" s="152"/>
      <c r="F74" s="152"/>
      <c r="G74" s="147"/>
      <c r="H74" s="147"/>
      <c r="I74" s="147"/>
      <c r="J74" s="147"/>
      <c r="K74" s="147"/>
      <c r="L74" s="147"/>
      <c r="M74" s="74"/>
      <c r="N74" s="74"/>
      <c r="O74" s="147"/>
      <c r="P74" s="192"/>
    </row>
    <row r="75" spans="2:16" s="229" customFormat="1" ht="26.25" thickBot="1" x14ac:dyDescent="0.25">
      <c r="B75" s="228"/>
      <c r="C75" s="193" t="s">
        <v>104</v>
      </c>
      <c r="D75" s="171"/>
      <c r="E75" s="171"/>
      <c r="F75" s="171"/>
      <c r="G75" s="149">
        <f>SUM(G63,G65,G67,G69,G71,G73)</f>
        <v>0</v>
      </c>
      <c r="H75" s="147"/>
      <c r="I75" s="149">
        <f>SUM(I63,I65,I67,I69,I71,I73)</f>
        <v>0</v>
      </c>
      <c r="J75" s="147"/>
      <c r="K75" s="149">
        <f>SUM(K63,K65,K67,K69,K71,K73)</f>
        <v>0</v>
      </c>
      <c r="L75" s="147"/>
      <c r="M75" s="149">
        <f>SUM(M63,M65,M67,M69,M71,M73)</f>
        <v>0</v>
      </c>
      <c r="N75" s="74"/>
      <c r="O75" s="149">
        <f>SUM(O63,O65,O67,O69,O71,O73)</f>
        <v>0</v>
      </c>
      <c r="P75" s="192"/>
    </row>
    <row r="76" spans="2:16" s="229" customFormat="1" ht="13.5" thickBot="1" x14ac:dyDescent="0.25">
      <c r="B76" s="228"/>
      <c r="C76" s="193"/>
      <c r="D76" s="171"/>
      <c r="E76" s="171"/>
      <c r="F76" s="171"/>
      <c r="G76" s="143"/>
      <c r="H76" s="143"/>
      <c r="I76" s="143"/>
      <c r="J76" s="143"/>
      <c r="K76" s="143"/>
      <c r="L76" s="143"/>
      <c r="M76" s="143"/>
      <c r="N76" s="143"/>
      <c r="O76" s="143"/>
      <c r="P76" s="192"/>
    </row>
    <row r="77" spans="2:16" s="229" customFormat="1" ht="26.25" thickBot="1" x14ac:dyDescent="0.25">
      <c r="B77" s="228"/>
      <c r="C77" s="189" t="s">
        <v>173</v>
      </c>
      <c r="D77" s="171"/>
      <c r="E77" s="171"/>
      <c r="F77" s="171"/>
      <c r="G77" s="140"/>
      <c r="H77" s="135"/>
      <c r="I77" s="140"/>
      <c r="J77" s="135"/>
      <c r="K77" s="140"/>
      <c r="L77" s="154"/>
      <c r="M77" s="140"/>
      <c r="N77" s="154"/>
      <c r="O77" s="154"/>
      <c r="P77" s="192"/>
    </row>
    <row r="78" spans="2:16" s="229" customFormat="1" ht="15.75" thickBot="1" x14ac:dyDescent="0.25">
      <c r="B78" s="228"/>
      <c r="C78" s="194"/>
      <c r="D78" s="171"/>
      <c r="E78" s="171"/>
      <c r="F78" s="171"/>
      <c r="G78" s="151"/>
      <c r="H78" s="143"/>
      <c r="I78" s="151"/>
      <c r="J78" s="143"/>
      <c r="K78" s="151"/>
      <c r="L78" s="143"/>
      <c r="M78" s="151"/>
      <c r="N78" s="143"/>
      <c r="O78" s="151"/>
      <c r="P78" s="192"/>
    </row>
    <row r="79" spans="2:16" s="229" customFormat="1" ht="29.25" customHeight="1" thickBot="1" x14ac:dyDescent="0.25">
      <c r="B79" s="228"/>
      <c r="C79" s="193" t="s">
        <v>174</v>
      </c>
      <c r="D79" s="171"/>
      <c r="E79" s="171"/>
      <c r="F79" s="171"/>
      <c r="G79" s="149">
        <f>IFERROR(G75/G77,0)</f>
        <v>0</v>
      </c>
      <c r="H79" s="147"/>
      <c r="I79" s="149">
        <f>IFERROR(I75/I77,0)</f>
        <v>0</v>
      </c>
      <c r="J79" s="147"/>
      <c r="K79" s="149">
        <f>IFERROR(K75/K77,0)</f>
        <v>0</v>
      </c>
      <c r="L79" s="143"/>
      <c r="M79" s="149">
        <f>IFERROR(M75/M77,0)</f>
        <v>0</v>
      </c>
      <c r="N79" s="143"/>
      <c r="O79" s="151"/>
      <c r="P79" s="192"/>
    </row>
    <row r="80" spans="2:16" s="229" customFormat="1" x14ac:dyDescent="0.2">
      <c r="B80" s="228"/>
      <c r="C80" s="193"/>
      <c r="D80" s="171"/>
      <c r="E80" s="171"/>
      <c r="F80" s="171"/>
      <c r="G80" s="143"/>
      <c r="H80" s="143"/>
      <c r="I80" s="143"/>
      <c r="J80" s="143"/>
      <c r="K80" s="143"/>
      <c r="L80" s="143"/>
      <c r="M80" s="143"/>
      <c r="N80" s="143"/>
      <c r="O80" s="143"/>
      <c r="P80" s="192"/>
    </row>
    <row r="81" spans="2:16" s="229" customFormat="1" ht="13.5" thickBot="1" x14ac:dyDescent="0.25">
      <c r="B81" s="228"/>
      <c r="C81" s="193"/>
      <c r="D81" s="171"/>
      <c r="E81" s="171"/>
      <c r="F81" s="171"/>
      <c r="G81" s="143"/>
      <c r="H81" s="143"/>
      <c r="I81" s="143"/>
      <c r="J81" s="143"/>
      <c r="K81" s="143"/>
      <c r="L81" s="143"/>
      <c r="M81" s="143"/>
      <c r="N81" s="143"/>
      <c r="O81" s="143"/>
      <c r="P81" s="192"/>
    </row>
    <row r="82" spans="2:16" s="229" customFormat="1" ht="45.75" thickBot="1" x14ac:dyDescent="0.25">
      <c r="B82" s="228"/>
      <c r="C82" s="198" t="s">
        <v>109</v>
      </c>
      <c r="D82" s="171"/>
      <c r="E82" s="171"/>
      <c r="F82" s="171"/>
      <c r="G82" s="155">
        <f>SUM(G42,G75)</f>
        <v>0</v>
      </c>
      <c r="H82" s="143"/>
      <c r="I82" s="155">
        <f>SUM(I42,I75)</f>
        <v>0</v>
      </c>
      <c r="J82" s="143"/>
      <c r="K82" s="155">
        <f>SUM(K42,K75)</f>
        <v>0</v>
      </c>
      <c r="L82" s="143"/>
      <c r="M82" s="155">
        <f>SUM(M42,M75)</f>
        <v>0</v>
      </c>
      <c r="N82" s="143"/>
      <c r="O82" s="155">
        <f>SUM(O42,O75)</f>
        <v>0</v>
      </c>
      <c r="P82" s="192"/>
    </row>
    <row r="83" spans="2:16" s="229" customFormat="1" ht="13.5" thickBot="1" x14ac:dyDescent="0.25">
      <c r="B83" s="234"/>
      <c r="C83" s="199"/>
      <c r="D83" s="197"/>
      <c r="E83" s="197"/>
      <c r="F83" s="197"/>
      <c r="G83" s="200"/>
      <c r="H83" s="150"/>
      <c r="I83" s="200"/>
      <c r="J83" s="150"/>
      <c r="K83" s="200"/>
      <c r="L83" s="150"/>
      <c r="M83" s="150"/>
      <c r="N83" s="150"/>
      <c r="O83" s="200"/>
      <c r="P83" s="201"/>
    </row>
    <row r="84" spans="2:16" s="229" customFormat="1" ht="13.5" thickTop="1" x14ac:dyDescent="0.2">
      <c r="B84" s="228"/>
      <c r="C84" s="193"/>
      <c r="D84" s="171"/>
      <c r="E84" s="171"/>
      <c r="F84" s="171"/>
      <c r="G84" s="143"/>
      <c r="H84" s="143"/>
      <c r="I84" s="143"/>
      <c r="J84" s="143"/>
      <c r="K84" s="143"/>
      <c r="L84" s="143"/>
      <c r="M84" s="143"/>
      <c r="N84" s="143"/>
      <c r="O84" s="143"/>
      <c r="P84" s="192"/>
    </row>
    <row r="85" spans="2:16" s="229" customFormat="1" x14ac:dyDescent="0.2">
      <c r="B85" s="228"/>
      <c r="C85" s="193"/>
      <c r="D85" s="171"/>
      <c r="E85" s="171"/>
      <c r="F85" s="171"/>
      <c r="G85" s="143"/>
      <c r="H85" s="143"/>
      <c r="I85" s="143"/>
      <c r="J85" s="143"/>
      <c r="K85" s="143"/>
      <c r="L85" s="143"/>
      <c r="M85" s="143"/>
      <c r="N85" s="143"/>
      <c r="O85" s="143"/>
      <c r="P85" s="192"/>
    </row>
    <row r="86" spans="2:16" s="229" customFormat="1" ht="45" x14ac:dyDescent="0.3">
      <c r="B86" s="228"/>
      <c r="C86" s="182" t="s">
        <v>137</v>
      </c>
      <c r="D86" s="171"/>
      <c r="E86" s="171"/>
      <c r="F86" s="171"/>
      <c r="G86" s="153" t="s">
        <v>94</v>
      </c>
      <c r="H86" s="152"/>
      <c r="I86" s="153" t="s">
        <v>95</v>
      </c>
      <c r="J86" s="152"/>
      <c r="K86" s="153" t="s">
        <v>96</v>
      </c>
      <c r="L86" s="143"/>
      <c r="M86" s="81" t="s">
        <v>187</v>
      </c>
      <c r="N86" s="33"/>
      <c r="O86" s="81" t="s">
        <v>186</v>
      </c>
      <c r="P86" s="192"/>
    </row>
    <row r="87" spans="2:16" ht="16.5" customHeight="1" x14ac:dyDescent="0.2">
      <c r="B87" s="227"/>
      <c r="C87" s="188" t="s">
        <v>105</v>
      </c>
      <c r="D87" s="152"/>
      <c r="E87" s="176" t="s">
        <v>134</v>
      </c>
      <c r="F87" s="152"/>
      <c r="G87" s="156"/>
      <c r="H87" s="152"/>
      <c r="I87" s="156"/>
      <c r="J87" s="148"/>
      <c r="K87" s="156"/>
      <c r="M87" s="33"/>
      <c r="O87" s="156"/>
      <c r="P87" s="172"/>
    </row>
    <row r="88" spans="2:16" s="158" customFormat="1" ht="5.25" customHeight="1" thickBot="1" x14ac:dyDescent="0.25">
      <c r="B88" s="227"/>
      <c r="C88" s="170"/>
      <c r="D88" s="152"/>
      <c r="E88" s="152"/>
      <c r="F88" s="152"/>
      <c r="G88" s="144"/>
      <c r="H88" s="152"/>
      <c r="I88" s="144"/>
      <c r="J88" s="148"/>
      <c r="K88" s="144"/>
      <c r="L88" s="171"/>
      <c r="M88" s="33"/>
      <c r="N88" s="171"/>
      <c r="O88" s="144"/>
      <c r="P88" s="172"/>
    </row>
    <row r="89" spans="2:16" ht="39" thickBot="1" x14ac:dyDescent="0.25">
      <c r="B89" s="227"/>
      <c r="C89" s="170" t="s">
        <v>78</v>
      </c>
      <c r="D89" s="152"/>
      <c r="E89" s="152"/>
      <c r="F89" s="152"/>
      <c r="G89" s="139"/>
      <c r="H89" s="221"/>
      <c r="I89" s="139"/>
      <c r="J89" s="222"/>
      <c r="K89" s="139"/>
      <c r="M89" s="139"/>
      <c r="O89" s="141">
        <f>SUM(G89,I89,K89,M89)</f>
        <v>0</v>
      </c>
      <c r="P89" s="172"/>
    </row>
    <row r="90" spans="2:16" s="158" customFormat="1" ht="7.5" customHeight="1" thickBot="1" x14ac:dyDescent="0.25">
      <c r="B90" s="227"/>
      <c r="C90" s="170"/>
      <c r="D90" s="152"/>
      <c r="E90" s="152"/>
      <c r="F90" s="152"/>
      <c r="G90" s="223"/>
      <c r="H90" s="34"/>
      <c r="I90" s="223"/>
      <c r="J90" s="220"/>
      <c r="K90" s="223"/>
      <c r="L90" s="171"/>
      <c r="M90" s="36"/>
      <c r="N90" s="171"/>
      <c r="O90" s="157"/>
      <c r="P90" s="172"/>
    </row>
    <row r="91" spans="2:16" ht="13.5" thickBot="1" x14ac:dyDescent="0.25">
      <c r="B91" s="227"/>
      <c r="C91" s="170" t="s">
        <v>79</v>
      </c>
      <c r="D91" s="152"/>
      <c r="E91" s="152"/>
      <c r="F91" s="152"/>
      <c r="G91" s="139"/>
      <c r="H91" s="221"/>
      <c r="I91" s="139"/>
      <c r="J91" s="222"/>
      <c r="K91" s="139"/>
      <c r="M91" s="139"/>
      <c r="O91" s="141">
        <f>SUM(G91,I91,K91,M91)</f>
        <v>0</v>
      </c>
      <c r="P91" s="172"/>
    </row>
    <row r="92" spans="2:16" s="158" customFormat="1" ht="5.25" customHeight="1" thickBot="1" x14ac:dyDescent="0.25">
      <c r="B92" s="227"/>
      <c r="C92" s="170"/>
      <c r="D92" s="152"/>
      <c r="E92" s="152"/>
      <c r="F92" s="152"/>
      <c r="G92" s="223"/>
      <c r="H92" s="34"/>
      <c r="I92" s="223"/>
      <c r="J92" s="220"/>
      <c r="K92" s="223"/>
      <c r="L92" s="171"/>
      <c r="M92" s="36"/>
      <c r="N92" s="171"/>
      <c r="O92" s="157"/>
      <c r="P92" s="172"/>
    </row>
    <row r="93" spans="2:16" ht="13.5" thickBot="1" x14ac:dyDescent="0.25">
      <c r="B93" s="227"/>
      <c r="C93" s="170" t="s">
        <v>80</v>
      </c>
      <c r="D93" s="152"/>
      <c r="E93" s="152"/>
      <c r="F93" s="152"/>
      <c r="G93" s="139"/>
      <c r="H93" s="221"/>
      <c r="I93" s="139"/>
      <c r="J93" s="222"/>
      <c r="K93" s="139"/>
      <c r="M93" s="139"/>
      <c r="O93" s="141">
        <f>SUM(G93,I93,K93,M93)</f>
        <v>0</v>
      </c>
      <c r="P93" s="172"/>
    </row>
    <row r="94" spans="2:16" s="158" customFormat="1" ht="8.25" customHeight="1" thickBot="1" x14ac:dyDescent="0.25">
      <c r="B94" s="227"/>
      <c r="C94" s="170"/>
      <c r="D94" s="152"/>
      <c r="E94" s="152"/>
      <c r="F94" s="152"/>
      <c r="G94" s="223"/>
      <c r="H94" s="34"/>
      <c r="I94" s="223"/>
      <c r="J94" s="220"/>
      <c r="K94" s="223"/>
      <c r="L94" s="171"/>
      <c r="M94" s="36"/>
      <c r="N94" s="171"/>
      <c r="O94" s="157"/>
      <c r="P94" s="172"/>
    </row>
    <row r="95" spans="2:16" ht="13.5" thickBot="1" x14ac:dyDescent="0.25">
      <c r="B95" s="227"/>
      <c r="C95" s="170" t="s">
        <v>81</v>
      </c>
      <c r="D95" s="152"/>
      <c r="E95" s="152"/>
      <c r="F95" s="152"/>
      <c r="G95" s="139"/>
      <c r="H95" s="221"/>
      <c r="I95" s="139"/>
      <c r="J95" s="222"/>
      <c r="K95" s="139"/>
      <c r="M95" s="139"/>
      <c r="O95" s="141">
        <f>SUM(G95,I95,K95,M95)</f>
        <v>0</v>
      </c>
      <c r="P95" s="172"/>
    </row>
    <row r="96" spans="2:16" ht="13.5" thickBot="1" x14ac:dyDescent="0.25">
      <c r="B96" s="227"/>
      <c r="C96" s="170"/>
      <c r="D96" s="152"/>
      <c r="E96" s="152"/>
      <c r="F96" s="152"/>
      <c r="G96" s="224"/>
      <c r="H96" s="34"/>
      <c r="I96" s="224"/>
      <c r="J96" s="220"/>
      <c r="K96" s="224"/>
      <c r="M96" s="41"/>
      <c r="O96" s="156"/>
      <c r="P96" s="172"/>
    </row>
    <row r="97" spans="2:16" ht="26.25" thickBot="1" x14ac:dyDescent="0.25">
      <c r="B97" s="227"/>
      <c r="C97" s="170" t="s">
        <v>185</v>
      </c>
      <c r="D97" s="152"/>
      <c r="E97" s="152"/>
      <c r="F97" s="152"/>
      <c r="G97" s="139"/>
      <c r="H97" s="221"/>
      <c r="I97" s="139"/>
      <c r="J97" s="220"/>
      <c r="K97" s="139"/>
      <c r="M97" s="139"/>
      <c r="O97" s="141">
        <f>SUM(G97,I97,K97,M97)</f>
        <v>0</v>
      </c>
      <c r="P97" s="172"/>
    </row>
    <row r="98" spans="2:16" ht="10.5" customHeight="1" x14ac:dyDescent="0.2">
      <c r="B98" s="227"/>
      <c r="C98" s="170"/>
      <c r="D98" s="152"/>
      <c r="E98" s="152"/>
      <c r="F98" s="152"/>
      <c r="G98" s="152"/>
      <c r="H98" s="152"/>
      <c r="I98" s="152"/>
      <c r="J98" s="152"/>
      <c r="K98" s="152"/>
      <c r="M98" s="33"/>
      <c r="O98" s="158"/>
      <c r="P98" s="202"/>
    </row>
    <row r="99" spans="2:16" ht="25.5" x14ac:dyDescent="0.2">
      <c r="B99" s="227"/>
      <c r="C99" s="188" t="s">
        <v>106</v>
      </c>
      <c r="D99" s="152"/>
      <c r="E99" s="111" t="s">
        <v>134</v>
      </c>
      <c r="F99" s="152"/>
      <c r="G99" s="152"/>
      <c r="H99" s="152"/>
      <c r="I99" s="152"/>
      <c r="J99" s="152"/>
      <c r="K99" s="152"/>
      <c r="M99" s="33"/>
      <c r="O99" s="158"/>
      <c r="P99" s="202"/>
    </row>
    <row r="100" spans="2:16" ht="13.5" thickBot="1" x14ac:dyDescent="0.25">
      <c r="B100" s="227"/>
      <c r="C100" s="170"/>
      <c r="D100" s="152"/>
      <c r="E100" s="152"/>
      <c r="F100" s="152"/>
      <c r="G100" s="152"/>
      <c r="H100" s="152"/>
      <c r="I100" s="152"/>
      <c r="J100" s="152"/>
      <c r="K100" s="152"/>
      <c r="M100" s="33"/>
      <c r="O100" s="158"/>
      <c r="P100" s="202"/>
    </row>
    <row r="101" spans="2:16" ht="13.5" thickBot="1" x14ac:dyDescent="0.25">
      <c r="B101" s="227"/>
      <c r="C101" s="170" t="s">
        <v>82</v>
      </c>
      <c r="D101" s="333"/>
      <c r="E101" s="203"/>
      <c r="F101" s="204"/>
      <c r="G101" s="139"/>
      <c r="H101" s="34"/>
      <c r="I101" s="139"/>
      <c r="J101" s="34"/>
      <c r="K101" s="139"/>
      <c r="M101" s="139"/>
      <c r="O101" s="141">
        <f>SUM(G101,I101,K101,M101)</f>
        <v>0</v>
      </c>
      <c r="P101" s="202"/>
    </row>
    <row r="102" spans="2:16" ht="13.5" thickBot="1" x14ac:dyDescent="0.25">
      <c r="B102" s="227"/>
      <c r="C102" s="170" t="s">
        <v>83</v>
      </c>
      <c r="D102" s="333"/>
      <c r="E102" s="203"/>
      <c r="F102" s="204"/>
      <c r="G102" s="139"/>
      <c r="H102" s="34"/>
      <c r="I102" s="139"/>
      <c r="J102" s="225"/>
      <c r="K102" s="139"/>
      <c r="L102" s="205"/>
      <c r="M102" s="139"/>
      <c r="N102" s="205"/>
      <c r="O102" s="141">
        <f t="shared" ref="O102:O107" si="0">SUM(G102,I102,K102,M102)</f>
        <v>0</v>
      </c>
      <c r="P102" s="202"/>
    </row>
    <row r="103" spans="2:16" ht="13.5" thickBot="1" x14ac:dyDescent="0.25">
      <c r="B103" s="227"/>
      <c r="C103" s="170" t="s">
        <v>84</v>
      </c>
      <c r="D103" s="333"/>
      <c r="E103" s="203"/>
      <c r="F103" s="204"/>
      <c r="G103" s="139"/>
      <c r="H103" s="34"/>
      <c r="I103" s="139"/>
      <c r="J103" s="225"/>
      <c r="K103" s="139"/>
      <c r="L103" s="205"/>
      <c r="M103" s="139"/>
      <c r="N103" s="205"/>
      <c r="O103" s="141">
        <f t="shared" si="0"/>
        <v>0</v>
      </c>
      <c r="P103" s="202"/>
    </row>
    <row r="104" spans="2:16" ht="13.5" thickBot="1" x14ac:dyDescent="0.25">
      <c r="B104" s="227"/>
      <c r="C104" s="170" t="s">
        <v>85</v>
      </c>
      <c r="D104" s="333"/>
      <c r="E104" s="203"/>
      <c r="F104" s="204"/>
      <c r="G104" s="139"/>
      <c r="H104" s="34"/>
      <c r="I104" s="139"/>
      <c r="J104" s="225"/>
      <c r="K104" s="139"/>
      <c r="L104" s="205"/>
      <c r="M104" s="139"/>
      <c r="N104" s="205"/>
      <c r="O104" s="141">
        <f t="shared" si="0"/>
        <v>0</v>
      </c>
      <c r="P104" s="202"/>
    </row>
    <row r="105" spans="2:16" ht="13.5" thickBot="1" x14ac:dyDescent="0.25">
      <c r="B105" s="227"/>
      <c r="C105" s="170" t="s">
        <v>86</v>
      </c>
      <c r="D105" s="333"/>
      <c r="E105" s="203"/>
      <c r="F105" s="204"/>
      <c r="G105" s="139"/>
      <c r="H105" s="34"/>
      <c r="I105" s="139"/>
      <c r="J105" s="225"/>
      <c r="K105" s="139"/>
      <c r="L105" s="205"/>
      <c r="M105" s="139"/>
      <c r="N105" s="205"/>
      <c r="O105" s="141">
        <f t="shared" si="0"/>
        <v>0</v>
      </c>
      <c r="P105" s="202"/>
    </row>
    <row r="106" spans="2:16" ht="13.5" thickBot="1" x14ac:dyDescent="0.25">
      <c r="B106" s="227"/>
      <c r="C106" s="170" t="s">
        <v>87</v>
      </c>
      <c r="D106" s="333"/>
      <c r="E106" s="203"/>
      <c r="F106" s="204"/>
      <c r="G106" s="139"/>
      <c r="H106" s="34"/>
      <c r="I106" s="139"/>
      <c r="J106" s="225"/>
      <c r="K106" s="139"/>
      <c r="L106" s="205"/>
      <c r="M106" s="139"/>
      <c r="N106" s="205"/>
      <c r="O106" s="141">
        <f t="shared" si="0"/>
        <v>0</v>
      </c>
      <c r="P106" s="202"/>
    </row>
    <row r="107" spans="2:16" ht="13.5" thickBot="1" x14ac:dyDescent="0.25">
      <c r="B107" s="227"/>
      <c r="C107" s="170" t="s">
        <v>88</v>
      </c>
      <c r="D107" s="333"/>
      <c r="E107" s="203"/>
      <c r="F107" s="204"/>
      <c r="G107" s="139"/>
      <c r="H107" s="34"/>
      <c r="I107" s="139"/>
      <c r="J107" s="225"/>
      <c r="K107" s="139"/>
      <c r="L107" s="205"/>
      <c r="M107" s="139"/>
      <c r="N107" s="205"/>
      <c r="O107" s="141">
        <f t="shared" si="0"/>
        <v>0</v>
      </c>
      <c r="P107" s="202"/>
    </row>
    <row r="108" spans="2:16" ht="13.5" thickBot="1" x14ac:dyDescent="0.25">
      <c r="B108" s="227"/>
      <c r="C108" s="170"/>
      <c r="D108" s="203"/>
      <c r="E108" s="203"/>
      <c r="F108" s="203"/>
      <c r="G108" s="159"/>
      <c r="H108" s="152"/>
      <c r="I108" s="159"/>
      <c r="J108" s="158"/>
      <c r="K108" s="159"/>
      <c r="L108" s="205"/>
      <c r="M108" s="45"/>
      <c r="N108" s="205"/>
      <c r="O108" s="159"/>
      <c r="P108" s="202"/>
    </row>
    <row r="109" spans="2:16" ht="20.25" customHeight="1" thickBot="1" x14ac:dyDescent="0.25">
      <c r="B109" s="227"/>
      <c r="C109" s="178" t="s">
        <v>89</v>
      </c>
      <c r="D109" s="152"/>
      <c r="E109" s="152"/>
      <c r="F109" s="152"/>
      <c r="G109" s="149">
        <f>SUM(G89:G107)</f>
        <v>0</v>
      </c>
      <c r="H109" s="147"/>
      <c r="I109" s="149">
        <f>SUM(I89:I107)</f>
        <v>0</v>
      </c>
      <c r="J109" s="147"/>
      <c r="K109" s="149">
        <f>SUM(K89:K107)</f>
        <v>0</v>
      </c>
      <c r="L109" s="147"/>
      <c r="M109" s="149">
        <f>SUM(M89:M107)</f>
        <v>0</v>
      </c>
      <c r="N109" s="147"/>
      <c r="O109" s="149">
        <f>SUM(O89:O107)</f>
        <v>0</v>
      </c>
      <c r="P109" s="202"/>
    </row>
    <row r="110" spans="2:16" ht="20.25" customHeight="1" x14ac:dyDescent="0.2">
      <c r="B110" s="227"/>
      <c r="C110" s="178"/>
      <c r="D110" s="152"/>
      <c r="E110" s="152"/>
      <c r="F110" s="152"/>
      <c r="G110" s="160">
        <f>IFERROR(G109/G82,0)</f>
        <v>0</v>
      </c>
      <c r="H110" s="147"/>
      <c r="I110" s="160">
        <f>IFERROR(I109/I82,0)</f>
        <v>0</v>
      </c>
      <c r="J110" s="147"/>
      <c r="K110" s="160">
        <f>IFERROR(K109/K82,0)</f>
        <v>0</v>
      </c>
      <c r="L110" s="147"/>
      <c r="M110" s="160">
        <f>IFERROR(M109/M81,0)</f>
        <v>0</v>
      </c>
      <c r="N110" s="147"/>
      <c r="O110" s="160">
        <f>IFERROR(O109/O82,0)</f>
        <v>0</v>
      </c>
      <c r="P110" s="202"/>
    </row>
    <row r="111" spans="2:16" ht="20.25" customHeight="1" thickBot="1" x14ac:dyDescent="0.25">
      <c r="B111" s="227"/>
      <c r="C111" s="178"/>
      <c r="D111" s="152"/>
      <c r="E111" s="152"/>
      <c r="F111" s="152"/>
      <c r="G111" s="161"/>
      <c r="H111" s="147"/>
      <c r="I111" s="161"/>
      <c r="J111" s="147"/>
      <c r="K111" s="161"/>
      <c r="L111" s="147"/>
      <c r="M111" s="161"/>
      <c r="N111" s="147"/>
      <c r="O111" s="161"/>
      <c r="P111" s="202"/>
    </row>
    <row r="112" spans="2:16" ht="57" customHeight="1" thickBot="1" x14ac:dyDescent="0.25">
      <c r="B112" s="227"/>
      <c r="C112" s="198" t="s">
        <v>110</v>
      </c>
      <c r="D112" s="171"/>
      <c r="E112" s="171"/>
      <c r="F112" s="171"/>
      <c r="G112" s="155">
        <f>SUM(G109+G82)</f>
        <v>0</v>
      </c>
      <c r="H112" s="143"/>
      <c r="I112" s="155">
        <f>SUM(I109+I82)</f>
        <v>0</v>
      </c>
      <c r="J112" s="143"/>
      <c r="K112" s="155">
        <f>SUM(K109+K82)</f>
        <v>0</v>
      </c>
      <c r="L112" s="143"/>
      <c r="M112" s="155">
        <f>SUM(M109+M81)</f>
        <v>0</v>
      </c>
      <c r="N112" s="143"/>
      <c r="O112" s="155">
        <f>SUM(O109+O82)</f>
        <v>0</v>
      </c>
      <c r="P112" s="202"/>
    </row>
    <row r="113" spans="1:16" ht="15.75" customHeight="1" x14ac:dyDescent="0.2">
      <c r="B113" s="227"/>
      <c r="C113" s="198"/>
      <c r="D113" s="171"/>
      <c r="E113" s="171"/>
      <c r="F113" s="171"/>
      <c r="G113" s="151"/>
      <c r="H113" s="143"/>
      <c r="I113" s="151"/>
      <c r="J113" s="143"/>
      <c r="K113" s="151"/>
      <c r="L113" s="143"/>
      <c r="M113" s="143"/>
      <c r="N113" s="143"/>
      <c r="O113" s="151"/>
      <c r="P113" s="202"/>
    </row>
    <row r="114" spans="1:16" ht="45.75" customHeight="1" x14ac:dyDescent="0.2">
      <c r="B114" s="227"/>
      <c r="C114" s="331" t="s">
        <v>175</v>
      </c>
      <c r="D114" s="332"/>
      <c r="E114" s="332"/>
      <c r="F114" s="171"/>
      <c r="G114" s="151"/>
      <c r="H114" s="143"/>
      <c r="I114" s="151"/>
      <c r="J114" s="143"/>
      <c r="K114" s="151"/>
      <c r="L114" s="143"/>
      <c r="M114" s="143"/>
      <c r="N114" s="143"/>
      <c r="O114" s="214"/>
      <c r="P114" s="202"/>
    </row>
    <row r="115" spans="1:16" ht="9" customHeight="1" thickBot="1" x14ac:dyDescent="0.25">
      <c r="B115" s="227"/>
      <c r="C115" s="198"/>
      <c r="D115" s="171"/>
      <c r="E115" s="171"/>
      <c r="F115" s="171"/>
      <c r="G115" s="151"/>
      <c r="H115" s="143"/>
      <c r="I115" s="151"/>
      <c r="J115" s="143"/>
      <c r="K115" s="151"/>
      <c r="L115" s="143"/>
      <c r="M115" s="143"/>
      <c r="N115" s="143"/>
      <c r="O115" s="214"/>
      <c r="P115" s="202"/>
    </row>
    <row r="116" spans="1:16" ht="18" customHeight="1" thickBot="1" x14ac:dyDescent="0.25">
      <c r="B116" s="227"/>
      <c r="C116" s="193" t="s">
        <v>20</v>
      </c>
      <c r="D116" s="171"/>
      <c r="E116" s="171"/>
      <c r="F116" s="171"/>
      <c r="G116" s="149">
        <f>IFERROR((G42+(G109*0.8621))/G44,0)</f>
        <v>0</v>
      </c>
      <c r="H116" s="143"/>
      <c r="I116" s="149">
        <f>IFERROR((I42+(I9*0.8621))/I44,0)</f>
        <v>0</v>
      </c>
      <c r="J116" s="143"/>
      <c r="K116" s="149">
        <f>IFERROR((K42+(K109*0.8621))/K44,0)</f>
        <v>0</v>
      </c>
      <c r="L116" s="143"/>
      <c r="M116" s="149">
        <f>IFERROR((M42+(M109*0.8621))/M44,0)</f>
        <v>0</v>
      </c>
      <c r="N116" s="143"/>
      <c r="O116" s="214"/>
      <c r="P116" s="202"/>
    </row>
    <row r="117" spans="1:16" ht="10.5" customHeight="1" thickBot="1" x14ac:dyDescent="0.25">
      <c r="B117" s="227"/>
      <c r="C117" s="198"/>
      <c r="D117" s="171"/>
      <c r="E117" s="171"/>
      <c r="F117" s="171"/>
      <c r="G117" s="151"/>
      <c r="H117" s="143"/>
      <c r="I117" s="151"/>
      <c r="J117" s="143"/>
      <c r="K117" s="151"/>
      <c r="L117" s="143"/>
      <c r="M117" s="151"/>
      <c r="N117" s="143"/>
      <c r="O117" s="151"/>
      <c r="P117" s="202"/>
    </row>
    <row r="118" spans="1:16" ht="22.5" customHeight="1" thickBot="1" x14ac:dyDescent="0.25">
      <c r="B118" s="227"/>
      <c r="C118" s="193" t="s">
        <v>22</v>
      </c>
      <c r="D118" s="171"/>
      <c r="E118" s="171"/>
      <c r="F118" s="171"/>
      <c r="G118" s="149">
        <f>IFERROR((G75+(G109*0.1379))/G77,0)</f>
        <v>0</v>
      </c>
      <c r="H118" s="143"/>
      <c r="I118" s="149">
        <f>IFERROR((I75+(I109*0.1379))/I77,0)</f>
        <v>0</v>
      </c>
      <c r="J118" s="143"/>
      <c r="K118" s="149">
        <f>IFERROR((K75+(K109*0.1379))/K77,0)</f>
        <v>0</v>
      </c>
      <c r="L118" s="143"/>
      <c r="M118" s="149">
        <f>IFERROR((M75+(M109*0.1379))/M77,0)</f>
        <v>0</v>
      </c>
      <c r="N118" s="143"/>
      <c r="O118" s="151"/>
      <c r="P118" s="202"/>
    </row>
    <row r="119" spans="1:16" ht="9" customHeight="1" x14ac:dyDescent="0.2">
      <c r="B119" s="227"/>
      <c r="C119" s="198"/>
      <c r="D119" s="171"/>
      <c r="E119" s="171"/>
      <c r="F119" s="171"/>
      <c r="G119" s="151"/>
      <c r="H119" s="143"/>
      <c r="I119" s="151"/>
      <c r="J119" s="143"/>
      <c r="K119" s="151"/>
      <c r="L119" s="143"/>
      <c r="M119" s="143"/>
      <c r="N119" s="143"/>
      <c r="O119" s="151"/>
      <c r="P119" s="202"/>
    </row>
    <row r="120" spans="1:16" s="205" customFormat="1" ht="27" customHeight="1" x14ac:dyDescent="0.2">
      <c r="B120" s="228"/>
      <c r="C120" s="331" t="s">
        <v>160</v>
      </c>
      <c r="D120" s="332"/>
      <c r="E120" s="332"/>
      <c r="F120" s="332"/>
      <c r="G120" s="151"/>
      <c r="H120" s="143"/>
      <c r="I120" s="151"/>
      <c r="J120" s="143"/>
      <c r="K120" s="151"/>
      <c r="L120" s="143"/>
      <c r="M120" s="143"/>
      <c r="N120" s="143"/>
      <c r="O120" s="151"/>
      <c r="P120" s="202"/>
    </row>
    <row r="121" spans="1:16" ht="20.25" customHeight="1" thickBot="1" x14ac:dyDescent="0.25">
      <c r="B121" s="235"/>
      <c r="C121" s="236"/>
      <c r="D121" s="196"/>
      <c r="E121" s="196"/>
      <c r="F121" s="196"/>
      <c r="G121" s="237"/>
      <c r="H121" s="238"/>
      <c r="I121" s="237"/>
      <c r="J121" s="238"/>
      <c r="K121" s="237"/>
      <c r="L121" s="238"/>
      <c r="M121" s="238"/>
      <c r="N121" s="238"/>
      <c r="O121" s="237"/>
      <c r="P121" s="239"/>
    </row>
    <row r="122" spans="1:16" ht="13.5" thickTop="1" x14ac:dyDescent="0.2">
      <c r="A122" s="158"/>
      <c r="B122" s="158"/>
      <c r="C122" s="170"/>
      <c r="D122" s="152"/>
      <c r="E122" s="152"/>
      <c r="F122" s="152"/>
      <c r="G122" s="152"/>
      <c r="H122" s="152"/>
      <c r="I122" s="152"/>
      <c r="J122" s="152"/>
      <c r="K122" s="152"/>
      <c r="O122" s="152"/>
      <c r="P122" s="171"/>
    </row>
    <row r="123" spans="1:16" x14ac:dyDescent="0.2">
      <c r="A123" s="158"/>
      <c r="B123" s="158"/>
      <c r="C123" s="170"/>
      <c r="D123" s="152"/>
      <c r="E123" s="152"/>
      <c r="F123" s="152"/>
      <c r="G123" s="152"/>
      <c r="H123" s="152"/>
      <c r="I123" s="152"/>
      <c r="J123" s="152"/>
      <c r="K123" s="152"/>
      <c r="O123" s="152"/>
      <c r="P123" s="171"/>
    </row>
    <row r="124" spans="1:16" x14ac:dyDescent="0.2">
      <c r="H124" s="152"/>
      <c r="J124" s="152"/>
    </row>
    <row r="125" spans="1:16" x14ac:dyDescent="0.2"/>
    <row r="126" spans="1:16" x14ac:dyDescent="0.2"/>
    <row r="127" spans="1:16" x14ac:dyDescent="0.2">
      <c r="C127" s="215"/>
      <c r="D127" s="215"/>
      <c r="E127" s="215"/>
      <c r="F127" s="215"/>
      <c r="G127" s="215"/>
      <c r="H127" s="215"/>
      <c r="I127" s="215"/>
      <c r="J127" s="215"/>
      <c r="K127" s="215"/>
      <c r="L127" s="215"/>
      <c r="M127" s="215"/>
      <c r="N127" s="215"/>
      <c r="O127" s="215"/>
      <c r="P127" s="215"/>
    </row>
    <row r="128" spans="1:16" x14ac:dyDescent="0.2">
      <c r="C128" s="215"/>
      <c r="D128" s="215"/>
      <c r="E128" s="215"/>
      <c r="F128" s="215"/>
      <c r="G128" s="215"/>
      <c r="H128" s="215"/>
      <c r="I128" s="215"/>
      <c r="J128" s="215"/>
      <c r="K128" s="215"/>
      <c r="L128" s="215"/>
      <c r="M128" s="215"/>
      <c r="N128" s="215"/>
      <c r="O128" s="215"/>
      <c r="P128" s="215"/>
    </row>
    <row r="129" spans="3:16" x14ac:dyDescent="0.2">
      <c r="C129" s="215"/>
      <c r="D129" s="215"/>
      <c r="E129" s="215"/>
      <c r="F129" s="215"/>
      <c r="G129" s="215"/>
      <c r="H129" s="215"/>
      <c r="I129" s="215"/>
      <c r="J129" s="215"/>
      <c r="K129" s="215"/>
      <c r="L129" s="215"/>
      <c r="M129" s="215"/>
      <c r="N129" s="215"/>
      <c r="O129" s="215"/>
      <c r="P129" s="215"/>
    </row>
    <row r="130" spans="3:16" x14ac:dyDescent="0.2">
      <c r="C130" s="215"/>
      <c r="D130" s="215"/>
      <c r="E130" s="215"/>
      <c r="F130" s="215"/>
      <c r="G130" s="215"/>
      <c r="H130" s="215"/>
      <c r="I130" s="215"/>
      <c r="J130" s="215"/>
      <c r="K130" s="215"/>
      <c r="L130" s="215"/>
      <c r="M130" s="215"/>
      <c r="N130" s="215"/>
      <c r="O130" s="215"/>
      <c r="P130" s="215"/>
    </row>
    <row r="131" spans="3:16" x14ac:dyDescent="0.2">
      <c r="C131" s="215"/>
      <c r="D131" s="215"/>
      <c r="E131" s="215"/>
      <c r="F131" s="215"/>
      <c r="G131" s="215"/>
      <c r="H131" s="215"/>
      <c r="I131" s="215"/>
      <c r="J131" s="215"/>
      <c r="K131" s="215"/>
      <c r="L131" s="215"/>
      <c r="M131" s="215"/>
      <c r="N131" s="215"/>
      <c r="O131" s="215"/>
      <c r="P131" s="215"/>
    </row>
    <row r="132" spans="3:16" x14ac:dyDescent="0.2">
      <c r="C132" s="215"/>
      <c r="D132" s="215"/>
      <c r="E132" s="215"/>
      <c r="F132" s="215"/>
      <c r="G132" s="215"/>
      <c r="H132" s="215"/>
      <c r="I132" s="215"/>
      <c r="J132" s="215"/>
      <c r="K132" s="215"/>
      <c r="L132" s="215"/>
      <c r="M132" s="215"/>
      <c r="N132" s="215"/>
      <c r="O132" s="215"/>
      <c r="P132" s="215"/>
    </row>
    <row r="133" spans="3:16" x14ac:dyDescent="0.2">
      <c r="C133" s="215"/>
      <c r="D133" s="215"/>
      <c r="E133" s="215"/>
      <c r="F133" s="215"/>
      <c r="G133" s="215"/>
      <c r="H133" s="215"/>
      <c r="I133" s="215"/>
      <c r="J133" s="215"/>
      <c r="K133" s="215"/>
      <c r="L133" s="215"/>
      <c r="M133" s="215"/>
      <c r="N133" s="215"/>
      <c r="O133" s="215"/>
      <c r="P133" s="215"/>
    </row>
    <row r="134" spans="3:16" x14ac:dyDescent="0.2">
      <c r="C134" s="215"/>
      <c r="D134" s="215"/>
      <c r="E134" s="215"/>
      <c r="F134" s="215"/>
      <c r="G134" s="215"/>
      <c r="H134" s="215"/>
      <c r="I134" s="215"/>
      <c r="J134" s="215"/>
      <c r="K134" s="215"/>
      <c r="L134" s="215"/>
      <c r="M134" s="215"/>
      <c r="N134" s="215"/>
      <c r="O134" s="215"/>
      <c r="P134" s="215"/>
    </row>
    <row r="135" spans="3:16" x14ac:dyDescent="0.2">
      <c r="C135" s="215"/>
      <c r="D135" s="215"/>
      <c r="E135" s="215"/>
      <c r="F135" s="215"/>
      <c r="G135" s="215"/>
      <c r="H135" s="215"/>
      <c r="I135" s="215"/>
      <c r="J135" s="215"/>
      <c r="K135" s="215"/>
      <c r="L135" s="215"/>
      <c r="M135" s="215"/>
      <c r="N135" s="215"/>
      <c r="O135" s="215"/>
      <c r="P135" s="215"/>
    </row>
    <row r="136" spans="3:16" x14ac:dyDescent="0.2">
      <c r="C136" s="215"/>
      <c r="D136" s="215"/>
      <c r="E136" s="215"/>
      <c r="F136" s="215"/>
      <c r="G136" s="215"/>
      <c r="H136" s="215"/>
      <c r="I136" s="215"/>
      <c r="J136" s="215"/>
      <c r="K136" s="215"/>
      <c r="L136" s="215"/>
      <c r="M136" s="215"/>
      <c r="N136" s="215"/>
      <c r="O136" s="215"/>
      <c r="P136" s="215"/>
    </row>
    <row r="137" spans="3:16" x14ac:dyDescent="0.2">
      <c r="C137" s="215"/>
      <c r="D137" s="215"/>
      <c r="E137" s="215"/>
      <c r="F137" s="215"/>
      <c r="G137" s="215"/>
      <c r="H137" s="215"/>
      <c r="I137" s="215"/>
      <c r="J137" s="215"/>
      <c r="K137" s="215"/>
      <c r="L137" s="215"/>
      <c r="M137" s="215"/>
      <c r="N137" s="215"/>
      <c r="O137" s="215"/>
      <c r="P137" s="215"/>
    </row>
    <row r="138" spans="3:16" x14ac:dyDescent="0.2">
      <c r="C138" s="215"/>
      <c r="D138" s="215"/>
      <c r="E138" s="215"/>
      <c r="F138" s="215"/>
      <c r="G138" s="215"/>
      <c r="H138" s="215"/>
      <c r="I138" s="215"/>
      <c r="J138" s="215"/>
      <c r="K138" s="215"/>
      <c r="L138" s="215"/>
      <c r="M138" s="215"/>
      <c r="N138" s="215"/>
      <c r="O138" s="215"/>
      <c r="P138" s="215"/>
    </row>
    <row r="139" spans="3:16" x14ac:dyDescent="0.2">
      <c r="C139" s="215"/>
      <c r="D139" s="215"/>
      <c r="E139" s="215"/>
      <c r="F139" s="215"/>
      <c r="G139" s="215"/>
      <c r="H139" s="215"/>
      <c r="I139" s="215"/>
      <c r="J139" s="215"/>
      <c r="K139" s="215"/>
      <c r="L139" s="215"/>
      <c r="M139" s="215"/>
      <c r="N139" s="215"/>
      <c r="O139" s="215"/>
      <c r="P139" s="215"/>
    </row>
    <row r="140" spans="3:16" x14ac:dyDescent="0.2">
      <c r="C140" s="215"/>
      <c r="D140" s="215"/>
      <c r="E140" s="215"/>
      <c r="F140" s="215"/>
      <c r="G140" s="215"/>
      <c r="H140" s="215"/>
      <c r="I140" s="215"/>
      <c r="J140" s="215"/>
      <c r="K140" s="215"/>
      <c r="L140" s="215"/>
      <c r="M140" s="215"/>
      <c r="N140" s="215"/>
      <c r="O140" s="215"/>
      <c r="P140" s="215"/>
    </row>
    <row r="141" spans="3:16" x14ac:dyDescent="0.2">
      <c r="C141" s="215"/>
      <c r="D141" s="215"/>
      <c r="E141" s="215"/>
      <c r="F141" s="215"/>
      <c r="G141" s="215"/>
      <c r="H141" s="215"/>
      <c r="I141" s="215"/>
      <c r="J141" s="215"/>
      <c r="K141" s="215"/>
      <c r="L141" s="215"/>
      <c r="M141" s="215"/>
      <c r="N141" s="215"/>
      <c r="O141" s="215"/>
      <c r="P141" s="215"/>
    </row>
    <row r="142" spans="3:16" x14ac:dyDescent="0.2">
      <c r="C142" s="215"/>
      <c r="D142" s="215"/>
      <c r="E142" s="215"/>
      <c r="F142" s="215"/>
      <c r="G142" s="215"/>
      <c r="H142" s="215"/>
      <c r="I142" s="215"/>
      <c r="J142" s="215"/>
      <c r="K142" s="215"/>
      <c r="L142" s="215"/>
      <c r="M142" s="215"/>
      <c r="N142" s="215"/>
      <c r="O142" s="215"/>
      <c r="P142" s="215"/>
    </row>
    <row r="143" spans="3:16" x14ac:dyDescent="0.2">
      <c r="C143" s="215"/>
      <c r="D143" s="215"/>
      <c r="E143" s="215"/>
      <c r="F143" s="215"/>
      <c r="G143" s="215"/>
      <c r="H143" s="215"/>
      <c r="I143" s="215"/>
      <c r="J143" s="215"/>
      <c r="K143" s="215"/>
      <c r="L143" s="215"/>
      <c r="M143" s="215"/>
      <c r="N143" s="215"/>
      <c r="O143" s="215"/>
      <c r="P143" s="215"/>
    </row>
    <row r="144" spans="3:16" x14ac:dyDescent="0.2">
      <c r="C144" s="215"/>
      <c r="D144" s="215"/>
      <c r="E144" s="215"/>
      <c r="F144" s="215"/>
      <c r="G144" s="215"/>
      <c r="H144" s="215"/>
      <c r="I144" s="215"/>
      <c r="J144" s="215"/>
      <c r="K144" s="215"/>
      <c r="L144" s="215"/>
      <c r="M144" s="215"/>
      <c r="N144" s="215"/>
      <c r="O144" s="215"/>
      <c r="P144" s="215"/>
    </row>
    <row r="145" spans="3:16" x14ac:dyDescent="0.2">
      <c r="C145" s="215"/>
      <c r="D145" s="215"/>
      <c r="E145" s="215"/>
      <c r="F145" s="215"/>
      <c r="G145" s="215"/>
      <c r="H145" s="215"/>
      <c r="I145" s="215"/>
      <c r="J145" s="215"/>
      <c r="K145" s="215"/>
      <c r="L145" s="215"/>
      <c r="M145" s="215"/>
      <c r="N145" s="215"/>
      <c r="O145" s="215"/>
      <c r="P145" s="215"/>
    </row>
    <row r="146" spans="3:16" x14ac:dyDescent="0.2">
      <c r="C146" s="215"/>
      <c r="D146" s="215"/>
      <c r="E146" s="215"/>
      <c r="F146" s="215"/>
      <c r="G146" s="215"/>
      <c r="H146" s="215"/>
      <c r="I146" s="215"/>
      <c r="J146" s="215"/>
      <c r="K146" s="215"/>
      <c r="L146" s="215"/>
      <c r="M146" s="215"/>
      <c r="N146" s="215"/>
      <c r="O146" s="215"/>
      <c r="P146" s="215"/>
    </row>
    <row r="147" spans="3:16" x14ac:dyDescent="0.2">
      <c r="C147" s="215"/>
      <c r="D147" s="215"/>
      <c r="E147" s="215"/>
      <c r="F147" s="215"/>
      <c r="G147" s="215"/>
      <c r="H147" s="215"/>
      <c r="I147" s="215"/>
      <c r="J147" s="215"/>
      <c r="K147" s="215"/>
      <c r="L147" s="215"/>
      <c r="M147" s="215"/>
      <c r="N147" s="215"/>
      <c r="O147" s="215"/>
      <c r="P147" s="215"/>
    </row>
    <row r="148" spans="3:16" x14ac:dyDescent="0.2">
      <c r="C148" s="215"/>
      <c r="D148" s="215"/>
      <c r="E148" s="215"/>
      <c r="F148" s="215"/>
      <c r="G148" s="215"/>
      <c r="H148" s="215"/>
      <c r="I148" s="215"/>
      <c r="J148" s="215"/>
      <c r="K148" s="215"/>
      <c r="L148" s="215"/>
      <c r="M148" s="215"/>
      <c r="N148" s="215"/>
      <c r="O148" s="215"/>
      <c r="P148" s="215"/>
    </row>
    <row r="149" spans="3:16" x14ac:dyDescent="0.2">
      <c r="C149" s="215"/>
      <c r="D149" s="215"/>
      <c r="E149" s="215"/>
      <c r="F149" s="215"/>
      <c r="G149" s="215"/>
      <c r="H149" s="215"/>
      <c r="I149" s="215"/>
      <c r="J149" s="215"/>
      <c r="K149" s="215"/>
      <c r="L149" s="215"/>
      <c r="M149" s="215"/>
      <c r="N149" s="215"/>
      <c r="O149" s="215"/>
      <c r="P149" s="215"/>
    </row>
    <row r="150" spans="3:16" x14ac:dyDescent="0.2">
      <c r="C150" s="215"/>
      <c r="D150" s="215"/>
      <c r="E150" s="215"/>
      <c r="F150" s="215"/>
      <c r="G150" s="215"/>
      <c r="H150" s="215"/>
      <c r="I150" s="215"/>
      <c r="J150" s="215"/>
      <c r="K150" s="215"/>
      <c r="L150" s="215"/>
      <c r="M150" s="215"/>
      <c r="N150" s="215"/>
      <c r="O150" s="215"/>
      <c r="P150" s="215"/>
    </row>
    <row r="151" spans="3:16" x14ac:dyDescent="0.2">
      <c r="C151" s="215"/>
      <c r="D151" s="215"/>
      <c r="E151" s="215"/>
      <c r="F151" s="215"/>
      <c r="G151" s="215"/>
      <c r="H151" s="215"/>
      <c r="I151" s="215"/>
      <c r="J151" s="215"/>
      <c r="K151" s="215"/>
      <c r="L151" s="215"/>
      <c r="M151" s="215"/>
      <c r="N151" s="215"/>
      <c r="O151" s="215"/>
      <c r="P151" s="215"/>
    </row>
    <row r="152" spans="3:16" x14ac:dyDescent="0.2">
      <c r="C152" s="215"/>
      <c r="D152" s="215"/>
      <c r="E152" s="215"/>
      <c r="F152" s="215"/>
      <c r="G152" s="215"/>
      <c r="H152" s="215"/>
      <c r="I152" s="215"/>
      <c r="J152" s="215"/>
      <c r="K152" s="215"/>
      <c r="L152" s="215"/>
      <c r="M152" s="215"/>
      <c r="N152" s="215"/>
      <c r="O152" s="215"/>
      <c r="P152" s="215"/>
    </row>
    <row r="153" spans="3:16" x14ac:dyDescent="0.2">
      <c r="C153" s="215"/>
      <c r="D153" s="215"/>
      <c r="E153" s="215"/>
      <c r="F153" s="215"/>
      <c r="G153" s="215"/>
      <c r="H153" s="215"/>
      <c r="I153" s="215"/>
      <c r="J153" s="215"/>
      <c r="K153" s="215"/>
      <c r="L153" s="215"/>
      <c r="M153" s="215"/>
      <c r="N153" s="215"/>
      <c r="O153" s="215"/>
      <c r="P153" s="215"/>
    </row>
    <row r="154" spans="3:16" x14ac:dyDescent="0.2">
      <c r="C154" s="215"/>
      <c r="D154" s="215"/>
      <c r="E154" s="215"/>
      <c r="F154" s="215"/>
      <c r="G154" s="215"/>
      <c r="H154" s="215"/>
      <c r="I154" s="215"/>
      <c r="J154" s="215"/>
      <c r="K154" s="215"/>
      <c r="L154" s="215"/>
      <c r="M154" s="215"/>
      <c r="N154" s="215"/>
      <c r="O154" s="215"/>
      <c r="P154" s="215"/>
    </row>
    <row r="155" spans="3:16" x14ac:dyDescent="0.2">
      <c r="C155" s="215"/>
      <c r="D155" s="215"/>
      <c r="E155" s="215"/>
      <c r="F155" s="215"/>
      <c r="G155" s="215"/>
      <c r="H155" s="215"/>
      <c r="I155" s="215"/>
      <c r="J155" s="215"/>
      <c r="K155" s="215"/>
      <c r="L155" s="215"/>
      <c r="M155" s="215"/>
      <c r="N155" s="215"/>
      <c r="O155" s="215"/>
      <c r="P155" s="215"/>
    </row>
    <row r="156" spans="3:16" x14ac:dyDescent="0.2">
      <c r="C156" s="215"/>
      <c r="D156" s="215"/>
      <c r="E156" s="215"/>
      <c r="F156" s="215"/>
      <c r="G156" s="215"/>
      <c r="H156" s="215"/>
      <c r="I156" s="215"/>
      <c r="J156" s="215"/>
      <c r="K156" s="215"/>
      <c r="L156" s="215"/>
      <c r="M156" s="215"/>
      <c r="N156" s="215"/>
      <c r="O156" s="215"/>
      <c r="P156" s="215"/>
    </row>
    <row r="157" spans="3:16" x14ac:dyDescent="0.2">
      <c r="C157" s="215"/>
      <c r="D157" s="215"/>
      <c r="E157" s="215"/>
      <c r="F157" s="215"/>
      <c r="G157" s="215"/>
      <c r="H157" s="215"/>
      <c r="I157" s="215"/>
      <c r="J157" s="215"/>
      <c r="K157" s="215"/>
      <c r="L157" s="215"/>
      <c r="M157" s="215"/>
      <c r="N157" s="215"/>
      <c r="O157" s="215"/>
      <c r="P157" s="215"/>
    </row>
    <row r="158" spans="3:16" x14ac:dyDescent="0.2">
      <c r="C158" s="215"/>
      <c r="D158" s="215"/>
      <c r="E158" s="215"/>
      <c r="F158" s="215"/>
      <c r="G158" s="215"/>
      <c r="H158" s="215"/>
      <c r="I158" s="215"/>
      <c r="J158" s="215"/>
      <c r="K158" s="215"/>
      <c r="L158" s="215"/>
      <c r="M158" s="215"/>
      <c r="N158" s="215"/>
      <c r="O158" s="215"/>
      <c r="P158" s="215"/>
    </row>
    <row r="159" spans="3:16" x14ac:dyDescent="0.2">
      <c r="C159" s="215"/>
      <c r="D159" s="215"/>
      <c r="E159" s="215"/>
      <c r="F159" s="215"/>
      <c r="G159" s="215"/>
      <c r="H159" s="215"/>
      <c r="I159" s="215"/>
      <c r="J159" s="215"/>
      <c r="K159" s="215"/>
      <c r="L159" s="215"/>
      <c r="M159" s="215"/>
      <c r="N159" s="215"/>
      <c r="O159" s="215"/>
      <c r="P159" s="215"/>
    </row>
    <row r="160" spans="3:16" x14ac:dyDescent="0.2">
      <c r="C160" s="215"/>
      <c r="D160" s="215"/>
      <c r="E160" s="215"/>
      <c r="F160" s="215"/>
      <c r="G160" s="215"/>
      <c r="H160" s="215"/>
      <c r="I160" s="215"/>
      <c r="J160" s="215"/>
      <c r="K160" s="215"/>
      <c r="L160" s="215"/>
      <c r="M160" s="215"/>
      <c r="N160" s="215"/>
      <c r="O160" s="215"/>
      <c r="P160" s="215"/>
    </row>
    <row r="161" spans="3:16" x14ac:dyDescent="0.2">
      <c r="C161" s="215"/>
      <c r="D161" s="215"/>
      <c r="E161" s="215"/>
      <c r="F161" s="215"/>
      <c r="G161" s="215"/>
      <c r="H161" s="215"/>
      <c r="I161" s="215"/>
      <c r="J161" s="215"/>
      <c r="K161" s="215"/>
      <c r="L161" s="215"/>
      <c r="M161" s="215"/>
      <c r="N161" s="215"/>
      <c r="O161" s="215"/>
      <c r="P161" s="215"/>
    </row>
    <row r="162" spans="3:16" x14ac:dyDescent="0.2">
      <c r="C162" s="215"/>
      <c r="D162" s="215"/>
      <c r="E162" s="215"/>
      <c r="F162" s="215"/>
      <c r="G162" s="215"/>
      <c r="H162" s="215"/>
      <c r="I162" s="215"/>
      <c r="J162" s="215"/>
      <c r="K162" s="215"/>
      <c r="L162" s="215"/>
      <c r="M162" s="215"/>
      <c r="N162" s="215"/>
      <c r="O162" s="215"/>
      <c r="P162" s="215"/>
    </row>
    <row r="163" spans="3:16" x14ac:dyDescent="0.2">
      <c r="C163" s="215"/>
      <c r="D163" s="215"/>
      <c r="E163" s="215"/>
      <c r="F163" s="215"/>
      <c r="G163" s="215"/>
      <c r="H163" s="215"/>
      <c r="I163" s="215"/>
      <c r="J163" s="215"/>
      <c r="K163" s="215"/>
      <c r="L163" s="215"/>
      <c r="M163" s="215"/>
      <c r="N163" s="215"/>
      <c r="O163" s="215"/>
      <c r="P163" s="215"/>
    </row>
    <row r="164" spans="3:16" x14ac:dyDescent="0.2">
      <c r="C164" s="215"/>
      <c r="D164" s="215"/>
      <c r="E164" s="215"/>
      <c r="F164" s="215"/>
      <c r="G164" s="215"/>
      <c r="H164" s="215"/>
      <c r="I164" s="215"/>
      <c r="J164" s="215"/>
      <c r="K164" s="215"/>
      <c r="L164" s="215"/>
      <c r="M164" s="215"/>
      <c r="N164" s="215"/>
      <c r="O164" s="215"/>
      <c r="P164" s="215"/>
    </row>
    <row r="165" spans="3:16" x14ac:dyDescent="0.2">
      <c r="C165" s="215"/>
      <c r="D165" s="215"/>
      <c r="E165" s="215"/>
      <c r="F165" s="215"/>
      <c r="G165" s="215"/>
      <c r="H165" s="215"/>
      <c r="I165" s="215"/>
      <c r="J165" s="215"/>
      <c r="K165" s="215"/>
      <c r="L165" s="215"/>
      <c r="M165" s="215"/>
      <c r="N165" s="215"/>
      <c r="O165" s="215"/>
      <c r="P165" s="215"/>
    </row>
    <row r="166" spans="3:16" x14ac:dyDescent="0.2">
      <c r="C166" s="215"/>
      <c r="D166" s="215"/>
      <c r="E166" s="215"/>
      <c r="F166" s="215"/>
      <c r="G166" s="215"/>
      <c r="H166" s="215"/>
      <c r="I166" s="215"/>
      <c r="J166" s="215"/>
      <c r="K166" s="215"/>
      <c r="L166" s="215"/>
      <c r="M166" s="215"/>
      <c r="N166" s="215"/>
      <c r="O166" s="215"/>
      <c r="P166" s="215"/>
    </row>
    <row r="167" spans="3:16" x14ac:dyDescent="0.2">
      <c r="C167" s="215"/>
      <c r="D167" s="215"/>
      <c r="E167" s="215"/>
      <c r="F167" s="215"/>
      <c r="G167" s="215"/>
      <c r="H167" s="215"/>
      <c r="I167" s="215"/>
      <c r="J167" s="215"/>
      <c r="K167" s="215"/>
      <c r="L167" s="215"/>
      <c r="M167" s="215"/>
      <c r="N167" s="215"/>
      <c r="O167" s="215"/>
      <c r="P167" s="215"/>
    </row>
    <row r="168" spans="3:16" x14ac:dyDescent="0.2">
      <c r="C168" s="215"/>
      <c r="D168" s="215"/>
      <c r="E168" s="215"/>
      <c r="F168" s="215"/>
      <c r="G168" s="215"/>
      <c r="H168" s="215"/>
      <c r="I168" s="215"/>
      <c r="J168" s="215"/>
      <c r="K168" s="215"/>
      <c r="L168" s="215"/>
      <c r="M168" s="215"/>
      <c r="N168" s="215"/>
      <c r="O168" s="215"/>
      <c r="P168" s="215"/>
    </row>
    <row r="169" spans="3:16" x14ac:dyDescent="0.2">
      <c r="C169" s="215"/>
      <c r="D169" s="215"/>
      <c r="E169" s="215"/>
      <c r="F169" s="215"/>
      <c r="G169" s="215"/>
      <c r="H169" s="215"/>
      <c r="I169" s="215"/>
      <c r="J169" s="215"/>
      <c r="K169" s="215"/>
      <c r="L169" s="215"/>
      <c r="M169" s="215"/>
      <c r="N169" s="215"/>
      <c r="O169" s="215"/>
      <c r="P169" s="215"/>
    </row>
    <row r="170" spans="3:16" x14ac:dyDescent="0.2">
      <c r="C170" s="215"/>
      <c r="D170" s="215"/>
      <c r="E170" s="215"/>
      <c r="F170" s="215"/>
      <c r="G170" s="215"/>
      <c r="H170" s="215"/>
      <c r="I170" s="215"/>
      <c r="J170" s="215"/>
      <c r="K170" s="215"/>
      <c r="L170" s="215"/>
      <c r="M170" s="215"/>
      <c r="N170" s="215"/>
      <c r="O170" s="215"/>
      <c r="P170" s="215"/>
    </row>
    <row r="171" spans="3:16" x14ac:dyDescent="0.2">
      <c r="C171" s="215"/>
      <c r="D171" s="215"/>
      <c r="E171" s="215"/>
      <c r="F171" s="215"/>
      <c r="G171" s="215"/>
      <c r="H171" s="215"/>
      <c r="I171" s="215"/>
      <c r="J171" s="215"/>
      <c r="K171" s="215"/>
      <c r="L171" s="215"/>
      <c r="M171" s="215"/>
      <c r="N171" s="215"/>
      <c r="O171" s="215"/>
      <c r="P171" s="215"/>
    </row>
    <row r="172" spans="3:16" x14ac:dyDescent="0.2">
      <c r="C172" s="215"/>
      <c r="D172" s="215"/>
      <c r="E172" s="215"/>
      <c r="F172" s="215"/>
      <c r="G172" s="215"/>
      <c r="H172" s="215"/>
      <c r="I172" s="215"/>
      <c r="J172" s="215"/>
      <c r="K172" s="215"/>
      <c r="L172" s="215"/>
      <c r="M172" s="215"/>
      <c r="N172" s="215"/>
      <c r="O172" s="215"/>
      <c r="P172" s="215"/>
    </row>
    <row r="173" spans="3:16" x14ac:dyDescent="0.2">
      <c r="C173" s="215"/>
      <c r="D173" s="215"/>
      <c r="E173" s="215"/>
      <c r="F173" s="215"/>
      <c r="G173" s="215"/>
      <c r="H173" s="215"/>
      <c r="I173" s="215"/>
      <c r="J173" s="215"/>
      <c r="K173" s="215"/>
      <c r="L173" s="215"/>
      <c r="M173" s="215"/>
      <c r="N173" s="215"/>
      <c r="O173" s="215"/>
      <c r="P173" s="215"/>
    </row>
    <row r="174" spans="3:16" x14ac:dyDescent="0.2">
      <c r="C174" s="215"/>
      <c r="D174" s="215"/>
      <c r="E174" s="215"/>
      <c r="F174" s="215"/>
      <c r="G174" s="215"/>
      <c r="H174" s="215"/>
      <c r="I174" s="215"/>
      <c r="J174" s="215"/>
      <c r="K174" s="215"/>
      <c r="L174" s="215"/>
      <c r="M174" s="215"/>
      <c r="N174" s="215"/>
      <c r="O174" s="215"/>
      <c r="P174" s="215"/>
    </row>
    <row r="175" spans="3:16" x14ac:dyDescent="0.2">
      <c r="C175" s="215"/>
      <c r="D175" s="215"/>
      <c r="E175" s="215"/>
      <c r="F175" s="215"/>
      <c r="G175" s="215"/>
      <c r="H175" s="215"/>
      <c r="I175" s="215"/>
      <c r="J175" s="215"/>
      <c r="K175" s="215"/>
      <c r="L175" s="215"/>
      <c r="M175" s="215"/>
      <c r="N175" s="215"/>
      <c r="O175" s="215"/>
      <c r="P175" s="215"/>
    </row>
    <row r="176" spans="3:16" x14ac:dyDescent="0.2">
      <c r="C176" s="215"/>
      <c r="D176" s="215"/>
      <c r="E176" s="215"/>
      <c r="F176" s="215"/>
      <c r="G176" s="215"/>
      <c r="H176" s="215"/>
      <c r="I176" s="215"/>
      <c r="J176" s="215"/>
      <c r="K176" s="215"/>
      <c r="L176" s="215"/>
      <c r="M176" s="215"/>
      <c r="N176" s="215"/>
      <c r="O176" s="215"/>
      <c r="P176" s="215"/>
    </row>
    <row r="177" spans="3:16" x14ac:dyDescent="0.2">
      <c r="C177" s="215"/>
      <c r="D177" s="215"/>
      <c r="E177" s="215"/>
      <c r="F177" s="215"/>
      <c r="G177" s="215"/>
      <c r="H177" s="215"/>
      <c r="I177" s="215"/>
      <c r="J177" s="215"/>
      <c r="K177" s="215"/>
      <c r="L177" s="215"/>
      <c r="M177" s="215"/>
      <c r="N177" s="215"/>
      <c r="O177" s="215"/>
      <c r="P177" s="215"/>
    </row>
    <row r="178" spans="3:16" x14ac:dyDescent="0.2">
      <c r="C178" s="215"/>
      <c r="D178" s="215"/>
      <c r="E178" s="215"/>
      <c r="F178" s="215"/>
      <c r="G178" s="215"/>
      <c r="H178" s="215"/>
      <c r="I178" s="215"/>
      <c r="J178" s="215"/>
      <c r="K178" s="215"/>
      <c r="L178" s="215"/>
      <c r="M178" s="215"/>
      <c r="N178" s="215"/>
      <c r="O178" s="215"/>
      <c r="P178" s="215"/>
    </row>
    <row r="179" spans="3:16" x14ac:dyDescent="0.2">
      <c r="C179" s="215"/>
      <c r="D179" s="215"/>
      <c r="E179" s="215"/>
      <c r="F179" s="215"/>
      <c r="G179" s="215"/>
      <c r="H179" s="215"/>
      <c r="I179" s="215"/>
      <c r="J179" s="215"/>
      <c r="K179" s="215"/>
      <c r="L179" s="215"/>
      <c r="M179" s="215"/>
      <c r="N179" s="215"/>
      <c r="O179" s="215"/>
      <c r="P179" s="215"/>
    </row>
    <row r="180" spans="3:16" x14ac:dyDescent="0.2">
      <c r="C180" s="215"/>
      <c r="D180" s="215"/>
      <c r="E180" s="215"/>
      <c r="F180" s="215"/>
      <c r="G180" s="215"/>
      <c r="H180" s="215"/>
      <c r="I180" s="215"/>
      <c r="J180" s="215"/>
      <c r="K180" s="215"/>
      <c r="L180" s="215"/>
      <c r="M180" s="215"/>
      <c r="N180" s="215"/>
      <c r="O180" s="215"/>
      <c r="P180" s="215"/>
    </row>
    <row r="181" spans="3:16" x14ac:dyDescent="0.2">
      <c r="C181" s="215"/>
      <c r="D181" s="215"/>
      <c r="E181" s="215"/>
      <c r="F181" s="215"/>
      <c r="G181" s="215"/>
      <c r="H181" s="215"/>
      <c r="I181" s="215"/>
      <c r="J181" s="215"/>
      <c r="K181" s="215"/>
      <c r="L181" s="215"/>
      <c r="M181" s="215"/>
      <c r="N181" s="215"/>
      <c r="O181" s="215"/>
      <c r="P181" s="215"/>
    </row>
    <row r="182" spans="3:16" x14ac:dyDescent="0.2">
      <c r="C182" s="215"/>
      <c r="D182" s="215"/>
      <c r="E182" s="215"/>
      <c r="F182" s="215"/>
      <c r="G182" s="215"/>
      <c r="H182" s="215"/>
      <c r="I182" s="215"/>
      <c r="J182" s="215"/>
      <c r="K182" s="215"/>
      <c r="L182" s="215"/>
      <c r="M182" s="215"/>
      <c r="N182" s="215"/>
      <c r="O182" s="215"/>
      <c r="P182" s="215"/>
    </row>
    <row r="183" spans="3:16" x14ac:dyDescent="0.2">
      <c r="C183" s="215"/>
      <c r="D183" s="215"/>
      <c r="E183" s="215"/>
      <c r="F183" s="215"/>
      <c r="G183" s="215"/>
      <c r="H183" s="215"/>
      <c r="I183" s="215"/>
      <c r="J183" s="215"/>
      <c r="K183" s="215"/>
      <c r="L183" s="215"/>
      <c r="M183" s="215"/>
      <c r="N183" s="215"/>
      <c r="O183" s="215"/>
      <c r="P183" s="215"/>
    </row>
    <row r="184" spans="3:16" x14ac:dyDescent="0.2">
      <c r="C184" s="215"/>
      <c r="D184" s="215"/>
      <c r="E184" s="215"/>
      <c r="F184" s="215"/>
      <c r="G184" s="215"/>
      <c r="H184" s="215"/>
      <c r="I184" s="215"/>
      <c r="J184" s="215"/>
      <c r="K184" s="215"/>
      <c r="L184" s="215"/>
      <c r="M184" s="215"/>
      <c r="N184" s="215"/>
      <c r="O184" s="215"/>
      <c r="P184" s="215"/>
    </row>
    <row r="185" spans="3:16" x14ac:dyDescent="0.2">
      <c r="C185" s="215"/>
      <c r="D185" s="215"/>
      <c r="E185" s="215"/>
      <c r="F185" s="215"/>
      <c r="G185" s="215"/>
      <c r="H185" s="215"/>
      <c r="I185" s="215"/>
      <c r="J185" s="215"/>
      <c r="K185" s="215"/>
      <c r="L185" s="215"/>
      <c r="M185" s="215"/>
      <c r="N185" s="215"/>
      <c r="O185" s="215"/>
      <c r="P185" s="215"/>
    </row>
    <row r="186" spans="3:16" x14ac:dyDescent="0.2">
      <c r="C186" s="215"/>
      <c r="D186" s="215"/>
      <c r="E186" s="215"/>
      <c r="F186" s="215"/>
      <c r="G186" s="215"/>
      <c r="H186" s="215"/>
      <c r="I186" s="215"/>
      <c r="J186" s="215"/>
      <c r="K186" s="215"/>
      <c r="L186" s="215"/>
      <c r="M186" s="215"/>
      <c r="N186" s="215"/>
      <c r="O186" s="215"/>
      <c r="P186" s="215"/>
    </row>
    <row r="187" spans="3:16" x14ac:dyDescent="0.2">
      <c r="C187" s="215"/>
      <c r="D187" s="215"/>
      <c r="E187" s="215"/>
      <c r="F187" s="215"/>
      <c r="G187" s="215"/>
      <c r="H187" s="215"/>
      <c r="I187" s="215"/>
      <c r="J187" s="215"/>
      <c r="K187" s="215"/>
      <c r="L187" s="215"/>
      <c r="M187" s="215"/>
      <c r="N187" s="215"/>
      <c r="O187" s="215"/>
      <c r="P187" s="215"/>
    </row>
    <row r="188" spans="3:16" x14ac:dyDescent="0.2">
      <c r="C188" s="215"/>
      <c r="D188" s="215"/>
      <c r="E188" s="215"/>
      <c r="F188" s="215"/>
      <c r="G188" s="215"/>
      <c r="H188" s="215"/>
      <c r="I188" s="215"/>
      <c r="J188" s="215"/>
      <c r="K188" s="215"/>
      <c r="L188" s="215"/>
      <c r="M188" s="215"/>
      <c r="N188" s="215"/>
      <c r="O188" s="215"/>
      <c r="P188" s="215"/>
    </row>
    <row r="189" spans="3:16" x14ac:dyDescent="0.2">
      <c r="C189" s="215"/>
      <c r="D189" s="215"/>
      <c r="E189" s="215"/>
      <c r="F189" s="215"/>
      <c r="G189" s="215"/>
      <c r="H189" s="215"/>
      <c r="I189" s="215"/>
      <c r="J189" s="215"/>
      <c r="K189" s="215"/>
      <c r="L189" s="215"/>
      <c r="M189" s="215"/>
      <c r="N189" s="215"/>
      <c r="O189" s="215"/>
      <c r="P189" s="215"/>
    </row>
    <row r="190" spans="3:16" x14ac:dyDescent="0.2">
      <c r="C190" s="215"/>
      <c r="D190" s="215"/>
      <c r="E190" s="215"/>
      <c r="F190" s="215"/>
      <c r="G190" s="215"/>
      <c r="H190" s="215"/>
      <c r="I190" s="215"/>
      <c r="J190" s="215"/>
      <c r="K190" s="215"/>
      <c r="L190" s="215"/>
      <c r="M190" s="215"/>
      <c r="N190" s="215"/>
      <c r="O190" s="215"/>
      <c r="P190" s="215"/>
    </row>
    <row r="191" spans="3:16" x14ac:dyDescent="0.2">
      <c r="C191" s="215"/>
      <c r="D191" s="215"/>
      <c r="E191" s="215"/>
      <c r="F191" s="215"/>
      <c r="G191" s="215"/>
      <c r="H191" s="215"/>
      <c r="I191" s="215"/>
      <c r="J191" s="215"/>
      <c r="K191" s="215"/>
      <c r="L191" s="215"/>
      <c r="M191" s="215"/>
      <c r="N191" s="215"/>
      <c r="O191" s="215"/>
      <c r="P191" s="215"/>
    </row>
    <row r="192" spans="3:16" x14ac:dyDescent="0.2">
      <c r="C192" s="215"/>
      <c r="D192" s="215"/>
      <c r="E192" s="215"/>
      <c r="F192" s="215"/>
      <c r="G192" s="215"/>
      <c r="H192" s="215"/>
      <c r="I192" s="215"/>
      <c r="J192" s="215"/>
      <c r="K192" s="215"/>
      <c r="L192" s="215"/>
      <c r="M192" s="215"/>
      <c r="N192" s="215"/>
      <c r="O192" s="215"/>
      <c r="P192" s="215"/>
    </row>
    <row r="193" spans="3:16" x14ac:dyDescent="0.2">
      <c r="C193" s="215"/>
      <c r="D193" s="215"/>
      <c r="E193" s="215"/>
      <c r="F193" s="215"/>
      <c r="G193" s="215"/>
      <c r="H193" s="215"/>
      <c r="I193" s="215"/>
      <c r="J193" s="215"/>
      <c r="K193" s="215"/>
      <c r="L193" s="215"/>
      <c r="M193" s="215"/>
      <c r="N193" s="215"/>
      <c r="O193" s="215"/>
      <c r="P193" s="215"/>
    </row>
    <row r="194" spans="3:16" x14ac:dyDescent="0.2">
      <c r="C194" s="215"/>
      <c r="D194" s="215"/>
      <c r="E194" s="215"/>
      <c r="F194" s="215"/>
      <c r="G194" s="215"/>
      <c r="H194" s="215"/>
      <c r="I194" s="215"/>
      <c r="J194" s="215"/>
      <c r="K194" s="215"/>
      <c r="L194" s="215"/>
      <c r="M194" s="215"/>
      <c r="N194" s="215"/>
      <c r="O194" s="215"/>
      <c r="P194" s="215"/>
    </row>
    <row r="195" spans="3:16" x14ac:dyDescent="0.2">
      <c r="C195" s="215"/>
      <c r="D195" s="215"/>
      <c r="E195" s="215"/>
      <c r="F195" s="215"/>
      <c r="G195" s="215"/>
      <c r="H195" s="215"/>
      <c r="I195" s="215"/>
      <c r="J195" s="215"/>
      <c r="K195" s="215"/>
      <c r="L195" s="215"/>
      <c r="M195" s="215"/>
      <c r="N195" s="215"/>
      <c r="O195" s="215"/>
      <c r="P195" s="215"/>
    </row>
    <row r="196" spans="3:16" x14ac:dyDescent="0.2">
      <c r="C196" s="215"/>
      <c r="D196" s="215"/>
      <c r="E196" s="215"/>
      <c r="F196" s="215"/>
      <c r="G196" s="215"/>
      <c r="H196" s="215"/>
      <c r="I196" s="215"/>
      <c r="J196" s="215"/>
      <c r="K196" s="215"/>
      <c r="L196" s="215"/>
      <c r="M196" s="215"/>
      <c r="N196" s="215"/>
      <c r="O196" s="215"/>
      <c r="P196" s="215"/>
    </row>
    <row r="197" spans="3:16" x14ac:dyDescent="0.2">
      <c r="C197" s="215"/>
      <c r="D197" s="215"/>
      <c r="E197" s="215"/>
      <c r="F197" s="215"/>
      <c r="G197" s="215"/>
      <c r="H197" s="215"/>
      <c r="I197" s="215"/>
      <c r="J197" s="215"/>
      <c r="K197" s="215"/>
      <c r="L197" s="215"/>
      <c r="M197" s="215"/>
      <c r="N197" s="215"/>
      <c r="O197" s="215"/>
      <c r="P197" s="215"/>
    </row>
    <row r="198" spans="3:16" x14ac:dyDescent="0.2">
      <c r="C198" s="215"/>
      <c r="D198" s="215"/>
      <c r="E198" s="215"/>
      <c r="F198" s="215"/>
      <c r="G198" s="215"/>
      <c r="H198" s="215"/>
      <c r="I198" s="215"/>
      <c r="J198" s="215"/>
      <c r="K198" s="215"/>
      <c r="L198" s="215"/>
      <c r="M198" s="215"/>
      <c r="N198" s="215"/>
      <c r="O198" s="215"/>
      <c r="P198" s="215"/>
    </row>
    <row r="199" spans="3:16" x14ac:dyDescent="0.2">
      <c r="C199" s="215"/>
      <c r="D199" s="215"/>
      <c r="E199" s="215"/>
      <c r="F199" s="215"/>
      <c r="G199" s="215"/>
      <c r="H199" s="215"/>
      <c r="I199" s="215"/>
      <c r="J199" s="215"/>
      <c r="K199" s="215"/>
      <c r="L199" s="215"/>
      <c r="M199" s="215"/>
      <c r="N199" s="215"/>
      <c r="O199" s="215"/>
      <c r="P199" s="215"/>
    </row>
    <row r="200" spans="3:16" x14ac:dyDescent="0.2">
      <c r="C200" s="215"/>
      <c r="D200" s="215"/>
      <c r="E200" s="215"/>
      <c r="F200" s="215"/>
      <c r="G200" s="215"/>
      <c r="H200" s="215"/>
      <c r="I200" s="215"/>
      <c r="J200" s="215"/>
      <c r="K200" s="215"/>
      <c r="L200" s="215"/>
      <c r="M200" s="215"/>
      <c r="N200" s="215"/>
      <c r="O200" s="215"/>
      <c r="P200" s="215"/>
    </row>
    <row r="201" spans="3:16" x14ac:dyDescent="0.2">
      <c r="C201" s="215"/>
      <c r="D201" s="215"/>
      <c r="E201" s="215"/>
      <c r="F201" s="215"/>
      <c r="G201" s="215"/>
      <c r="H201" s="215"/>
      <c r="I201" s="215"/>
      <c r="J201" s="215"/>
      <c r="K201" s="215"/>
      <c r="L201" s="215"/>
      <c r="M201" s="215"/>
      <c r="N201" s="215"/>
      <c r="O201" s="215"/>
      <c r="P201" s="215"/>
    </row>
    <row r="202" spans="3:16" x14ac:dyDescent="0.2">
      <c r="C202" s="215"/>
      <c r="D202" s="215"/>
      <c r="E202" s="215"/>
      <c r="F202" s="215"/>
      <c r="G202" s="215"/>
      <c r="H202" s="215"/>
      <c r="I202" s="215"/>
      <c r="J202" s="215"/>
      <c r="K202" s="215"/>
      <c r="L202" s="215"/>
      <c r="M202" s="215"/>
      <c r="N202" s="215"/>
      <c r="O202" s="215"/>
      <c r="P202" s="215"/>
    </row>
    <row r="203" spans="3:16" x14ac:dyDescent="0.2">
      <c r="C203" s="215"/>
      <c r="D203" s="215"/>
      <c r="E203" s="215"/>
      <c r="F203" s="215"/>
      <c r="G203" s="215"/>
      <c r="H203" s="215"/>
      <c r="I203" s="215"/>
      <c r="J203" s="215"/>
      <c r="K203" s="215"/>
      <c r="L203" s="215"/>
      <c r="M203" s="215"/>
      <c r="N203" s="215"/>
      <c r="O203" s="215"/>
      <c r="P203" s="215"/>
    </row>
    <row r="204" spans="3:16" x14ac:dyDescent="0.2">
      <c r="C204" s="215"/>
      <c r="D204" s="215"/>
      <c r="E204" s="215"/>
      <c r="F204" s="215"/>
      <c r="G204" s="215"/>
      <c r="H204" s="215"/>
      <c r="I204" s="215"/>
      <c r="J204" s="215"/>
      <c r="K204" s="215"/>
      <c r="L204" s="215"/>
      <c r="M204" s="215"/>
      <c r="N204" s="215"/>
      <c r="O204" s="215"/>
      <c r="P204" s="215"/>
    </row>
    <row r="205" spans="3:16" x14ac:dyDescent="0.2">
      <c r="C205" s="215"/>
      <c r="D205" s="215"/>
      <c r="E205" s="215"/>
      <c r="F205" s="215"/>
      <c r="G205" s="215"/>
      <c r="H205" s="215"/>
      <c r="I205" s="215"/>
      <c r="J205" s="215"/>
      <c r="K205" s="215"/>
      <c r="L205" s="215"/>
      <c r="M205" s="215"/>
      <c r="N205" s="215"/>
      <c r="O205" s="215"/>
      <c r="P205" s="215"/>
    </row>
    <row r="206" spans="3:16" x14ac:dyDescent="0.2">
      <c r="C206" s="215"/>
      <c r="D206" s="215"/>
      <c r="E206" s="215"/>
      <c r="F206" s="215"/>
      <c r="G206" s="215"/>
      <c r="H206" s="215"/>
      <c r="I206" s="215"/>
      <c r="J206" s="215"/>
      <c r="K206" s="215"/>
      <c r="L206" s="215"/>
      <c r="M206" s="215"/>
      <c r="N206" s="215"/>
      <c r="O206" s="215"/>
      <c r="P206" s="215"/>
    </row>
    <row r="207" spans="3:16" x14ac:dyDescent="0.2">
      <c r="C207" s="215"/>
      <c r="D207" s="215"/>
      <c r="E207" s="215"/>
      <c r="F207" s="215"/>
      <c r="G207" s="215"/>
      <c r="H207" s="215"/>
      <c r="I207" s="215"/>
      <c r="J207" s="215"/>
      <c r="K207" s="215"/>
      <c r="L207" s="215"/>
      <c r="M207" s="215"/>
      <c r="N207" s="215"/>
      <c r="O207" s="215"/>
      <c r="P207" s="215"/>
    </row>
    <row r="208" spans="3:16" x14ac:dyDescent="0.2">
      <c r="C208" s="215"/>
      <c r="D208" s="215"/>
      <c r="E208" s="215"/>
      <c r="F208" s="215"/>
      <c r="G208" s="215"/>
      <c r="H208" s="215"/>
      <c r="I208" s="215"/>
      <c r="J208" s="215"/>
      <c r="K208" s="215"/>
      <c r="L208" s="215"/>
      <c r="M208" s="215"/>
      <c r="N208" s="215"/>
      <c r="O208" s="215"/>
      <c r="P208" s="215"/>
    </row>
    <row r="209" spans="3:16" x14ac:dyDescent="0.2">
      <c r="C209" s="215"/>
      <c r="D209" s="215"/>
      <c r="E209" s="215"/>
      <c r="F209" s="215"/>
      <c r="G209" s="215"/>
      <c r="H209" s="215"/>
      <c r="I209" s="215"/>
      <c r="J209" s="215"/>
      <c r="K209" s="215"/>
      <c r="L209" s="215"/>
      <c r="M209" s="215"/>
      <c r="N209" s="215"/>
      <c r="O209" s="215"/>
      <c r="P209" s="215"/>
    </row>
    <row r="210" spans="3:16" x14ac:dyDescent="0.2">
      <c r="C210" s="215"/>
      <c r="D210" s="215"/>
      <c r="E210" s="215"/>
      <c r="F210" s="215"/>
      <c r="G210" s="215"/>
      <c r="H210" s="215"/>
      <c r="I210" s="215"/>
      <c r="J210" s="215"/>
      <c r="K210" s="215"/>
      <c r="L210" s="215"/>
      <c r="M210" s="215"/>
      <c r="N210" s="215"/>
      <c r="O210" s="215"/>
      <c r="P210" s="215"/>
    </row>
    <row r="211" spans="3:16" x14ac:dyDescent="0.2">
      <c r="C211" s="215"/>
      <c r="D211" s="215"/>
      <c r="E211" s="215"/>
      <c r="F211" s="215"/>
      <c r="G211" s="215"/>
      <c r="H211" s="215"/>
      <c r="I211" s="215"/>
      <c r="J211" s="215"/>
      <c r="K211" s="215"/>
      <c r="L211" s="215"/>
      <c r="M211" s="215"/>
      <c r="N211" s="215"/>
      <c r="O211" s="215"/>
      <c r="P211" s="215"/>
    </row>
    <row r="212" spans="3:16" x14ac:dyDescent="0.2">
      <c r="C212" s="215"/>
      <c r="D212" s="215"/>
      <c r="E212" s="215"/>
      <c r="F212" s="215"/>
      <c r="G212" s="215"/>
      <c r="H212" s="215"/>
      <c r="I212" s="215"/>
      <c r="J212" s="215"/>
      <c r="K212" s="215"/>
      <c r="L212" s="215"/>
      <c r="M212" s="215"/>
      <c r="N212" s="215"/>
      <c r="O212" s="215"/>
      <c r="P212" s="215"/>
    </row>
    <row r="213" spans="3:16" x14ac:dyDescent="0.2">
      <c r="C213" s="215"/>
      <c r="D213" s="215"/>
      <c r="E213" s="215"/>
      <c r="F213" s="215"/>
      <c r="G213" s="215"/>
      <c r="H213" s="215"/>
      <c r="I213" s="215"/>
      <c r="J213" s="215"/>
      <c r="K213" s="215"/>
      <c r="L213" s="215"/>
      <c r="M213" s="215"/>
      <c r="N213" s="215"/>
      <c r="O213" s="215"/>
      <c r="P213" s="215"/>
    </row>
    <row r="214" spans="3:16" x14ac:dyDescent="0.2">
      <c r="C214" s="215"/>
      <c r="D214" s="215"/>
      <c r="E214" s="215"/>
      <c r="F214" s="215"/>
      <c r="G214" s="215"/>
      <c r="H214" s="215"/>
      <c r="I214" s="215"/>
      <c r="J214" s="215"/>
      <c r="K214" s="215"/>
      <c r="L214" s="215"/>
      <c r="M214" s="215"/>
      <c r="N214" s="215"/>
      <c r="O214" s="215"/>
      <c r="P214" s="215"/>
    </row>
    <row r="215" spans="3:16" x14ac:dyDescent="0.2">
      <c r="C215" s="215"/>
      <c r="D215" s="215"/>
      <c r="E215" s="215"/>
      <c r="F215" s="215"/>
      <c r="G215" s="215"/>
      <c r="H215" s="215"/>
      <c r="I215" s="215"/>
      <c r="J215" s="215"/>
      <c r="K215" s="215"/>
      <c r="L215" s="215"/>
      <c r="M215" s="215"/>
      <c r="N215" s="215"/>
      <c r="O215" s="215"/>
      <c r="P215" s="215"/>
    </row>
    <row r="216" spans="3:16" x14ac:dyDescent="0.2">
      <c r="C216" s="215"/>
      <c r="D216" s="215"/>
      <c r="E216" s="215"/>
      <c r="F216" s="215"/>
      <c r="G216" s="215"/>
      <c r="H216" s="215"/>
      <c r="I216" s="215"/>
      <c r="J216" s="215"/>
      <c r="K216" s="215"/>
      <c r="L216" s="215"/>
      <c r="M216" s="215"/>
      <c r="N216" s="215"/>
      <c r="O216" s="215"/>
      <c r="P216" s="215"/>
    </row>
    <row r="217" spans="3:16" x14ac:dyDescent="0.2">
      <c r="C217" s="215"/>
      <c r="D217" s="215"/>
      <c r="E217" s="215"/>
      <c r="F217" s="215"/>
      <c r="G217" s="215"/>
      <c r="H217" s="215"/>
      <c r="I217" s="215"/>
      <c r="J217" s="215"/>
      <c r="K217" s="215"/>
      <c r="L217" s="215"/>
      <c r="M217" s="215"/>
      <c r="N217" s="215"/>
      <c r="O217" s="215"/>
      <c r="P217" s="215"/>
    </row>
    <row r="218" spans="3:16" x14ac:dyDescent="0.2">
      <c r="C218" s="215"/>
      <c r="D218" s="215"/>
      <c r="E218" s="215"/>
      <c r="F218" s="215"/>
      <c r="G218" s="215"/>
      <c r="H218" s="215"/>
      <c r="I218" s="215"/>
      <c r="J218" s="215"/>
      <c r="K218" s="215"/>
      <c r="L218" s="215"/>
      <c r="M218" s="215"/>
      <c r="N218" s="215"/>
      <c r="O218" s="215"/>
      <c r="P218" s="215"/>
    </row>
    <row r="219" spans="3:16" x14ac:dyDescent="0.2">
      <c r="C219" s="215"/>
      <c r="D219" s="215"/>
      <c r="E219" s="215"/>
      <c r="F219" s="215"/>
      <c r="G219" s="215"/>
      <c r="H219" s="215"/>
      <c r="I219" s="215"/>
      <c r="J219" s="215"/>
      <c r="K219" s="215"/>
      <c r="L219" s="215"/>
      <c r="M219" s="215"/>
      <c r="N219" s="215"/>
      <c r="O219" s="215"/>
      <c r="P219" s="215"/>
    </row>
    <row r="220" spans="3:16" x14ac:dyDescent="0.2">
      <c r="C220" s="215"/>
      <c r="D220" s="215"/>
      <c r="E220" s="215"/>
      <c r="F220" s="215"/>
      <c r="G220" s="215"/>
      <c r="H220" s="215"/>
      <c r="I220" s="215"/>
      <c r="J220" s="215"/>
      <c r="K220" s="215"/>
      <c r="L220" s="215"/>
      <c r="M220" s="215"/>
      <c r="N220" s="215"/>
      <c r="O220" s="215"/>
      <c r="P220" s="215"/>
    </row>
    <row r="221" spans="3:16" x14ac:dyDescent="0.2">
      <c r="C221" s="215"/>
      <c r="D221" s="215"/>
      <c r="E221" s="215"/>
      <c r="F221" s="215"/>
      <c r="G221" s="215"/>
      <c r="H221" s="215"/>
      <c r="I221" s="215"/>
      <c r="J221" s="215"/>
      <c r="K221" s="215"/>
      <c r="L221" s="215"/>
      <c r="M221" s="215"/>
      <c r="N221" s="215"/>
      <c r="O221" s="215"/>
      <c r="P221" s="215"/>
    </row>
    <row r="222" spans="3:16" x14ac:dyDescent="0.2">
      <c r="C222" s="215"/>
      <c r="D222" s="215"/>
      <c r="E222" s="215"/>
      <c r="F222" s="215"/>
      <c r="G222" s="215"/>
      <c r="H222" s="215"/>
      <c r="I222" s="215"/>
      <c r="J222" s="215"/>
      <c r="K222" s="215"/>
      <c r="L222" s="215"/>
      <c r="M222" s="215"/>
      <c r="N222" s="215"/>
      <c r="O222" s="215"/>
      <c r="P222" s="215"/>
    </row>
    <row r="223" spans="3:16" x14ac:dyDescent="0.2">
      <c r="C223" s="215"/>
      <c r="D223" s="215"/>
      <c r="E223" s="215"/>
      <c r="F223" s="215"/>
      <c r="G223" s="215"/>
      <c r="H223" s="215"/>
      <c r="I223" s="215"/>
      <c r="J223" s="215"/>
      <c r="K223" s="215"/>
      <c r="L223" s="215"/>
      <c r="M223" s="215"/>
      <c r="N223" s="215"/>
      <c r="O223" s="215"/>
      <c r="P223" s="215"/>
    </row>
    <row r="224" spans="3:16" x14ac:dyDescent="0.2">
      <c r="C224" s="215"/>
      <c r="D224" s="215"/>
      <c r="E224" s="215"/>
      <c r="F224" s="215"/>
      <c r="G224" s="215"/>
      <c r="H224" s="215"/>
      <c r="I224" s="215"/>
      <c r="J224" s="215"/>
      <c r="K224" s="215"/>
      <c r="L224" s="215"/>
      <c r="M224" s="215"/>
      <c r="N224" s="215"/>
      <c r="O224" s="215"/>
      <c r="P224" s="215"/>
    </row>
    <row r="225" spans="3:16" x14ac:dyDescent="0.2">
      <c r="C225" s="215"/>
      <c r="D225" s="215"/>
      <c r="E225" s="215"/>
      <c r="F225" s="215"/>
      <c r="G225" s="215"/>
      <c r="H225" s="215"/>
      <c r="I225" s="215"/>
      <c r="J225" s="215"/>
      <c r="K225" s="215"/>
      <c r="L225" s="215"/>
      <c r="M225" s="215"/>
      <c r="N225" s="215"/>
      <c r="O225" s="215"/>
      <c r="P225" s="215"/>
    </row>
    <row r="226" spans="3:16" x14ac:dyDescent="0.2">
      <c r="C226" s="215"/>
      <c r="D226" s="215"/>
      <c r="E226" s="215"/>
      <c r="F226" s="215"/>
      <c r="G226" s="215"/>
      <c r="H226" s="215"/>
      <c r="I226" s="215"/>
      <c r="J226" s="215"/>
      <c r="K226" s="215"/>
      <c r="L226" s="215"/>
      <c r="M226" s="215"/>
      <c r="N226" s="215"/>
      <c r="O226" s="215"/>
      <c r="P226" s="215"/>
    </row>
    <row r="227" spans="3:16" x14ac:dyDescent="0.2">
      <c r="C227" s="215"/>
      <c r="D227" s="215"/>
      <c r="E227" s="215"/>
      <c r="F227" s="215"/>
      <c r="G227" s="215"/>
      <c r="H227" s="215"/>
      <c r="I227" s="215"/>
      <c r="J227" s="215"/>
      <c r="K227" s="215"/>
      <c r="L227" s="215"/>
      <c r="M227" s="215"/>
      <c r="N227" s="215"/>
      <c r="O227" s="215"/>
      <c r="P227" s="215"/>
    </row>
    <row r="228" spans="3:16" x14ac:dyDescent="0.2">
      <c r="C228" s="215"/>
      <c r="D228" s="215"/>
      <c r="E228" s="215"/>
      <c r="F228" s="215"/>
      <c r="G228" s="215"/>
      <c r="H228" s="215"/>
      <c r="I228" s="215"/>
      <c r="J228" s="215"/>
      <c r="K228" s="215"/>
      <c r="L228" s="215"/>
      <c r="M228" s="215"/>
      <c r="N228" s="215"/>
      <c r="O228" s="215"/>
      <c r="P228" s="215"/>
    </row>
    <row r="229" spans="3:16" x14ac:dyDescent="0.2">
      <c r="C229" s="215"/>
      <c r="D229" s="215"/>
      <c r="E229" s="215"/>
      <c r="F229" s="215"/>
      <c r="G229" s="215"/>
      <c r="H229" s="215"/>
      <c r="I229" s="215"/>
      <c r="J229" s="215"/>
      <c r="K229" s="215"/>
      <c r="L229" s="215"/>
      <c r="M229" s="215"/>
      <c r="N229" s="215"/>
      <c r="O229" s="215"/>
      <c r="P229" s="215"/>
    </row>
    <row r="230" spans="3:16" x14ac:dyDescent="0.2">
      <c r="C230" s="215"/>
      <c r="D230" s="215"/>
      <c r="E230" s="215"/>
      <c r="F230" s="215"/>
      <c r="G230" s="215"/>
      <c r="H230" s="215"/>
      <c r="I230" s="215"/>
      <c r="J230" s="215"/>
      <c r="K230" s="215"/>
      <c r="L230" s="215"/>
      <c r="M230" s="215"/>
      <c r="N230" s="215"/>
      <c r="O230" s="215"/>
      <c r="P230" s="215"/>
    </row>
    <row r="231" spans="3:16" x14ac:dyDescent="0.2">
      <c r="C231" s="215"/>
      <c r="D231" s="215"/>
      <c r="E231" s="215"/>
      <c r="F231" s="215"/>
      <c r="G231" s="215"/>
      <c r="H231" s="215"/>
      <c r="I231" s="215"/>
      <c r="J231" s="215"/>
      <c r="K231" s="215"/>
      <c r="L231" s="215"/>
      <c r="M231" s="215"/>
      <c r="N231" s="215"/>
      <c r="O231" s="215"/>
      <c r="P231" s="215"/>
    </row>
    <row r="232" spans="3:16" x14ac:dyDescent="0.2">
      <c r="C232" s="215"/>
      <c r="D232" s="215"/>
      <c r="E232" s="215"/>
      <c r="F232" s="215"/>
      <c r="G232" s="215"/>
      <c r="H232" s="215"/>
      <c r="I232" s="215"/>
      <c r="J232" s="215"/>
      <c r="K232" s="215"/>
      <c r="L232" s="215"/>
      <c r="M232" s="215"/>
      <c r="N232" s="215"/>
      <c r="O232" s="215"/>
      <c r="P232" s="215"/>
    </row>
    <row r="233" spans="3:16" x14ac:dyDescent="0.2">
      <c r="C233" s="215"/>
      <c r="D233" s="215"/>
      <c r="E233" s="215"/>
      <c r="F233" s="215"/>
      <c r="G233" s="215"/>
      <c r="H233" s="215"/>
      <c r="I233" s="215"/>
      <c r="J233" s="215"/>
      <c r="K233" s="215"/>
      <c r="L233" s="215"/>
      <c r="M233" s="215"/>
      <c r="N233" s="215"/>
      <c r="O233" s="215"/>
      <c r="P233" s="215"/>
    </row>
    <row r="234" spans="3:16" x14ac:dyDescent="0.2">
      <c r="C234" s="215"/>
      <c r="D234" s="215"/>
      <c r="E234" s="215"/>
      <c r="F234" s="215"/>
      <c r="G234" s="215"/>
      <c r="H234" s="215"/>
      <c r="I234" s="215"/>
      <c r="J234" s="215"/>
      <c r="K234" s="215"/>
      <c r="L234" s="215"/>
      <c r="M234" s="215"/>
      <c r="N234" s="215"/>
      <c r="O234" s="215"/>
      <c r="P234" s="215"/>
    </row>
    <row r="235" spans="3:16" x14ac:dyDescent="0.2">
      <c r="C235" s="215"/>
      <c r="D235" s="215"/>
      <c r="E235" s="215"/>
      <c r="F235" s="215"/>
      <c r="G235" s="215"/>
      <c r="H235" s="215"/>
      <c r="I235" s="215"/>
      <c r="J235" s="215"/>
      <c r="K235" s="215"/>
      <c r="L235" s="215"/>
      <c r="M235" s="215"/>
      <c r="N235" s="215"/>
      <c r="O235" s="215"/>
      <c r="P235" s="215"/>
    </row>
    <row r="236" spans="3:16" x14ac:dyDescent="0.2">
      <c r="C236" s="215"/>
      <c r="D236" s="215"/>
      <c r="E236" s="215"/>
      <c r="F236" s="215"/>
      <c r="G236" s="215"/>
      <c r="H236" s="215"/>
      <c r="I236" s="215"/>
      <c r="J236" s="215"/>
      <c r="K236" s="215"/>
      <c r="L236" s="215"/>
      <c r="M236" s="215"/>
      <c r="N236" s="215"/>
      <c r="O236" s="215"/>
      <c r="P236" s="215"/>
    </row>
    <row r="237" spans="3:16" x14ac:dyDescent="0.2">
      <c r="C237" s="215"/>
      <c r="D237" s="215"/>
      <c r="E237" s="215"/>
      <c r="F237" s="215"/>
      <c r="G237" s="215"/>
      <c r="H237" s="215"/>
      <c r="I237" s="215"/>
      <c r="J237" s="215"/>
      <c r="K237" s="215"/>
      <c r="L237" s="215"/>
      <c r="M237" s="215"/>
      <c r="N237" s="215"/>
      <c r="O237" s="215"/>
      <c r="P237" s="215"/>
    </row>
    <row r="238" spans="3:16" x14ac:dyDescent="0.2">
      <c r="C238" s="215"/>
      <c r="D238" s="215"/>
      <c r="E238" s="215"/>
      <c r="F238" s="215"/>
      <c r="G238" s="215"/>
      <c r="H238" s="215"/>
      <c r="I238" s="215"/>
      <c r="J238" s="215"/>
      <c r="K238" s="215"/>
      <c r="L238" s="215"/>
      <c r="M238" s="215"/>
      <c r="N238" s="215"/>
      <c r="O238" s="215"/>
      <c r="P238" s="215"/>
    </row>
    <row r="239" spans="3:16" x14ac:dyDescent="0.2">
      <c r="C239" s="215"/>
      <c r="D239" s="215"/>
      <c r="E239" s="215"/>
      <c r="F239" s="215"/>
      <c r="G239" s="215"/>
      <c r="H239" s="215"/>
      <c r="I239" s="215"/>
      <c r="J239" s="215"/>
      <c r="K239" s="215"/>
      <c r="L239" s="215"/>
      <c r="M239" s="215"/>
      <c r="N239" s="215"/>
      <c r="O239" s="215"/>
      <c r="P239" s="215"/>
    </row>
    <row r="240" spans="3:16" x14ac:dyDescent="0.2">
      <c r="C240" s="215"/>
      <c r="D240" s="215"/>
      <c r="E240" s="215"/>
      <c r="F240" s="215"/>
      <c r="G240" s="215"/>
      <c r="H240" s="215"/>
      <c r="I240" s="215"/>
      <c r="J240" s="215"/>
      <c r="K240" s="215"/>
      <c r="L240" s="215"/>
      <c r="M240" s="215"/>
      <c r="N240" s="215"/>
      <c r="O240" s="215"/>
      <c r="P240" s="215"/>
    </row>
    <row r="241" spans="3:16" x14ac:dyDescent="0.2">
      <c r="C241" s="215"/>
      <c r="D241" s="215"/>
      <c r="E241" s="215"/>
      <c r="F241" s="215"/>
      <c r="G241" s="215"/>
      <c r="H241" s="215"/>
      <c r="I241" s="215"/>
      <c r="J241" s="215"/>
      <c r="K241" s="215"/>
      <c r="L241" s="215"/>
      <c r="M241" s="215"/>
      <c r="N241" s="215"/>
      <c r="O241" s="215"/>
      <c r="P241" s="215"/>
    </row>
    <row r="242" spans="3:16" x14ac:dyDescent="0.2">
      <c r="C242" s="215"/>
      <c r="D242" s="215"/>
      <c r="E242" s="215"/>
      <c r="F242" s="215"/>
      <c r="G242" s="215"/>
      <c r="H242" s="215"/>
      <c r="I242" s="215"/>
      <c r="J242" s="215"/>
      <c r="K242" s="215"/>
      <c r="L242" s="215"/>
      <c r="M242" s="215"/>
      <c r="N242" s="215"/>
      <c r="O242" s="215"/>
      <c r="P242" s="215"/>
    </row>
    <row r="243" spans="3:16" x14ac:dyDescent="0.2">
      <c r="C243" s="215"/>
      <c r="D243" s="215"/>
      <c r="E243" s="215"/>
      <c r="F243" s="215"/>
      <c r="G243" s="215"/>
      <c r="H243" s="215"/>
      <c r="I243" s="215"/>
      <c r="J243" s="215"/>
      <c r="K243" s="215"/>
      <c r="L243" s="215"/>
      <c r="M243" s="215"/>
      <c r="N243" s="215"/>
      <c r="O243" s="215"/>
      <c r="P243" s="215"/>
    </row>
    <row r="244" spans="3:16" x14ac:dyDescent="0.2">
      <c r="C244" s="215"/>
      <c r="D244" s="215"/>
      <c r="E244" s="215"/>
      <c r="F244" s="215"/>
      <c r="G244" s="215"/>
      <c r="H244" s="215"/>
      <c r="I244" s="215"/>
      <c r="J244" s="215"/>
      <c r="K244" s="215"/>
      <c r="L244" s="215"/>
      <c r="M244" s="215"/>
      <c r="N244" s="215"/>
      <c r="O244" s="215"/>
      <c r="P244" s="215"/>
    </row>
    <row r="245" spans="3:16" x14ac:dyDescent="0.2">
      <c r="C245" s="215"/>
      <c r="D245" s="215"/>
      <c r="E245" s="215"/>
      <c r="F245" s="215"/>
      <c r="G245" s="215"/>
      <c r="H245" s="215"/>
      <c r="I245" s="215"/>
      <c r="J245" s="215"/>
      <c r="K245" s="215"/>
      <c r="L245" s="215"/>
      <c r="M245" s="215"/>
      <c r="N245" s="215"/>
      <c r="O245" s="215"/>
      <c r="P245" s="215"/>
    </row>
    <row r="246" spans="3:16" x14ac:dyDescent="0.2">
      <c r="C246" s="215"/>
      <c r="D246" s="215"/>
      <c r="E246" s="215"/>
      <c r="F246" s="215"/>
      <c r="G246" s="215"/>
      <c r="H246" s="215"/>
      <c r="I246" s="215"/>
      <c r="J246" s="215"/>
      <c r="K246" s="215"/>
      <c r="L246" s="215"/>
      <c r="M246" s="215"/>
      <c r="N246" s="215"/>
      <c r="O246" s="215"/>
      <c r="P246" s="215"/>
    </row>
    <row r="247" spans="3:16" x14ac:dyDescent="0.2">
      <c r="C247" s="215"/>
      <c r="D247" s="215"/>
      <c r="E247" s="215"/>
      <c r="F247" s="215"/>
      <c r="G247" s="215"/>
      <c r="H247" s="215"/>
      <c r="I247" s="215"/>
      <c r="J247" s="215"/>
      <c r="K247" s="215"/>
      <c r="L247" s="215"/>
      <c r="M247" s="215"/>
      <c r="N247" s="215"/>
      <c r="O247" s="215"/>
      <c r="P247" s="215"/>
    </row>
    <row r="248" spans="3:16" x14ac:dyDescent="0.2">
      <c r="C248" s="215"/>
      <c r="D248" s="215"/>
      <c r="E248" s="215"/>
      <c r="F248" s="215"/>
      <c r="G248" s="215"/>
      <c r="H248" s="215"/>
      <c r="I248" s="215"/>
      <c r="J248" s="215"/>
      <c r="K248" s="215"/>
      <c r="L248" s="215"/>
      <c r="M248" s="215"/>
      <c r="N248" s="215"/>
      <c r="O248" s="215"/>
      <c r="P248" s="215"/>
    </row>
    <row r="249" spans="3:16" x14ac:dyDescent="0.2">
      <c r="C249" s="215"/>
      <c r="D249" s="215"/>
      <c r="E249" s="215"/>
      <c r="F249" s="215"/>
      <c r="G249" s="215"/>
      <c r="H249" s="215"/>
      <c r="I249" s="215"/>
      <c r="J249" s="215"/>
      <c r="K249" s="215"/>
      <c r="L249" s="215"/>
      <c r="M249" s="215"/>
      <c r="N249" s="215"/>
      <c r="O249" s="215"/>
      <c r="P249" s="215"/>
    </row>
    <row r="250" spans="3:16" x14ac:dyDescent="0.2">
      <c r="C250" s="215"/>
      <c r="D250" s="215"/>
      <c r="E250" s="215"/>
      <c r="F250" s="215"/>
      <c r="G250" s="215"/>
      <c r="H250" s="215"/>
      <c r="I250" s="215"/>
      <c r="J250" s="215"/>
      <c r="K250" s="215"/>
      <c r="L250" s="215"/>
      <c r="M250" s="215"/>
      <c r="N250" s="215"/>
      <c r="O250" s="215"/>
      <c r="P250" s="215"/>
    </row>
    <row r="251" spans="3:16" x14ac:dyDescent="0.2">
      <c r="C251" s="215"/>
      <c r="D251" s="215"/>
      <c r="E251" s="215"/>
      <c r="F251" s="215"/>
      <c r="G251" s="215"/>
      <c r="H251" s="215"/>
      <c r="I251" s="215"/>
      <c r="J251" s="215"/>
      <c r="K251" s="215"/>
      <c r="L251" s="215"/>
      <c r="M251" s="215"/>
      <c r="N251" s="215"/>
      <c r="O251" s="215"/>
      <c r="P251" s="215"/>
    </row>
    <row r="252" spans="3:16" x14ac:dyDescent="0.2">
      <c r="C252" s="215"/>
      <c r="D252" s="215"/>
      <c r="E252" s="215"/>
      <c r="F252" s="215"/>
      <c r="G252" s="215"/>
      <c r="H252" s="215"/>
      <c r="I252" s="215"/>
      <c r="J252" s="215"/>
      <c r="K252" s="215"/>
      <c r="L252" s="215"/>
      <c r="M252" s="215"/>
      <c r="N252" s="215"/>
      <c r="O252" s="215"/>
      <c r="P252" s="215"/>
    </row>
    <row r="253" spans="3:16" x14ac:dyDescent="0.2">
      <c r="C253" s="215"/>
      <c r="D253" s="215"/>
      <c r="E253" s="215"/>
      <c r="F253" s="215"/>
      <c r="G253" s="215"/>
      <c r="H253" s="215"/>
      <c r="I253" s="215"/>
      <c r="J253" s="215"/>
      <c r="K253" s="215"/>
      <c r="L253" s="215"/>
      <c r="M253" s="215"/>
      <c r="N253" s="215"/>
      <c r="O253" s="215"/>
      <c r="P253" s="215"/>
    </row>
    <row r="254" spans="3:16" x14ac:dyDescent="0.2">
      <c r="C254" s="215"/>
      <c r="D254" s="215"/>
      <c r="E254" s="215"/>
      <c r="F254" s="215"/>
      <c r="G254" s="215"/>
      <c r="H254" s="215"/>
      <c r="I254" s="215"/>
      <c r="J254" s="215"/>
      <c r="K254" s="215"/>
      <c r="L254" s="215"/>
      <c r="M254" s="215"/>
      <c r="N254" s="215"/>
      <c r="O254" s="215"/>
      <c r="P254" s="215"/>
    </row>
    <row r="255" spans="3:16" x14ac:dyDescent="0.2">
      <c r="C255" s="215"/>
      <c r="D255" s="215"/>
      <c r="E255" s="215"/>
      <c r="F255" s="215"/>
      <c r="G255" s="215"/>
      <c r="H255" s="215"/>
      <c r="I255" s="215"/>
      <c r="J255" s="215"/>
      <c r="K255" s="215"/>
      <c r="L255" s="215"/>
      <c r="M255" s="215"/>
      <c r="N255" s="215"/>
      <c r="O255" s="215"/>
      <c r="P255" s="215"/>
    </row>
    <row r="256" spans="3:16" x14ac:dyDescent="0.2">
      <c r="C256" s="215"/>
      <c r="D256" s="215"/>
      <c r="E256" s="215"/>
      <c r="F256" s="215"/>
      <c r="G256" s="215"/>
      <c r="H256" s="215"/>
      <c r="I256" s="215"/>
      <c r="J256" s="215"/>
      <c r="K256" s="215"/>
      <c r="L256" s="215"/>
      <c r="M256" s="215"/>
      <c r="N256" s="215"/>
      <c r="O256" s="215"/>
      <c r="P256" s="215"/>
    </row>
    <row r="257" spans="3:16" x14ac:dyDescent="0.2">
      <c r="C257" s="215"/>
      <c r="D257" s="215"/>
      <c r="E257" s="215"/>
      <c r="F257" s="215"/>
      <c r="G257" s="215"/>
      <c r="H257" s="215"/>
      <c r="I257" s="215"/>
      <c r="J257" s="215"/>
      <c r="K257" s="215"/>
      <c r="L257" s="215"/>
      <c r="M257" s="215"/>
      <c r="N257" s="215"/>
      <c r="O257" s="215"/>
      <c r="P257" s="215"/>
    </row>
    <row r="258" spans="3:16" x14ac:dyDescent="0.2">
      <c r="C258" s="215"/>
      <c r="D258" s="215"/>
      <c r="E258" s="215"/>
      <c r="F258" s="215"/>
      <c r="G258" s="215"/>
      <c r="H258" s="215"/>
      <c r="I258" s="215"/>
      <c r="J258" s="215"/>
      <c r="K258" s="215"/>
      <c r="L258" s="215"/>
      <c r="M258" s="215"/>
      <c r="N258" s="215"/>
      <c r="O258" s="215"/>
      <c r="P258" s="215"/>
    </row>
    <row r="259" spans="3:16" x14ac:dyDescent="0.2">
      <c r="C259" s="215"/>
      <c r="D259" s="215"/>
      <c r="E259" s="215"/>
      <c r="F259" s="215"/>
      <c r="G259" s="215"/>
      <c r="H259" s="215"/>
      <c r="I259" s="215"/>
      <c r="J259" s="215"/>
      <c r="K259" s="215"/>
      <c r="L259" s="215"/>
      <c r="M259" s="215"/>
      <c r="N259" s="215"/>
      <c r="O259" s="215"/>
      <c r="P259" s="215"/>
    </row>
    <row r="260" spans="3:16" x14ac:dyDescent="0.2">
      <c r="C260" s="215"/>
      <c r="D260" s="215"/>
      <c r="E260" s="215"/>
      <c r="F260" s="215"/>
      <c r="G260" s="215"/>
      <c r="H260" s="215"/>
      <c r="I260" s="215"/>
      <c r="J260" s="215"/>
      <c r="K260" s="215"/>
      <c r="L260" s="215"/>
      <c r="M260" s="215"/>
      <c r="N260" s="215"/>
      <c r="O260" s="215"/>
      <c r="P260" s="215"/>
    </row>
    <row r="261" spans="3:16" x14ac:dyDescent="0.2">
      <c r="C261" s="215"/>
      <c r="D261" s="215"/>
      <c r="E261" s="215"/>
      <c r="F261" s="215"/>
      <c r="G261" s="215"/>
      <c r="H261" s="215"/>
      <c r="I261" s="215"/>
      <c r="J261" s="215"/>
      <c r="K261" s="215"/>
      <c r="L261" s="215"/>
      <c r="M261" s="215"/>
      <c r="N261" s="215"/>
      <c r="O261" s="215"/>
      <c r="P261" s="215"/>
    </row>
    <row r="262" spans="3:16" x14ac:dyDescent="0.2">
      <c r="C262" s="215"/>
      <c r="D262" s="215"/>
      <c r="E262" s="215"/>
      <c r="F262" s="215"/>
      <c r="G262" s="215"/>
      <c r="H262" s="215"/>
      <c r="I262" s="215"/>
      <c r="J262" s="215"/>
      <c r="K262" s="215"/>
      <c r="L262" s="215"/>
      <c r="M262" s="215"/>
      <c r="N262" s="215"/>
      <c r="O262" s="215"/>
      <c r="P262" s="215"/>
    </row>
    <row r="263" spans="3:16" x14ac:dyDescent="0.2">
      <c r="C263" s="215"/>
      <c r="D263" s="215"/>
      <c r="E263" s="215"/>
      <c r="F263" s="215"/>
      <c r="G263" s="215"/>
      <c r="H263" s="215"/>
      <c r="I263" s="215"/>
      <c r="J263" s="215"/>
      <c r="K263" s="215"/>
      <c r="L263" s="215"/>
      <c r="M263" s="215"/>
      <c r="N263" s="215"/>
      <c r="O263" s="215"/>
      <c r="P263" s="215"/>
    </row>
    <row r="264" spans="3:16" x14ac:dyDescent="0.2">
      <c r="C264" s="215"/>
      <c r="D264" s="215"/>
      <c r="E264" s="215"/>
      <c r="F264" s="215"/>
      <c r="G264" s="215"/>
      <c r="H264" s="215"/>
      <c r="I264" s="215"/>
      <c r="J264" s="215"/>
      <c r="K264" s="215"/>
      <c r="L264" s="215"/>
      <c r="M264" s="215"/>
      <c r="N264" s="215"/>
      <c r="O264" s="215"/>
      <c r="P264" s="215"/>
    </row>
    <row r="265" spans="3:16" x14ac:dyDescent="0.2">
      <c r="C265" s="215"/>
      <c r="D265" s="215"/>
      <c r="E265" s="215"/>
      <c r="F265" s="215"/>
      <c r="G265" s="215"/>
      <c r="H265" s="215"/>
      <c r="I265" s="215"/>
      <c r="J265" s="215"/>
      <c r="K265" s="215"/>
      <c r="L265" s="215"/>
      <c r="M265" s="215"/>
      <c r="N265" s="215"/>
      <c r="O265" s="215"/>
      <c r="P265" s="215"/>
    </row>
    <row r="266" spans="3:16" x14ac:dyDescent="0.2">
      <c r="C266" s="215"/>
      <c r="D266" s="215"/>
      <c r="E266" s="215"/>
      <c r="F266" s="215"/>
      <c r="G266" s="215"/>
      <c r="H266" s="215"/>
      <c r="I266" s="215"/>
      <c r="J266" s="215"/>
      <c r="K266" s="215"/>
      <c r="L266" s="215"/>
      <c r="M266" s="215"/>
      <c r="N266" s="215"/>
      <c r="O266" s="215"/>
      <c r="P266" s="215"/>
    </row>
    <row r="267" spans="3:16" x14ac:dyDescent="0.2">
      <c r="C267" s="215"/>
      <c r="D267" s="215"/>
      <c r="E267" s="215"/>
      <c r="F267" s="215"/>
      <c r="G267" s="215"/>
      <c r="H267" s="215"/>
      <c r="I267" s="215"/>
      <c r="J267" s="215"/>
      <c r="K267" s="215"/>
      <c r="L267" s="215"/>
      <c r="M267" s="215"/>
      <c r="N267" s="215"/>
      <c r="O267" s="215"/>
      <c r="P267" s="215"/>
    </row>
    <row r="268" spans="3:16" x14ac:dyDescent="0.2">
      <c r="C268" s="215"/>
      <c r="D268" s="215"/>
      <c r="E268" s="215"/>
      <c r="F268" s="215"/>
      <c r="G268" s="215"/>
      <c r="H268" s="215"/>
      <c r="I268" s="215"/>
      <c r="J268" s="215"/>
      <c r="K268" s="215"/>
      <c r="L268" s="215"/>
      <c r="M268" s="215"/>
      <c r="N268" s="215"/>
      <c r="O268" s="215"/>
      <c r="P268" s="215"/>
    </row>
    <row r="269" spans="3:16" x14ac:dyDescent="0.2">
      <c r="C269" s="215"/>
      <c r="D269" s="215"/>
      <c r="E269" s="215"/>
      <c r="F269" s="215"/>
      <c r="G269" s="215"/>
      <c r="H269" s="215"/>
      <c r="I269" s="215"/>
      <c r="J269" s="215"/>
      <c r="K269" s="215"/>
      <c r="L269" s="215"/>
      <c r="M269" s="215"/>
      <c r="N269" s="215"/>
      <c r="O269" s="215"/>
      <c r="P269" s="215"/>
    </row>
    <row r="270" spans="3:16" x14ac:dyDescent="0.2">
      <c r="C270" s="215"/>
      <c r="D270" s="215"/>
      <c r="E270" s="215"/>
      <c r="F270" s="215"/>
      <c r="G270" s="215"/>
      <c r="H270" s="215"/>
      <c r="I270" s="215"/>
      <c r="J270" s="215"/>
      <c r="K270" s="215"/>
      <c r="L270" s="215"/>
      <c r="M270" s="215"/>
      <c r="N270" s="215"/>
      <c r="O270" s="215"/>
      <c r="P270" s="215"/>
    </row>
    <row r="271" spans="3:16" x14ac:dyDescent="0.2">
      <c r="C271" s="215"/>
      <c r="D271" s="215"/>
      <c r="E271" s="215"/>
      <c r="F271" s="215"/>
      <c r="G271" s="215"/>
      <c r="H271" s="215"/>
      <c r="I271" s="215"/>
      <c r="J271" s="215"/>
      <c r="K271" s="215"/>
      <c r="L271" s="215"/>
      <c r="M271" s="215"/>
      <c r="N271" s="215"/>
      <c r="O271" s="215"/>
      <c r="P271" s="215"/>
    </row>
    <row r="272" spans="3:16" x14ac:dyDescent="0.2">
      <c r="C272" s="215"/>
      <c r="D272" s="215"/>
      <c r="E272" s="215"/>
      <c r="F272" s="215"/>
      <c r="G272" s="215"/>
      <c r="H272" s="215"/>
      <c r="I272" s="215"/>
      <c r="J272" s="215"/>
      <c r="K272" s="215"/>
      <c r="L272" s="215"/>
      <c r="M272" s="215"/>
      <c r="N272" s="215"/>
      <c r="O272" s="215"/>
      <c r="P272" s="215"/>
    </row>
    <row r="273" spans="3:16" x14ac:dyDescent="0.2">
      <c r="C273" s="215"/>
      <c r="D273" s="215"/>
      <c r="E273" s="215"/>
      <c r="F273" s="215"/>
      <c r="G273" s="215"/>
      <c r="H273" s="215"/>
      <c r="I273" s="215"/>
      <c r="J273" s="215"/>
      <c r="K273" s="215"/>
      <c r="L273" s="215"/>
      <c r="M273" s="215"/>
      <c r="N273" s="215"/>
      <c r="O273" s="215"/>
      <c r="P273" s="215"/>
    </row>
    <row r="274" spans="3:16" x14ac:dyDescent="0.2">
      <c r="C274" s="215"/>
      <c r="D274" s="215"/>
      <c r="E274" s="215"/>
      <c r="F274" s="215"/>
      <c r="G274" s="215"/>
      <c r="H274" s="215"/>
      <c r="I274" s="215"/>
      <c r="J274" s="215"/>
      <c r="K274" s="215"/>
      <c r="L274" s="215"/>
      <c r="M274" s="215"/>
      <c r="N274" s="215"/>
      <c r="O274" s="215"/>
      <c r="P274" s="215"/>
    </row>
    <row r="275" spans="3:16" x14ac:dyDescent="0.2">
      <c r="C275" s="215"/>
      <c r="D275" s="215"/>
      <c r="E275" s="215"/>
      <c r="F275" s="215"/>
      <c r="G275" s="215"/>
      <c r="H275" s="215"/>
      <c r="I275" s="215"/>
      <c r="J275" s="215"/>
      <c r="K275" s="215"/>
      <c r="L275" s="215"/>
      <c r="M275" s="215"/>
      <c r="N275" s="215"/>
      <c r="O275" s="215"/>
      <c r="P275" s="215"/>
    </row>
    <row r="276" spans="3:16" x14ac:dyDescent="0.2">
      <c r="C276" s="215"/>
      <c r="D276" s="215"/>
      <c r="E276" s="215"/>
      <c r="F276" s="215"/>
      <c r="G276" s="215"/>
      <c r="H276" s="215"/>
      <c r="I276" s="215"/>
      <c r="J276" s="215"/>
      <c r="K276" s="215"/>
      <c r="L276" s="215"/>
      <c r="M276" s="215"/>
      <c r="N276" s="215"/>
      <c r="O276" s="215"/>
      <c r="P276" s="215"/>
    </row>
    <row r="277" spans="3:16" x14ac:dyDescent="0.2">
      <c r="C277" s="215"/>
      <c r="D277" s="215"/>
      <c r="E277" s="215"/>
      <c r="F277" s="215"/>
      <c r="G277" s="215"/>
      <c r="H277" s="215"/>
      <c r="I277" s="215"/>
      <c r="J277" s="215"/>
      <c r="K277" s="215"/>
      <c r="L277" s="215"/>
      <c r="M277" s="215"/>
      <c r="N277" s="215"/>
      <c r="O277" s="215"/>
      <c r="P277" s="215"/>
    </row>
    <row r="278" spans="3:16" x14ac:dyDescent="0.2">
      <c r="C278" s="215"/>
      <c r="D278" s="215"/>
      <c r="E278" s="215"/>
      <c r="F278" s="215"/>
      <c r="G278" s="215"/>
      <c r="H278" s="215"/>
      <c r="I278" s="215"/>
      <c r="J278" s="215"/>
      <c r="K278" s="215"/>
      <c r="L278" s="215"/>
      <c r="M278" s="215"/>
      <c r="N278" s="215"/>
      <c r="O278" s="215"/>
      <c r="P278" s="215"/>
    </row>
    <row r="279" spans="3:16" x14ac:dyDescent="0.2">
      <c r="C279" s="215"/>
      <c r="D279" s="215"/>
      <c r="E279" s="215"/>
      <c r="F279" s="215"/>
      <c r="G279" s="215"/>
      <c r="H279" s="215"/>
      <c r="I279" s="215"/>
      <c r="J279" s="215"/>
      <c r="K279" s="215"/>
      <c r="L279" s="215"/>
      <c r="M279" s="215"/>
      <c r="N279" s="215"/>
      <c r="O279" s="215"/>
      <c r="P279" s="215"/>
    </row>
    <row r="280" spans="3:16" x14ac:dyDescent="0.2">
      <c r="C280" s="215"/>
      <c r="D280" s="215"/>
      <c r="E280" s="215"/>
      <c r="F280" s="215"/>
      <c r="G280" s="215"/>
      <c r="H280" s="215"/>
      <c r="I280" s="215"/>
      <c r="J280" s="215"/>
      <c r="K280" s="215"/>
      <c r="L280" s="215"/>
      <c r="M280" s="215"/>
      <c r="N280" s="215"/>
      <c r="O280" s="215"/>
      <c r="P280" s="215"/>
    </row>
    <row r="281" spans="3:16" x14ac:dyDescent="0.2">
      <c r="C281" s="215"/>
      <c r="D281" s="215"/>
      <c r="E281" s="215"/>
      <c r="F281" s="215"/>
      <c r="G281" s="215"/>
      <c r="H281" s="215"/>
      <c r="I281" s="215"/>
      <c r="J281" s="215"/>
      <c r="K281" s="215"/>
      <c r="L281" s="215"/>
      <c r="M281" s="215"/>
      <c r="N281" s="215"/>
      <c r="O281" s="215"/>
      <c r="P281" s="215"/>
    </row>
    <row r="282" spans="3:16" x14ac:dyDescent="0.2">
      <c r="C282" s="215"/>
      <c r="D282" s="215"/>
      <c r="E282" s="215"/>
      <c r="F282" s="215"/>
      <c r="G282" s="215"/>
      <c r="H282" s="215"/>
      <c r="I282" s="215"/>
      <c r="J282" s="215"/>
      <c r="K282" s="215"/>
      <c r="L282" s="215"/>
      <c r="M282" s="215"/>
      <c r="N282" s="215"/>
      <c r="O282" s="215"/>
      <c r="P282" s="215"/>
    </row>
    <row r="283" spans="3:16" x14ac:dyDescent="0.2">
      <c r="C283" s="215"/>
      <c r="D283" s="215"/>
      <c r="E283" s="215"/>
      <c r="F283" s="215"/>
      <c r="G283" s="215"/>
      <c r="H283" s="215"/>
      <c r="I283" s="215"/>
      <c r="J283" s="215"/>
      <c r="K283" s="215"/>
      <c r="L283" s="215"/>
      <c r="M283" s="215"/>
      <c r="N283" s="215"/>
      <c r="O283" s="215"/>
      <c r="P283" s="215"/>
    </row>
    <row r="284" spans="3:16" x14ac:dyDescent="0.2">
      <c r="C284" s="215"/>
      <c r="D284" s="215"/>
      <c r="E284" s="215"/>
      <c r="F284" s="215"/>
      <c r="G284" s="215"/>
      <c r="H284" s="215"/>
      <c r="I284" s="215"/>
      <c r="J284" s="215"/>
      <c r="K284" s="215"/>
      <c r="L284" s="215"/>
      <c r="M284" s="215"/>
      <c r="N284" s="215"/>
      <c r="O284" s="215"/>
      <c r="P284" s="215"/>
    </row>
    <row r="285" spans="3:16" x14ac:dyDescent="0.2">
      <c r="C285" s="215"/>
      <c r="D285" s="215"/>
      <c r="E285" s="215"/>
      <c r="F285" s="215"/>
      <c r="G285" s="215"/>
      <c r="H285" s="215"/>
      <c r="I285" s="215"/>
      <c r="J285" s="215"/>
      <c r="K285" s="215"/>
      <c r="L285" s="215"/>
      <c r="M285" s="215"/>
      <c r="N285" s="215"/>
      <c r="O285" s="215"/>
      <c r="P285" s="215"/>
    </row>
    <row r="286" spans="3:16" x14ac:dyDescent="0.2">
      <c r="C286" s="215"/>
      <c r="D286" s="215"/>
      <c r="E286" s="215"/>
      <c r="F286" s="215"/>
      <c r="G286" s="215"/>
      <c r="H286" s="215"/>
      <c r="I286" s="215"/>
      <c r="J286" s="215"/>
      <c r="K286" s="215"/>
      <c r="L286" s="215"/>
      <c r="M286" s="215"/>
      <c r="N286" s="215"/>
      <c r="O286" s="215"/>
      <c r="P286" s="215"/>
    </row>
    <row r="287" spans="3:16" x14ac:dyDescent="0.2">
      <c r="C287" s="215"/>
      <c r="D287" s="215"/>
      <c r="E287" s="215"/>
      <c r="F287" s="215"/>
      <c r="G287" s="215"/>
      <c r="H287" s="215"/>
      <c r="I287" s="215"/>
      <c r="J287" s="215"/>
      <c r="K287" s="215"/>
      <c r="L287" s="215"/>
      <c r="M287" s="215"/>
      <c r="N287" s="215"/>
      <c r="O287" s="215"/>
      <c r="P287" s="215"/>
    </row>
    <row r="288" spans="3:16" x14ac:dyDescent="0.2">
      <c r="C288" s="215"/>
      <c r="D288" s="215"/>
      <c r="E288" s="215"/>
      <c r="F288" s="215"/>
      <c r="G288" s="215"/>
      <c r="H288" s="215"/>
      <c r="I288" s="215"/>
      <c r="J288" s="215"/>
      <c r="K288" s="215"/>
      <c r="L288" s="215"/>
      <c r="M288" s="215"/>
      <c r="N288" s="215"/>
      <c r="O288" s="215"/>
      <c r="P288" s="215"/>
    </row>
    <row r="289" spans="3:16" x14ac:dyDescent="0.2">
      <c r="C289" s="215"/>
      <c r="D289" s="215"/>
      <c r="E289" s="215"/>
      <c r="F289" s="215"/>
      <c r="G289" s="215"/>
      <c r="H289" s="215"/>
      <c r="I289" s="215"/>
      <c r="J289" s="215"/>
      <c r="K289" s="215"/>
      <c r="L289" s="215"/>
      <c r="M289" s="215"/>
      <c r="N289" s="215"/>
      <c r="O289" s="215"/>
      <c r="P289" s="215"/>
    </row>
    <row r="290" spans="3:16" x14ac:dyDescent="0.2">
      <c r="C290" s="215"/>
      <c r="D290" s="215"/>
      <c r="E290" s="215"/>
      <c r="F290" s="215"/>
      <c r="G290" s="215"/>
      <c r="H290" s="215"/>
      <c r="I290" s="215"/>
      <c r="J290" s="215"/>
      <c r="K290" s="215"/>
      <c r="L290" s="215"/>
      <c r="M290" s="215"/>
      <c r="N290" s="215"/>
      <c r="O290" s="215"/>
      <c r="P290" s="215"/>
    </row>
    <row r="291" spans="3:16" x14ac:dyDescent="0.2">
      <c r="C291" s="215"/>
      <c r="D291" s="215"/>
      <c r="E291" s="215"/>
      <c r="F291" s="215"/>
      <c r="G291" s="215"/>
      <c r="H291" s="215"/>
      <c r="I291" s="215"/>
      <c r="J291" s="215"/>
      <c r="K291" s="215"/>
      <c r="L291" s="215"/>
      <c r="M291" s="215"/>
      <c r="N291" s="215"/>
      <c r="O291" s="215"/>
      <c r="P291" s="215"/>
    </row>
    <row r="292" spans="3:16" x14ac:dyDescent="0.2">
      <c r="C292" s="215"/>
      <c r="D292" s="215"/>
      <c r="E292" s="215"/>
      <c r="F292" s="215"/>
      <c r="G292" s="215"/>
      <c r="H292" s="215"/>
      <c r="I292" s="215"/>
      <c r="J292" s="215"/>
      <c r="K292" s="215"/>
      <c r="L292" s="215"/>
      <c r="M292" s="215"/>
      <c r="N292" s="215"/>
      <c r="O292" s="215"/>
      <c r="P292" s="215"/>
    </row>
    <row r="293" spans="3:16" x14ac:dyDescent="0.2">
      <c r="C293" s="215"/>
      <c r="D293" s="215"/>
      <c r="E293" s="215"/>
      <c r="F293" s="215"/>
      <c r="G293" s="215"/>
      <c r="H293" s="215"/>
      <c r="I293" s="215"/>
      <c r="J293" s="215"/>
      <c r="K293" s="215"/>
      <c r="L293" s="215"/>
      <c r="M293" s="215"/>
      <c r="N293" s="215"/>
      <c r="O293" s="215"/>
      <c r="P293" s="215"/>
    </row>
    <row r="294" spans="3:16" x14ac:dyDescent="0.2">
      <c r="C294" s="215"/>
      <c r="D294" s="215"/>
      <c r="E294" s="215"/>
      <c r="F294" s="215"/>
      <c r="G294" s="215"/>
      <c r="H294" s="215"/>
      <c r="I294" s="215"/>
      <c r="J294" s="215"/>
      <c r="K294" s="215"/>
      <c r="L294" s="215"/>
      <c r="M294" s="215"/>
      <c r="N294" s="215"/>
      <c r="O294" s="215"/>
      <c r="P294" s="215"/>
    </row>
    <row r="295" spans="3:16" x14ac:dyDescent="0.2">
      <c r="C295" s="215"/>
      <c r="D295" s="215"/>
      <c r="E295" s="215"/>
      <c r="F295" s="215"/>
      <c r="G295" s="215"/>
      <c r="H295" s="215"/>
      <c r="I295" s="215"/>
      <c r="J295" s="215"/>
      <c r="K295" s="215"/>
      <c r="L295" s="215"/>
      <c r="M295" s="215"/>
      <c r="N295" s="215"/>
      <c r="O295" s="215"/>
      <c r="P295" s="215"/>
    </row>
    <row r="296" spans="3:16" x14ac:dyDescent="0.2">
      <c r="C296" s="215"/>
      <c r="D296" s="215"/>
      <c r="E296" s="215"/>
      <c r="F296" s="215"/>
      <c r="G296" s="215"/>
      <c r="H296" s="215"/>
      <c r="I296" s="215"/>
      <c r="J296" s="215"/>
      <c r="K296" s="215"/>
      <c r="L296" s="215"/>
      <c r="M296" s="215"/>
      <c r="N296" s="215"/>
      <c r="O296" s="215"/>
      <c r="P296" s="215"/>
    </row>
    <row r="297" spans="3:16" x14ac:dyDescent="0.2">
      <c r="C297" s="215"/>
      <c r="D297" s="215"/>
      <c r="E297" s="215"/>
      <c r="F297" s="215"/>
      <c r="G297" s="215"/>
      <c r="H297" s="215"/>
      <c r="I297" s="215"/>
      <c r="J297" s="215"/>
      <c r="K297" s="215"/>
      <c r="L297" s="215"/>
      <c r="M297" s="215"/>
      <c r="N297" s="215"/>
      <c r="O297" s="215"/>
      <c r="P297" s="215"/>
    </row>
    <row r="298" spans="3:16" x14ac:dyDescent="0.2">
      <c r="C298" s="215"/>
      <c r="D298" s="215"/>
      <c r="E298" s="215"/>
      <c r="F298" s="215"/>
      <c r="G298" s="215"/>
      <c r="H298" s="215"/>
      <c r="I298" s="215"/>
      <c r="J298" s="215"/>
      <c r="K298" s="215"/>
      <c r="L298" s="215"/>
      <c r="M298" s="215"/>
      <c r="N298" s="215"/>
      <c r="O298" s="215"/>
      <c r="P298" s="215"/>
    </row>
    <row r="299" spans="3:16" x14ac:dyDescent="0.2">
      <c r="C299" s="215"/>
      <c r="D299" s="215"/>
      <c r="E299" s="215"/>
      <c r="F299" s="215"/>
      <c r="G299" s="215"/>
      <c r="H299" s="215"/>
      <c r="I299" s="215"/>
      <c r="J299" s="215"/>
      <c r="K299" s="215"/>
      <c r="L299" s="215"/>
      <c r="M299" s="215"/>
      <c r="N299" s="215"/>
      <c r="O299" s="215"/>
      <c r="P299" s="215"/>
    </row>
    <row r="300" spans="3:16" x14ac:dyDescent="0.2">
      <c r="C300" s="215"/>
      <c r="D300" s="215"/>
      <c r="E300" s="215"/>
      <c r="F300" s="215"/>
      <c r="G300" s="215"/>
      <c r="H300" s="215"/>
      <c r="I300" s="215"/>
      <c r="J300" s="215"/>
      <c r="K300" s="215"/>
      <c r="L300" s="215"/>
      <c r="M300" s="215"/>
      <c r="N300" s="215"/>
      <c r="O300" s="215"/>
      <c r="P300" s="215"/>
    </row>
    <row r="301" spans="3:16" x14ac:dyDescent="0.2">
      <c r="C301" s="215"/>
      <c r="D301" s="215"/>
      <c r="E301" s="215"/>
      <c r="F301" s="215"/>
      <c r="G301" s="215"/>
      <c r="H301" s="215"/>
      <c r="I301" s="215"/>
      <c r="J301" s="215"/>
      <c r="K301" s="215"/>
      <c r="L301" s="215"/>
      <c r="M301" s="215"/>
      <c r="N301" s="215"/>
      <c r="O301" s="215"/>
      <c r="P301" s="215"/>
    </row>
    <row r="302" spans="3:16" x14ac:dyDescent="0.2">
      <c r="C302" s="215"/>
      <c r="D302" s="215"/>
      <c r="E302" s="215"/>
      <c r="F302" s="215"/>
      <c r="G302" s="215"/>
      <c r="H302" s="215"/>
      <c r="I302" s="215"/>
      <c r="J302" s="215"/>
      <c r="K302" s="215"/>
      <c r="L302" s="215"/>
      <c r="M302" s="215"/>
      <c r="N302" s="215"/>
      <c r="O302" s="215"/>
      <c r="P302" s="215"/>
    </row>
    <row r="303" spans="3:16" x14ac:dyDescent="0.2">
      <c r="C303" s="215"/>
      <c r="D303" s="215"/>
      <c r="E303" s="215"/>
      <c r="F303" s="215"/>
      <c r="G303" s="215"/>
      <c r="H303" s="215"/>
      <c r="I303" s="215"/>
      <c r="J303" s="215"/>
      <c r="K303" s="215"/>
      <c r="L303" s="215"/>
      <c r="M303" s="215"/>
      <c r="N303" s="215"/>
      <c r="O303" s="215"/>
      <c r="P303" s="215"/>
    </row>
    <row r="304" spans="3:16" x14ac:dyDescent="0.2">
      <c r="C304" s="215"/>
      <c r="D304" s="215"/>
      <c r="E304" s="215"/>
      <c r="F304" s="215"/>
      <c r="G304" s="215"/>
      <c r="H304" s="215"/>
      <c r="I304" s="215"/>
      <c r="J304" s="215"/>
      <c r="K304" s="215"/>
      <c r="L304" s="215"/>
      <c r="M304" s="215"/>
      <c r="N304" s="215"/>
      <c r="O304" s="215"/>
      <c r="P304" s="215"/>
    </row>
    <row r="305" spans="3:16" x14ac:dyDescent="0.2">
      <c r="C305" s="215"/>
      <c r="D305" s="215"/>
      <c r="E305" s="215"/>
      <c r="F305" s="215"/>
      <c r="G305" s="215"/>
      <c r="H305" s="215"/>
      <c r="I305" s="215"/>
      <c r="J305" s="215"/>
      <c r="K305" s="215"/>
      <c r="L305" s="215"/>
      <c r="M305" s="215"/>
      <c r="N305" s="215"/>
      <c r="O305" s="215"/>
      <c r="P305" s="215"/>
    </row>
    <row r="306" spans="3:16" x14ac:dyDescent="0.2">
      <c r="C306" s="215"/>
      <c r="D306" s="215"/>
      <c r="E306" s="215"/>
      <c r="F306" s="215"/>
      <c r="G306" s="215"/>
      <c r="H306" s="215"/>
      <c r="I306" s="215"/>
      <c r="J306" s="215"/>
      <c r="K306" s="215"/>
      <c r="L306" s="215"/>
      <c r="M306" s="215"/>
      <c r="N306" s="215"/>
      <c r="O306" s="215"/>
      <c r="P306" s="215"/>
    </row>
    <row r="307" spans="3:16" x14ac:dyDescent="0.2">
      <c r="C307" s="215"/>
      <c r="D307" s="215"/>
      <c r="E307" s="215"/>
      <c r="F307" s="215"/>
      <c r="G307" s="215"/>
      <c r="H307" s="215"/>
      <c r="I307" s="215"/>
      <c r="J307" s="215"/>
      <c r="K307" s="215"/>
      <c r="L307" s="215"/>
      <c r="M307" s="215"/>
      <c r="N307" s="215"/>
      <c r="O307" s="215"/>
      <c r="P307" s="215"/>
    </row>
    <row r="308" spans="3:16" x14ac:dyDescent="0.2">
      <c r="C308" s="215"/>
      <c r="D308" s="215"/>
      <c r="E308" s="215"/>
      <c r="F308" s="215"/>
      <c r="G308" s="215"/>
      <c r="H308" s="215"/>
      <c r="I308" s="215"/>
      <c r="J308" s="215"/>
      <c r="K308" s="215"/>
      <c r="L308" s="215"/>
      <c r="M308" s="215"/>
      <c r="N308" s="215"/>
      <c r="O308" s="215"/>
      <c r="P308" s="215"/>
    </row>
    <row r="309" spans="3:16" x14ac:dyDescent="0.2">
      <c r="C309" s="215"/>
      <c r="D309" s="215"/>
      <c r="E309" s="215"/>
      <c r="F309" s="215"/>
      <c r="G309" s="215"/>
      <c r="H309" s="215"/>
      <c r="I309" s="215"/>
      <c r="J309" s="215"/>
      <c r="K309" s="215"/>
      <c r="L309" s="215"/>
      <c r="M309" s="215"/>
      <c r="N309" s="215"/>
      <c r="O309" s="215"/>
      <c r="P309" s="215"/>
    </row>
    <row r="310" spans="3:16" x14ac:dyDescent="0.2">
      <c r="C310" s="215"/>
      <c r="D310" s="215"/>
      <c r="E310" s="215"/>
      <c r="F310" s="215"/>
      <c r="G310" s="215"/>
      <c r="H310" s="215"/>
      <c r="I310" s="215"/>
      <c r="J310" s="215"/>
      <c r="K310" s="215"/>
      <c r="L310" s="215"/>
      <c r="M310" s="215"/>
      <c r="N310" s="215"/>
      <c r="O310" s="215"/>
      <c r="P310" s="215"/>
    </row>
    <row r="311" spans="3:16" x14ac:dyDescent="0.2">
      <c r="C311" s="215"/>
      <c r="D311" s="215"/>
      <c r="E311" s="215"/>
      <c r="F311" s="215"/>
      <c r="G311" s="215"/>
      <c r="H311" s="215"/>
      <c r="I311" s="215"/>
      <c r="J311" s="215"/>
      <c r="K311" s="215"/>
      <c r="L311" s="215"/>
      <c r="M311" s="215"/>
      <c r="N311" s="215"/>
      <c r="O311" s="215"/>
      <c r="P311" s="215"/>
    </row>
    <row r="312" spans="3:16" x14ac:dyDescent="0.2">
      <c r="C312" s="215"/>
      <c r="D312" s="215"/>
      <c r="E312" s="215"/>
      <c r="F312" s="215"/>
      <c r="G312" s="215"/>
      <c r="H312" s="215"/>
      <c r="I312" s="215"/>
      <c r="J312" s="215"/>
      <c r="K312" s="215"/>
      <c r="L312" s="215"/>
      <c r="M312" s="215"/>
      <c r="N312" s="215"/>
      <c r="O312" s="215"/>
      <c r="P312" s="215"/>
    </row>
    <row r="313" spans="3:16" x14ac:dyDescent="0.2">
      <c r="C313" s="215"/>
      <c r="D313" s="215"/>
      <c r="E313" s="215"/>
      <c r="F313" s="215"/>
      <c r="G313" s="215"/>
      <c r="H313" s="215"/>
      <c r="I313" s="215"/>
      <c r="J313" s="215"/>
      <c r="K313" s="215"/>
      <c r="L313" s="215"/>
      <c r="M313" s="215"/>
      <c r="N313" s="215"/>
      <c r="O313" s="215"/>
      <c r="P313" s="215"/>
    </row>
    <row r="314" spans="3:16" x14ac:dyDescent="0.2">
      <c r="C314" s="215"/>
      <c r="D314" s="215"/>
      <c r="E314" s="215"/>
      <c r="F314" s="215"/>
      <c r="G314" s="215"/>
      <c r="H314" s="215"/>
      <c r="I314" s="215"/>
      <c r="J314" s="215"/>
      <c r="K314" s="215"/>
      <c r="L314" s="215"/>
      <c r="M314" s="215"/>
      <c r="N314" s="215"/>
      <c r="O314" s="215"/>
      <c r="P314" s="215"/>
    </row>
    <row r="315" spans="3:16" x14ac:dyDescent="0.2">
      <c r="C315" s="215"/>
      <c r="D315" s="215"/>
      <c r="E315" s="215"/>
      <c r="F315" s="215"/>
      <c r="G315" s="215"/>
      <c r="H315" s="215"/>
      <c r="I315" s="215"/>
      <c r="J315" s="215"/>
      <c r="K315" s="215"/>
      <c r="L315" s="215"/>
      <c r="M315" s="215"/>
      <c r="N315" s="215"/>
      <c r="O315" s="215"/>
      <c r="P315" s="215"/>
    </row>
    <row r="316" spans="3:16" x14ac:dyDescent="0.2">
      <c r="C316" s="215"/>
      <c r="D316" s="215"/>
      <c r="E316" s="215"/>
      <c r="F316" s="215"/>
      <c r="G316" s="215"/>
      <c r="H316" s="215"/>
      <c r="I316" s="215"/>
      <c r="J316" s="215"/>
      <c r="K316" s="215"/>
      <c r="L316" s="215"/>
      <c r="M316" s="215"/>
      <c r="N316" s="215"/>
      <c r="O316" s="215"/>
      <c r="P316" s="215"/>
    </row>
    <row r="317" spans="3:16" x14ac:dyDescent="0.2">
      <c r="C317" s="215"/>
      <c r="D317" s="215"/>
      <c r="E317" s="215"/>
      <c r="F317" s="215"/>
      <c r="G317" s="215"/>
      <c r="H317" s="215"/>
      <c r="I317" s="215"/>
      <c r="J317" s="215"/>
      <c r="K317" s="215"/>
      <c r="L317" s="215"/>
      <c r="M317" s="215"/>
      <c r="N317" s="215"/>
      <c r="O317" s="215"/>
      <c r="P317" s="215"/>
    </row>
    <row r="318" spans="3:16" x14ac:dyDescent="0.2">
      <c r="C318" s="215"/>
      <c r="D318" s="215"/>
      <c r="E318" s="215"/>
      <c r="F318" s="215"/>
      <c r="G318" s="215"/>
      <c r="H318" s="215"/>
      <c r="I318" s="215"/>
      <c r="J318" s="215"/>
      <c r="K318" s="215"/>
      <c r="L318" s="215"/>
      <c r="M318" s="215"/>
      <c r="N318" s="215"/>
      <c r="O318" s="215"/>
      <c r="P318" s="215"/>
    </row>
    <row r="319" spans="3:16" x14ac:dyDescent="0.2">
      <c r="C319" s="215"/>
      <c r="D319" s="215"/>
      <c r="E319" s="215"/>
      <c r="F319" s="215"/>
      <c r="G319" s="215"/>
      <c r="H319" s="215"/>
      <c r="I319" s="215"/>
      <c r="J319" s="215"/>
      <c r="K319" s="215"/>
      <c r="L319" s="215"/>
      <c r="M319" s="215"/>
      <c r="N319" s="215"/>
      <c r="O319" s="215"/>
      <c r="P319" s="215"/>
    </row>
    <row r="320" spans="3:16" x14ac:dyDescent="0.2">
      <c r="C320" s="215"/>
      <c r="D320" s="215"/>
      <c r="E320" s="215"/>
      <c r="F320" s="215"/>
      <c r="G320" s="215"/>
      <c r="H320" s="215"/>
      <c r="I320" s="215"/>
      <c r="J320" s="215"/>
      <c r="K320" s="215"/>
      <c r="L320" s="215"/>
      <c r="M320" s="215"/>
      <c r="N320" s="215"/>
      <c r="O320" s="215"/>
      <c r="P320" s="215"/>
    </row>
    <row r="321" spans="3:16" x14ac:dyDescent="0.2">
      <c r="C321" s="215"/>
      <c r="D321" s="215"/>
      <c r="E321" s="215"/>
      <c r="F321" s="215"/>
      <c r="G321" s="215"/>
      <c r="H321" s="215"/>
      <c r="I321" s="215"/>
      <c r="J321" s="215"/>
      <c r="K321" s="215"/>
      <c r="L321" s="215"/>
      <c r="M321" s="215"/>
      <c r="N321" s="215"/>
      <c r="O321" s="215"/>
      <c r="P321" s="215"/>
    </row>
    <row r="322" spans="3:16" x14ac:dyDescent="0.2">
      <c r="C322" s="215"/>
      <c r="D322" s="215"/>
      <c r="E322" s="215"/>
      <c r="F322" s="215"/>
      <c r="G322" s="215"/>
      <c r="H322" s="215"/>
      <c r="I322" s="215"/>
      <c r="J322" s="215"/>
      <c r="K322" s="215"/>
      <c r="L322" s="215"/>
      <c r="M322" s="215"/>
      <c r="N322" s="215"/>
      <c r="O322" s="215"/>
      <c r="P322" s="215"/>
    </row>
    <row r="323" spans="3:16" x14ac:dyDescent="0.2">
      <c r="C323" s="215"/>
      <c r="D323" s="215"/>
      <c r="E323" s="215"/>
      <c r="F323" s="215"/>
      <c r="G323" s="215"/>
      <c r="H323" s="215"/>
      <c r="I323" s="215"/>
      <c r="J323" s="215"/>
      <c r="K323" s="215"/>
      <c r="L323" s="215"/>
      <c r="M323" s="215"/>
      <c r="N323" s="215"/>
      <c r="O323" s="215"/>
      <c r="P323" s="215"/>
    </row>
    <row r="324" spans="3:16" x14ac:dyDescent="0.2">
      <c r="C324" s="215"/>
      <c r="D324" s="215"/>
      <c r="E324" s="215"/>
      <c r="F324" s="215"/>
      <c r="G324" s="215"/>
      <c r="H324" s="215"/>
      <c r="I324" s="215"/>
      <c r="J324" s="215"/>
      <c r="K324" s="215"/>
      <c r="L324" s="215"/>
      <c r="M324" s="215"/>
      <c r="N324" s="215"/>
      <c r="O324" s="215"/>
      <c r="P324" s="215"/>
    </row>
    <row r="325" spans="3:16" x14ac:dyDescent="0.2">
      <c r="C325" s="215"/>
      <c r="D325" s="215"/>
      <c r="E325" s="215"/>
      <c r="F325" s="215"/>
      <c r="G325" s="215"/>
      <c r="H325" s="215"/>
      <c r="I325" s="215"/>
      <c r="J325" s="215"/>
      <c r="K325" s="215"/>
      <c r="L325" s="215"/>
      <c r="M325" s="215"/>
      <c r="N325" s="215"/>
      <c r="O325" s="215"/>
      <c r="P325" s="215"/>
    </row>
    <row r="326" spans="3:16" x14ac:dyDescent="0.2">
      <c r="C326" s="215"/>
      <c r="D326" s="215"/>
      <c r="E326" s="215"/>
      <c r="F326" s="215"/>
      <c r="G326" s="215"/>
      <c r="H326" s="215"/>
      <c r="I326" s="215"/>
      <c r="J326" s="215"/>
      <c r="K326" s="215"/>
      <c r="L326" s="215"/>
      <c r="M326" s="215"/>
      <c r="N326" s="215"/>
      <c r="O326" s="215"/>
      <c r="P326" s="215"/>
    </row>
    <row r="327" spans="3:16" x14ac:dyDescent="0.2">
      <c r="C327" s="215"/>
      <c r="D327" s="215"/>
      <c r="E327" s="215"/>
      <c r="F327" s="215"/>
      <c r="G327" s="215"/>
      <c r="H327" s="215"/>
      <c r="I327" s="215"/>
      <c r="J327" s="215"/>
      <c r="K327" s="215"/>
      <c r="L327" s="215"/>
      <c r="M327" s="215"/>
      <c r="N327" s="215"/>
      <c r="O327" s="215"/>
      <c r="P327" s="215"/>
    </row>
    <row r="328" spans="3:16" x14ac:dyDescent="0.2">
      <c r="C328" s="215"/>
      <c r="D328" s="215"/>
      <c r="E328" s="215"/>
      <c r="F328" s="215"/>
      <c r="G328" s="215"/>
      <c r="H328" s="215"/>
      <c r="I328" s="215"/>
      <c r="J328" s="215"/>
      <c r="K328" s="215"/>
      <c r="L328" s="215"/>
      <c r="M328" s="215"/>
      <c r="N328" s="215"/>
      <c r="O328" s="215"/>
      <c r="P328" s="215"/>
    </row>
    <row r="329" spans="3:16" x14ac:dyDescent="0.2">
      <c r="C329" s="215"/>
      <c r="D329" s="215"/>
      <c r="E329" s="215"/>
      <c r="F329" s="215"/>
      <c r="G329" s="215"/>
      <c r="H329" s="215"/>
      <c r="I329" s="215"/>
      <c r="J329" s="215"/>
      <c r="K329" s="215"/>
      <c r="L329" s="215"/>
      <c r="M329" s="215"/>
      <c r="N329" s="215"/>
      <c r="O329" s="215"/>
      <c r="P329" s="215"/>
    </row>
    <row r="330" spans="3:16" x14ac:dyDescent="0.2">
      <c r="C330" s="215"/>
      <c r="D330" s="215"/>
      <c r="E330" s="215"/>
      <c r="F330" s="215"/>
      <c r="G330" s="215"/>
      <c r="H330" s="215"/>
      <c r="I330" s="215"/>
      <c r="J330" s="215"/>
      <c r="K330" s="215"/>
      <c r="L330" s="215"/>
      <c r="M330" s="215"/>
      <c r="N330" s="215"/>
      <c r="O330" s="215"/>
      <c r="P330" s="215"/>
    </row>
    <row r="331" spans="3:16" x14ac:dyDescent="0.2">
      <c r="C331" s="215"/>
      <c r="D331" s="215"/>
      <c r="E331" s="215"/>
      <c r="F331" s="215"/>
      <c r="G331" s="215"/>
      <c r="H331" s="215"/>
      <c r="I331" s="215"/>
      <c r="J331" s="215"/>
      <c r="K331" s="215"/>
      <c r="L331" s="215"/>
      <c r="M331" s="215"/>
      <c r="N331" s="215"/>
      <c r="O331" s="215"/>
      <c r="P331" s="215"/>
    </row>
    <row r="332" spans="3:16" x14ac:dyDescent="0.2">
      <c r="C332" s="215"/>
      <c r="D332" s="215"/>
      <c r="E332" s="215"/>
      <c r="F332" s="215"/>
      <c r="G332" s="215"/>
      <c r="H332" s="215"/>
      <c r="I332" s="215"/>
      <c r="J332" s="215"/>
      <c r="K332" s="215"/>
      <c r="L332" s="215"/>
      <c r="M332" s="215"/>
      <c r="N332" s="215"/>
      <c r="O332" s="215"/>
      <c r="P332" s="215"/>
    </row>
    <row r="333" spans="3:16" x14ac:dyDescent="0.2">
      <c r="C333" s="215"/>
      <c r="D333" s="215"/>
      <c r="E333" s="215"/>
      <c r="F333" s="215"/>
      <c r="G333" s="215"/>
      <c r="H333" s="215"/>
      <c r="I333" s="215"/>
      <c r="J333" s="215"/>
      <c r="K333" s="215"/>
      <c r="L333" s="215"/>
      <c r="M333" s="215"/>
      <c r="N333" s="215"/>
      <c r="O333" s="215"/>
      <c r="P333" s="215"/>
    </row>
    <row r="334" spans="3:16" x14ac:dyDescent="0.2">
      <c r="C334" s="215"/>
      <c r="D334" s="215"/>
      <c r="E334" s="215"/>
      <c r="F334" s="215"/>
      <c r="G334" s="215"/>
      <c r="H334" s="215"/>
      <c r="I334" s="215"/>
      <c r="J334" s="215"/>
      <c r="K334" s="215"/>
      <c r="L334" s="215"/>
      <c r="M334" s="215"/>
      <c r="N334" s="215"/>
      <c r="O334" s="215"/>
      <c r="P334" s="215"/>
    </row>
    <row r="335" spans="3:16" x14ac:dyDescent="0.2">
      <c r="C335" s="215"/>
      <c r="D335" s="215"/>
      <c r="E335" s="215"/>
      <c r="F335" s="215"/>
      <c r="G335" s="215"/>
      <c r="H335" s="215"/>
      <c r="I335" s="215"/>
      <c r="J335" s="215"/>
      <c r="K335" s="215"/>
      <c r="L335" s="215"/>
      <c r="M335" s="215"/>
      <c r="N335" s="215"/>
      <c r="O335" s="215"/>
      <c r="P335" s="215"/>
    </row>
    <row r="336" spans="3:16" x14ac:dyDescent="0.2">
      <c r="C336" s="215"/>
      <c r="D336" s="215"/>
      <c r="E336" s="215"/>
      <c r="F336" s="215"/>
      <c r="G336" s="215"/>
      <c r="H336" s="215"/>
      <c r="I336" s="215"/>
      <c r="J336" s="215"/>
      <c r="K336" s="215"/>
      <c r="L336" s="215"/>
      <c r="M336" s="215"/>
      <c r="N336" s="215"/>
      <c r="O336" s="215"/>
      <c r="P336" s="215"/>
    </row>
    <row r="337" spans="3:16" x14ac:dyDescent="0.2">
      <c r="C337" s="215"/>
      <c r="D337" s="215"/>
      <c r="E337" s="215"/>
      <c r="F337" s="215"/>
      <c r="G337" s="215"/>
      <c r="H337" s="215"/>
      <c r="I337" s="215"/>
      <c r="J337" s="215"/>
      <c r="K337" s="215"/>
      <c r="L337" s="215"/>
      <c r="M337" s="215"/>
      <c r="N337" s="215"/>
      <c r="O337" s="215"/>
      <c r="P337" s="215"/>
    </row>
    <row r="338" spans="3:16" x14ac:dyDescent="0.2">
      <c r="C338" s="215"/>
      <c r="D338" s="215"/>
      <c r="E338" s="215"/>
      <c r="F338" s="215"/>
      <c r="G338" s="215"/>
      <c r="H338" s="215"/>
      <c r="I338" s="215"/>
      <c r="J338" s="215"/>
      <c r="K338" s="215"/>
      <c r="L338" s="215"/>
      <c r="M338" s="215"/>
      <c r="N338" s="215"/>
      <c r="O338" s="215"/>
      <c r="P338" s="215"/>
    </row>
    <row r="339" spans="3:16" x14ac:dyDescent="0.2">
      <c r="C339" s="215"/>
      <c r="D339" s="215"/>
      <c r="E339" s="215"/>
      <c r="F339" s="215"/>
      <c r="G339" s="215"/>
      <c r="H339" s="215"/>
      <c r="I339" s="215"/>
      <c r="J339" s="215"/>
      <c r="K339" s="215"/>
      <c r="L339" s="215"/>
      <c r="M339" s="215"/>
      <c r="N339" s="215"/>
      <c r="O339" s="215"/>
      <c r="P339" s="215"/>
    </row>
    <row r="340" spans="3:16" x14ac:dyDescent="0.2">
      <c r="C340" s="215"/>
      <c r="D340" s="215"/>
      <c r="E340" s="215"/>
      <c r="F340" s="215"/>
      <c r="G340" s="215"/>
      <c r="H340" s="215"/>
      <c r="I340" s="215"/>
      <c r="J340" s="215"/>
      <c r="K340" s="215"/>
      <c r="L340" s="215"/>
      <c r="M340" s="215"/>
      <c r="N340" s="215"/>
      <c r="O340" s="215"/>
      <c r="P340" s="215"/>
    </row>
    <row r="341" spans="3:16" x14ac:dyDescent="0.2">
      <c r="C341" s="215"/>
      <c r="D341" s="215"/>
      <c r="E341" s="215"/>
      <c r="F341" s="215"/>
      <c r="G341" s="215"/>
      <c r="H341" s="215"/>
      <c r="I341" s="215"/>
      <c r="J341" s="215"/>
      <c r="K341" s="215"/>
      <c r="L341" s="215"/>
      <c r="M341" s="215"/>
      <c r="N341" s="215"/>
      <c r="O341" s="215"/>
      <c r="P341" s="215"/>
    </row>
    <row r="342" spans="3:16" x14ac:dyDescent="0.2">
      <c r="C342" s="215"/>
      <c r="D342" s="215"/>
      <c r="E342" s="215"/>
      <c r="F342" s="215"/>
      <c r="G342" s="215"/>
      <c r="H342" s="215"/>
      <c r="I342" s="215"/>
      <c r="J342" s="215"/>
      <c r="K342" s="215"/>
      <c r="L342" s="215"/>
      <c r="M342" s="215"/>
      <c r="N342" s="215"/>
      <c r="O342" s="215"/>
      <c r="P342" s="215"/>
    </row>
    <row r="343" spans="3:16" x14ac:dyDescent="0.2">
      <c r="C343" s="215"/>
      <c r="D343" s="215"/>
      <c r="E343" s="215"/>
      <c r="F343" s="215"/>
      <c r="G343" s="215"/>
      <c r="H343" s="215"/>
      <c r="I343" s="215"/>
      <c r="J343" s="215"/>
      <c r="K343" s="215"/>
      <c r="L343" s="215"/>
      <c r="M343" s="215"/>
      <c r="N343" s="215"/>
      <c r="O343" s="215"/>
      <c r="P343" s="215"/>
    </row>
    <row r="344" spans="3:16" x14ac:dyDescent="0.2">
      <c r="C344" s="215"/>
      <c r="D344" s="215"/>
      <c r="E344" s="215"/>
      <c r="F344" s="215"/>
      <c r="G344" s="215"/>
      <c r="H344" s="215"/>
      <c r="I344" s="215"/>
      <c r="J344" s="215"/>
      <c r="K344" s="215"/>
      <c r="L344" s="215"/>
      <c r="M344" s="215"/>
      <c r="N344" s="215"/>
      <c r="O344" s="215"/>
      <c r="P344" s="215"/>
    </row>
    <row r="345" spans="3:16" x14ac:dyDescent="0.2">
      <c r="C345" s="215"/>
      <c r="D345" s="215"/>
      <c r="E345" s="215"/>
      <c r="F345" s="215"/>
      <c r="G345" s="215"/>
      <c r="H345" s="215"/>
      <c r="I345" s="215"/>
      <c r="J345" s="215"/>
      <c r="K345" s="215"/>
      <c r="L345" s="215"/>
      <c r="M345" s="215"/>
      <c r="N345" s="215"/>
      <c r="O345" s="215"/>
      <c r="P345" s="215"/>
    </row>
    <row r="346" spans="3:16" x14ac:dyDescent="0.2">
      <c r="C346" s="215"/>
      <c r="D346" s="215"/>
      <c r="E346" s="215"/>
      <c r="F346" s="215"/>
      <c r="G346" s="215"/>
      <c r="H346" s="215"/>
      <c r="I346" s="215"/>
      <c r="J346" s="215"/>
      <c r="K346" s="215"/>
      <c r="L346" s="215"/>
      <c r="M346" s="215"/>
      <c r="N346" s="215"/>
      <c r="O346" s="215"/>
      <c r="P346" s="215"/>
    </row>
    <row r="347" spans="3:16" x14ac:dyDescent="0.2">
      <c r="C347" s="215"/>
      <c r="D347" s="215"/>
      <c r="E347" s="215"/>
      <c r="F347" s="215"/>
      <c r="G347" s="215"/>
      <c r="H347" s="215"/>
      <c r="I347" s="215"/>
      <c r="J347" s="215"/>
      <c r="K347" s="215"/>
      <c r="L347" s="215"/>
      <c r="M347" s="215"/>
      <c r="N347" s="215"/>
      <c r="O347" s="215"/>
      <c r="P347" s="215"/>
    </row>
    <row r="348" spans="3:16" x14ac:dyDescent="0.2">
      <c r="C348" s="215"/>
      <c r="D348" s="215"/>
      <c r="E348" s="215"/>
      <c r="F348" s="215"/>
      <c r="G348" s="215"/>
      <c r="H348" s="215"/>
      <c r="I348" s="215"/>
      <c r="J348" s="215"/>
      <c r="K348" s="215"/>
      <c r="L348" s="215"/>
      <c r="M348" s="215"/>
      <c r="N348" s="215"/>
      <c r="O348" s="215"/>
      <c r="P348" s="215"/>
    </row>
    <row r="349" spans="3:16" x14ac:dyDescent="0.2">
      <c r="C349" s="215"/>
      <c r="D349" s="215"/>
      <c r="E349" s="215"/>
      <c r="F349" s="215"/>
      <c r="G349" s="215"/>
      <c r="H349" s="215"/>
      <c r="I349" s="215"/>
      <c r="J349" s="215"/>
      <c r="K349" s="215"/>
      <c r="L349" s="215"/>
      <c r="M349" s="215"/>
      <c r="N349" s="215"/>
      <c r="O349" s="215"/>
      <c r="P349" s="215"/>
    </row>
    <row r="350" spans="3:16" x14ac:dyDescent="0.2">
      <c r="C350" s="215"/>
      <c r="D350" s="215"/>
      <c r="E350" s="215"/>
      <c r="F350" s="215"/>
      <c r="G350" s="215"/>
      <c r="H350" s="215"/>
      <c r="I350" s="215"/>
      <c r="J350" s="215"/>
      <c r="K350" s="215"/>
      <c r="L350" s="215"/>
      <c r="M350" s="215"/>
      <c r="N350" s="215"/>
      <c r="O350" s="215"/>
      <c r="P350" s="215"/>
    </row>
    <row r="351" spans="3:16" x14ac:dyDescent="0.2">
      <c r="C351" s="215"/>
      <c r="D351" s="215"/>
      <c r="E351" s="215"/>
      <c r="F351" s="215"/>
      <c r="G351" s="215"/>
      <c r="H351" s="215"/>
      <c r="I351" s="215"/>
      <c r="J351" s="215"/>
      <c r="K351" s="215"/>
      <c r="L351" s="215"/>
      <c r="M351" s="215"/>
      <c r="N351" s="215"/>
      <c r="O351" s="215"/>
      <c r="P351" s="215"/>
    </row>
    <row r="352" spans="3:16" x14ac:dyDescent="0.2">
      <c r="C352" s="215"/>
      <c r="D352" s="215"/>
      <c r="E352" s="215"/>
      <c r="F352" s="215"/>
      <c r="G352" s="215"/>
      <c r="H352" s="215"/>
      <c r="I352" s="215"/>
      <c r="J352" s="215"/>
      <c r="K352" s="215"/>
      <c r="L352" s="215"/>
      <c r="M352" s="215"/>
      <c r="N352" s="215"/>
      <c r="O352" s="215"/>
      <c r="P352" s="215"/>
    </row>
    <row r="353" spans="3:16" x14ac:dyDescent="0.2">
      <c r="C353" s="215"/>
      <c r="D353" s="215"/>
      <c r="E353" s="215"/>
      <c r="F353" s="215"/>
      <c r="G353" s="215"/>
      <c r="H353" s="215"/>
      <c r="I353" s="215"/>
      <c r="J353" s="215"/>
      <c r="K353" s="215"/>
      <c r="L353" s="215"/>
      <c r="M353" s="215"/>
      <c r="N353" s="215"/>
      <c r="O353" s="215"/>
      <c r="P353" s="215"/>
    </row>
    <row r="354" spans="3:16" x14ac:dyDescent="0.2">
      <c r="C354" s="215"/>
      <c r="D354" s="215"/>
      <c r="E354" s="215"/>
      <c r="F354" s="215"/>
      <c r="G354" s="215"/>
      <c r="H354" s="215"/>
      <c r="I354" s="215"/>
      <c r="J354" s="215"/>
      <c r="K354" s="215"/>
      <c r="L354" s="215"/>
      <c r="M354" s="215"/>
      <c r="N354" s="215"/>
      <c r="O354" s="215"/>
      <c r="P354" s="215"/>
    </row>
    <row r="355" spans="3:16" x14ac:dyDescent="0.2">
      <c r="C355" s="215"/>
      <c r="D355" s="215"/>
      <c r="E355" s="215"/>
      <c r="F355" s="215"/>
      <c r="G355" s="215"/>
      <c r="H355" s="215"/>
      <c r="I355" s="215"/>
      <c r="J355" s="215"/>
      <c r="K355" s="215"/>
      <c r="L355" s="215"/>
      <c r="M355" s="215"/>
      <c r="N355" s="215"/>
      <c r="O355" s="215"/>
      <c r="P355" s="215"/>
    </row>
    <row r="356" spans="3:16" x14ac:dyDescent="0.2">
      <c r="C356" s="215"/>
      <c r="D356" s="215"/>
      <c r="E356" s="215"/>
      <c r="F356" s="215"/>
      <c r="G356" s="215"/>
      <c r="H356" s="215"/>
      <c r="I356" s="215"/>
      <c r="J356" s="215"/>
      <c r="K356" s="215"/>
      <c r="L356" s="215"/>
      <c r="M356" s="215"/>
      <c r="N356" s="215"/>
      <c r="O356" s="215"/>
      <c r="P356" s="215"/>
    </row>
    <row r="357" spans="3:16" x14ac:dyDescent="0.2">
      <c r="C357" s="215"/>
      <c r="D357" s="215"/>
      <c r="E357" s="215"/>
      <c r="F357" s="215"/>
      <c r="G357" s="215"/>
      <c r="H357" s="215"/>
      <c r="I357" s="215"/>
      <c r="J357" s="215"/>
      <c r="K357" s="215"/>
      <c r="L357" s="215"/>
      <c r="M357" s="215"/>
      <c r="N357" s="215"/>
      <c r="O357" s="215"/>
      <c r="P357" s="215"/>
    </row>
    <row r="358" spans="3:16" x14ac:dyDescent="0.2">
      <c r="C358" s="215"/>
      <c r="D358" s="215"/>
      <c r="E358" s="215"/>
      <c r="F358" s="215"/>
      <c r="G358" s="215"/>
      <c r="H358" s="215"/>
      <c r="I358" s="215"/>
      <c r="J358" s="215"/>
      <c r="K358" s="215"/>
      <c r="L358" s="215"/>
      <c r="M358" s="215"/>
      <c r="N358" s="215"/>
      <c r="O358" s="215"/>
      <c r="P358" s="215"/>
    </row>
    <row r="359" spans="3:16" x14ac:dyDescent="0.2">
      <c r="C359" s="215"/>
      <c r="D359" s="215"/>
      <c r="E359" s="215"/>
      <c r="F359" s="215"/>
      <c r="G359" s="215"/>
      <c r="H359" s="215"/>
      <c r="I359" s="215"/>
      <c r="J359" s="215"/>
      <c r="K359" s="215"/>
      <c r="L359" s="215"/>
      <c r="M359" s="215"/>
      <c r="N359" s="215"/>
      <c r="O359" s="215"/>
      <c r="P359" s="215"/>
    </row>
    <row r="360" spans="3:16" x14ac:dyDescent="0.2">
      <c r="C360" s="215"/>
      <c r="D360" s="215"/>
      <c r="E360" s="215"/>
      <c r="F360" s="215"/>
      <c r="G360" s="215"/>
      <c r="H360" s="215"/>
      <c r="I360" s="215"/>
      <c r="J360" s="215"/>
      <c r="K360" s="215"/>
      <c r="L360" s="215"/>
      <c r="M360" s="215"/>
      <c r="N360" s="215"/>
      <c r="O360" s="215"/>
      <c r="P360" s="215"/>
    </row>
    <row r="361" spans="3:16" x14ac:dyDescent="0.2">
      <c r="C361" s="215"/>
      <c r="D361" s="215"/>
      <c r="E361" s="215"/>
      <c r="F361" s="215"/>
      <c r="G361" s="215"/>
      <c r="H361" s="215"/>
      <c r="I361" s="215"/>
      <c r="J361" s="215"/>
      <c r="K361" s="215"/>
      <c r="L361" s="215"/>
      <c r="M361" s="215"/>
      <c r="N361" s="215"/>
      <c r="O361" s="215"/>
      <c r="P361" s="215"/>
    </row>
    <row r="362" spans="3:16" x14ac:dyDescent="0.2">
      <c r="C362" s="215"/>
      <c r="D362" s="215"/>
      <c r="E362" s="215"/>
      <c r="F362" s="215"/>
      <c r="G362" s="215"/>
      <c r="H362" s="215"/>
      <c r="I362" s="215"/>
      <c r="J362" s="215"/>
      <c r="K362" s="215"/>
      <c r="L362" s="215"/>
      <c r="M362" s="215"/>
      <c r="N362" s="215"/>
      <c r="O362" s="215"/>
      <c r="P362" s="215"/>
    </row>
    <row r="363" spans="3:16" x14ac:dyDescent="0.2">
      <c r="C363" s="215"/>
      <c r="D363" s="215"/>
      <c r="E363" s="215"/>
      <c r="F363" s="215"/>
      <c r="G363" s="215"/>
      <c r="H363" s="215"/>
      <c r="I363" s="215"/>
      <c r="J363" s="215"/>
      <c r="K363" s="215"/>
      <c r="L363" s="215"/>
      <c r="M363" s="215"/>
      <c r="N363" s="215"/>
      <c r="O363" s="215"/>
      <c r="P363" s="215"/>
    </row>
    <row r="364" spans="3:16" x14ac:dyDescent="0.2">
      <c r="C364" s="215"/>
      <c r="D364" s="215"/>
      <c r="E364" s="215"/>
      <c r="F364" s="215"/>
      <c r="G364" s="215"/>
      <c r="H364" s="215"/>
      <c r="I364" s="215"/>
      <c r="J364" s="215"/>
      <c r="K364" s="215"/>
      <c r="L364" s="215"/>
      <c r="M364" s="215"/>
      <c r="N364" s="215"/>
      <c r="O364" s="215"/>
      <c r="P364" s="215"/>
    </row>
    <row r="365" spans="3:16" x14ac:dyDescent="0.2">
      <c r="C365" s="215"/>
      <c r="D365" s="215"/>
      <c r="E365" s="215"/>
      <c r="F365" s="215"/>
      <c r="G365" s="215"/>
      <c r="H365" s="215"/>
      <c r="I365" s="215"/>
      <c r="J365" s="215"/>
      <c r="K365" s="215"/>
      <c r="L365" s="215"/>
      <c r="M365" s="215"/>
      <c r="N365" s="215"/>
      <c r="O365" s="215"/>
      <c r="P365" s="215"/>
    </row>
    <row r="366" spans="3:16" x14ac:dyDescent="0.2">
      <c r="C366" s="215"/>
      <c r="D366" s="215"/>
      <c r="E366" s="215"/>
      <c r="F366" s="215"/>
      <c r="G366" s="215"/>
      <c r="H366" s="215"/>
      <c r="I366" s="215"/>
      <c r="J366" s="215"/>
      <c r="K366" s="215"/>
      <c r="L366" s="215"/>
      <c r="M366" s="215"/>
      <c r="N366" s="215"/>
      <c r="O366" s="215"/>
      <c r="P366" s="215"/>
    </row>
    <row r="367" spans="3:16" x14ac:dyDescent="0.2">
      <c r="C367" s="215"/>
      <c r="D367" s="215"/>
      <c r="E367" s="215"/>
      <c r="F367" s="215"/>
      <c r="G367" s="215"/>
      <c r="H367" s="215"/>
      <c r="I367" s="215"/>
      <c r="J367" s="215"/>
      <c r="K367" s="215"/>
      <c r="L367" s="215"/>
      <c r="M367" s="215"/>
      <c r="N367" s="215"/>
      <c r="O367" s="215"/>
      <c r="P367" s="215"/>
    </row>
    <row r="368" spans="3:16" x14ac:dyDescent="0.2">
      <c r="C368" s="215"/>
      <c r="D368" s="215"/>
      <c r="E368" s="215"/>
      <c r="F368" s="215"/>
      <c r="G368" s="215"/>
      <c r="H368" s="215"/>
      <c r="I368" s="215"/>
      <c r="J368" s="215"/>
      <c r="K368" s="215"/>
      <c r="L368" s="215"/>
      <c r="M368" s="215"/>
      <c r="N368" s="215"/>
      <c r="O368" s="215"/>
      <c r="P368" s="215"/>
    </row>
    <row r="369" spans="3:16" x14ac:dyDescent="0.2">
      <c r="C369" s="215"/>
      <c r="D369" s="215"/>
      <c r="E369" s="215"/>
      <c r="F369" s="215"/>
      <c r="G369" s="215"/>
      <c r="H369" s="215"/>
      <c r="I369" s="215"/>
      <c r="J369" s="215"/>
      <c r="K369" s="215"/>
      <c r="L369" s="215"/>
      <c r="M369" s="215"/>
      <c r="N369" s="215"/>
      <c r="O369" s="215"/>
      <c r="P369" s="215"/>
    </row>
    <row r="370" spans="3:16" x14ac:dyDescent="0.2">
      <c r="C370" s="215"/>
      <c r="D370" s="215"/>
      <c r="E370" s="215"/>
      <c r="F370" s="215"/>
      <c r="G370" s="215"/>
      <c r="H370" s="215"/>
      <c r="I370" s="215"/>
      <c r="J370" s="215"/>
      <c r="K370" s="215"/>
      <c r="L370" s="215"/>
      <c r="M370" s="215"/>
      <c r="N370" s="215"/>
      <c r="O370" s="215"/>
      <c r="P370" s="215"/>
    </row>
    <row r="371" spans="3:16" x14ac:dyDescent="0.2">
      <c r="C371" s="215"/>
      <c r="D371" s="215"/>
      <c r="E371" s="215"/>
      <c r="F371" s="215"/>
      <c r="G371" s="215"/>
      <c r="H371" s="215"/>
      <c r="I371" s="215"/>
      <c r="J371" s="215"/>
      <c r="K371" s="215"/>
      <c r="L371" s="215"/>
      <c r="M371" s="215"/>
      <c r="N371" s="215"/>
      <c r="O371" s="215"/>
      <c r="P371" s="215"/>
    </row>
    <row r="372" spans="3:16" x14ac:dyDescent="0.2">
      <c r="C372" s="215"/>
      <c r="D372" s="215"/>
      <c r="E372" s="215"/>
      <c r="F372" s="215"/>
      <c r="G372" s="215"/>
      <c r="H372" s="215"/>
      <c r="I372" s="215"/>
      <c r="J372" s="215"/>
      <c r="K372" s="215"/>
      <c r="L372" s="215"/>
      <c r="M372" s="215"/>
      <c r="N372" s="215"/>
      <c r="O372" s="215"/>
      <c r="P372" s="215"/>
    </row>
    <row r="373" spans="3:16" x14ac:dyDescent="0.2">
      <c r="C373" s="215"/>
      <c r="D373" s="215"/>
      <c r="E373" s="215"/>
      <c r="F373" s="215"/>
      <c r="G373" s="215"/>
      <c r="H373" s="215"/>
      <c r="I373" s="215"/>
      <c r="J373" s="215"/>
      <c r="K373" s="215"/>
      <c r="L373" s="215"/>
      <c r="M373" s="215"/>
      <c r="N373" s="215"/>
      <c r="O373" s="215"/>
      <c r="P373" s="215"/>
    </row>
    <row r="374" spans="3:16" x14ac:dyDescent="0.2">
      <c r="C374" s="215"/>
      <c r="D374" s="215"/>
      <c r="E374" s="215"/>
      <c r="F374" s="215"/>
      <c r="G374" s="215"/>
      <c r="H374" s="215"/>
      <c r="I374" s="215"/>
      <c r="J374" s="215"/>
      <c r="K374" s="215"/>
      <c r="L374" s="215"/>
      <c r="M374" s="215"/>
      <c r="N374" s="215"/>
      <c r="O374" s="215"/>
      <c r="P374" s="215"/>
    </row>
    <row r="375" spans="3:16" x14ac:dyDescent="0.2">
      <c r="C375" s="215"/>
      <c r="D375" s="215"/>
      <c r="E375" s="215"/>
      <c r="F375" s="215"/>
      <c r="G375" s="215"/>
      <c r="H375" s="215"/>
      <c r="I375" s="215"/>
      <c r="J375" s="215"/>
      <c r="K375" s="215"/>
      <c r="L375" s="215"/>
      <c r="M375" s="215"/>
      <c r="N375" s="215"/>
      <c r="O375" s="215"/>
      <c r="P375" s="215"/>
    </row>
    <row r="376" spans="3:16" x14ac:dyDescent="0.2">
      <c r="C376" s="215"/>
      <c r="D376" s="215"/>
      <c r="E376" s="215"/>
      <c r="F376" s="215"/>
      <c r="G376" s="215"/>
      <c r="H376" s="215"/>
      <c r="I376" s="215"/>
      <c r="J376" s="215"/>
      <c r="K376" s="215"/>
      <c r="L376" s="215"/>
      <c r="M376" s="215"/>
      <c r="N376" s="215"/>
      <c r="O376" s="215"/>
      <c r="P376" s="215"/>
    </row>
    <row r="377" spans="3:16" x14ac:dyDescent="0.2">
      <c r="C377" s="215"/>
      <c r="D377" s="215"/>
      <c r="E377" s="215"/>
      <c r="F377" s="215"/>
      <c r="G377" s="215"/>
      <c r="H377" s="215"/>
      <c r="I377" s="215"/>
      <c r="J377" s="215"/>
      <c r="K377" s="215"/>
      <c r="L377" s="215"/>
      <c r="M377" s="215"/>
      <c r="N377" s="215"/>
      <c r="O377" s="215"/>
      <c r="P377" s="215"/>
    </row>
    <row r="378" spans="3:16" x14ac:dyDescent="0.2">
      <c r="C378" s="215"/>
      <c r="D378" s="215"/>
      <c r="E378" s="215"/>
      <c r="F378" s="215"/>
      <c r="G378" s="215"/>
      <c r="H378" s="215"/>
      <c r="I378" s="215"/>
      <c r="J378" s="215"/>
      <c r="K378" s="215"/>
      <c r="L378" s="215"/>
      <c r="M378" s="215"/>
      <c r="N378" s="215"/>
      <c r="O378" s="215"/>
      <c r="P378" s="215"/>
    </row>
    <row r="379" spans="3:16" x14ac:dyDescent="0.2">
      <c r="C379" s="215"/>
      <c r="D379" s="215"/>
      <c r="E379" s="215"/>
      <c r="F379" s="215"/>
      <c r="G379" s="215"/>
      <c r="H379" s="215"/>
      <c r="I379" s="215"/>
      <c r="J379" s="215"/>
      <c r="K379" s="215"/>
      <c r="L379" s="215"/>
      <c r="M379" s="215"/>
      <c r="N379" s="215"/>
      <c r="O379" s="215"/>
      <c r="P379" s="215"/>
    </row>
    <row r="380" spans="3:16" x14ac:dyDescent="0.2">
      <c r="C380" s="215"/>
      <c r="D380" s="215"/>
      <c r="E380" s="215"/>
      <c r="F380" s="215"/>
      <c r="G380" s="215"/>
      <c r="H380" s="215"/>
      <c r="I380" s="215"/>
      <c r="J380" s="215"/>
      <c r="K380" s="215"/>
      <c r="L380" s="215"/>
      <c r="M380" s="215"/>
      <c r="N380" s="215"/>
      <c r="O380" s="215"/>
      <c r="P380" s="215"/>
    </row>
    <row r="381" spans="3:16" x14ac:dyDescent="0.2">
      <c r="C381" s="215"/>
      <c r="D381" s="215"/>
      <c r="E381" s="215"/>
      <c r="F381" s="215"/>
      <c r="G381" s="215"/>
      <c r="H381" s="215"/>
      <c r="I381" s="215"/>
      <c r="J381" s="215"/>
      <c r="K381" s="215"/>
      <c r="L381" s="215"/>
      <c r="M381" s="215"/>
      <c r="N381" s="215"/>
      <c r="O381" s="215"/>
      <c r="P381" s="215"/>
    </row>
    <row r="382" spans="3:16" x14ac:dyDescent="0.2">
      <c r="C382" s="215"/>
      <c r="D382" s="215"/>
      <c r="E382" s="215"/>
      <c r="F382" s="215"/>
      <c r="G382" s="215"/>
      <c r="H382" s="215"/>
      <c r="I382" s="215"/>
      <c r="J382" s="215"/>
      <c r="K382" s="215"/>
      <c r="L382" s="215"/>
      <c r="M382" s="215"/>
      <c r="N382" s="215"/>
      <c r="O382" s="215"/>
      <c r="P382" s="215"/>
    </row>
    <row r="383" spans="3:16" x14ac:dyDescent="0.2">
      <c r="C383" s="215"/>
      <c r="D383" s="215"/>
      <c r="E383" s="215"/>
      <c r="F383" s="215"/>
      <c r="G383" s="215"/>
      <c r="H383" s="215"/>
      <c r="I383" s="215"/>
      <c r="J383" s="215"/>
      <c r="K383" s="215"/>
      <c r="L383" s="215"/>
      <c r="M383" s="215"/>
      <c r="N383" s="215"/>
      <c r="O383" s="215"/>
      <c r="P383" s="215"/>
    </row>
    <row r="384" spans="3:16" x14ac:dyDescent="0.2">
      <c r="C384" s="215"/>
      <c r="D384" s="215"/>
      <c r="E384" s="215"/>
      <c r="F384" s="215"/>
      <c r="G384" s="215"/>
      <c r="H384" s="215"/>
      <c r="I384" s="215"/>
      <c r="J384" s="215"/>
      <c r="K384" s="215"/>
      <c r="L384" s="215"/>
      <c r="M384" s="215"/>
      <c r="N384" s="215"/>
      <c r="O384" s="215"/>
      <c r="P384" s="215"/>
    </row>
    <row r="385" spans="3:16" x14ac:dyDescent="0.2">
      <c r="C385" s="215"/>
      <c r="D385" s="215"/>
      <c r="E385" s="215"/>
      <c r="F385" s="215"/>
      <c r="G385" s="215"/>
      <c r="H385" s="215"/>
      <c r="I385" s="215"/>
      <c r="J385" s="215"/>
      <c r="K385" s="215"/>
      <c r="L385" s="215"/>
      <c r="M385" s="215"/>
      <c r="N385" s="215"/>
      <c r="O385" s="215"/>
      <c r="P385" s="215"/>
    </row>
    <row r="386" spans="3:16" x14ac:dyDescent="0.2">
      <c r="C386" s="215"/>
      <c r="D386" s="215"/>
      <c r="E386" s="215"/>
      <c r="F386" s="215"/>
      <c r="G386" s="215"/>
      <c r="H386" s="215"/>
      <c r="I386" s="215"/>
      <c r="J386" s="215"/>
      <c r="K386" s="215"/>
      <c r="L386" s="215"/>
      <c r="M386" s="215"/>
      <c r="N386" s="215"/>
      <c r="O386" s="215"/>
      <c r="P386" s="215"/>
    </row>
    <row r="387" spans="3:16" x14ac:dyDescent="0.2">
      <c r="C387" s="215"/>
      <c r="D387" s="215"/>
      <c r="E387" s="215"/>
      <c r="F387" s="215"/>
      <c r="G387" s="215"/>
      <c r="H387" s="215"/>
      <c r="I387" s="215"/>
      <c r="J387" s="215"/>
      <c r="K387" s="215"/>
      <c r="L387" s="215"/>
      <c r="M387" s="215"/>
      <c r="N387" s="215"/>
      <c r="O387" s="215"/>
      <c r="P387" s="215"/>
    </row>
    <row r="388" spans="3:16" x14ac:dyDescent="0.2">
      <c r="C388" s="215"/>
      <c r="D388" s="215"/>
      <c r="E388" s="215"/>
      <c r="F388" s="215"/>
      <c r="G388" s="215"/>
      <c r="H388" s="215"/>
      <c r="I388" s="215"/>
      <c r="J388" s="215"/>
      <c r="K388" s="215"/>
      <c r="L388" s="215"/>
      <c r="M388" s="215"/>
      <c r="N388" s="215"/>
      <c r="O388" s="215"/>
      <c r="P388" s="215"/>
    </row>
    <row r="389" spans="3:16" x14ac:dyDescent="0.2">
      <c r="C389" s="215"/>
      <c r="D389" s="215"/>
      <c r="E389" s="215"/>
      <c r="F389" s="215"/>
      <c r="G389" s="215"/>
      <c r="H389" s="215"/>
      <c r="I389" s="215"/>
      <c r="J389" s="215"/>
      <c r="K389" s="215"/>
      <c r="L389" s="215"/>
      <c r="M389" s="215"/>
      <c r="N389" s="215"/>
      <c r="O389" s="215"/>
      <c r="P389" s="215"/>
    </row>
    <row r="390" spans="3:16" x14ac:dyDescent="0.2">
      <c r="C390" s="215"/>
      <c r="D390" s="215"/>
      <c r="E390" s="215"/>
      <c r="F390" s="215"/>
      <c r="G390" s="215"/>
      <c r="H390" s="215"/>
      <c r="I390" s="215"/>
      <c r="J390" s="215"/>
      <c r="K390" s="215"/>
      <c r="L390" s="215"/>
      <c r="M390" s="215"/>
      <c r="N390" s="215"/>
      <c r="O390" s="215"/>
      <c r="P390" s="215"/>
    </row>
    <row r="391" spans="3:16" x14ac:dyDescent="0.2">
      <c r="C391" s="215"/>
      <c r="D391" s="215"/>
      <c r="E391" s="215"/>
      <c r="F391" s="215"/>
      <c r="G391" s="215"/>
      <c r="H391" s="215"/>
      <c r="I391" s="215"/>
      <c r="J391" s="215"/>
      <c r="K391" s="215"/>
      <c r="L391" s="215"/>
      <c r="M391" s="215"/>
      <c r="N391" s="215"/>
      <c r="O391" s="215"/>
      <c r="P391" s="215"/>
    </row>
    <row r="392" spans="3:16" x14ac:dyDescent="0.2">
      <c r="C392" s="215"/>
      <c r="D392" s="215"/>
      <c r="E392" s="215"/>
      <c r="F392" s="215"/>
      <c r="G392" s="215"/>
      <c r="H392" s="215"/>
      <c r="I392" s="215"/>
      <c r="J392" s="215"/>
      <c r="K392" s="215"/>
      <c r="L392" s="215"/>
      <c r="M392" s="215"/>
      <c r="N392" s="215"/>
      <c r="O392" s="215"/>
      <c r="P392" s="215"/>
    </row>
    <row r="393" spans="3:16" x14ac:dyDescent="0.2">
      <c r="C393" s="215"/>
      <c r="D393" s="215"/>
      <c r="E393" s="215"/>
      <c r="F393" s="215"/>
      <c r="G393" s="215"/>
      <c r="H393" s="215"/>
      <c r="I393" s="215"/>
      <c r="J393" s="215"/>
      <c r="K393" s="215"/>
      <c r="L393" s="215"/>
      <c r="M393" s="215"/>
      <c r="N393" s="215"/>
      <c r="O393" s="215"/>
      <c r="P393" s="215"/>
    </row>
    <row r="394" spans="3:16" x14ac:dyDescent="0.2">
      <c r="C394" s="215"/>
      <c r="D394" s="215"/>
      <c r="E394" s="215"/>
      <c r="F394" s="215"/>
      <c r="G394" s="215"/>
      <c r="H394" s="215"/>
      <c r="I394" s="215"/>
      <c r="J394" s="215"/>
      <c r="K394" s="215"/>
      <c r="L394" s="215"/>
      <c r="M394" s="215"/>
      <c r="N394" s="215"/>
      <c r="O394" s="215"/>
      <c r="P394" s="215"/>
    </row>
    <row r="395" spans="3:16" x14ac:dyDescent="0.2">
      <c r="C395" s="215"/>
      <c r="D395" s="215"/>
      <c r="E395" s="215"/>
      <c r="F395" s="215"/>
      <c r="G395" s="215"/>
      <c r="H395" s="215"/>
      <c r="I395" s="215"/>
      <c r="J395" s="215"/>
      <c r="K395" s="215"/>
      <c r="L395" s="215"/>
      <c r="M395" s="215"/>
      <c r="N395" s="215"/>
      <c r="O395" s="215"/>
      <c r="P395" s="215"/>
    </row>
    <row r="396" spans="3:16" x14ac:dyDescent="0.2">
      <c r="C396" s="215"/>
      <c r="D396" s="215"/>
      <c r="E396" s="215"/>
      <c r="F396" s="215"/>
      <c r="G396" s="215"/>
      <c r="H396" s="215"/>
      <c r="I396" s="215"/>
      <c r="J396" s="215"/>
      <c r="K396" s="215"/>
      <c r="L396" s="215"/>
      <c r="M396" s="215"/>
      <c r="N396" s="215"/>
      <c r="O396" s="215"/>
      <c r="P396" s="215"/>
    </row>
    <row r="397" spans="3:16" x14ac:dyDescent="0.2">
      <c r="C397" s="215"/>
      <c r="D397" s="215"/>
      <c r="E397" s="215"/>
      <c r="F397" s="215"/>
      <c r="G397" s="215"/>
      <c r="H397" s="215"/>
      <c r="I397" s="215"/>
      <c r="J397" s="215"/>
      <c r="K397" s="215"/>
      <c r="L397" s="215"/>
      <c r="M397" s="215"/>
      <c r="N397" s="215"/>
      <c r="O397" s="215"/>
      <c r="P397" s="215"/>
    </row>
    <row r="398" spans="3:16" x14ac:dyDescent="0.2">
      <c r="C398" s="215"/>
      <c r="D398" s="215"/>
      <c r="E398" s="215"/>
      <c r="F398" s="215"/>
      <c r="G398" s="215"/>
      <c r="H398" s="215"/>
      <c r="I398" s="215"/>
      <c r="J398" s="215"/>
      <c r="K398" s="215"/>
      <c r="L398" s="215"/>
      <c r="M398" s="215"/>
      <c r="N398" s="215"/>
      <c r="O398" s="215"/>
      <c r="P398" s="215"/>
    </row>
    <row r="399" spans="3:16" x14ac:dyDescent="0.2">
      <c r="C399" s="215"/>
      <c r="D399" s="215"/>
      <c r="E399" s="215"/>
      <c r="F399" s="215"/>
      <c r="G399" s="215"/>
      <c r="H399" s="215"/>
      <c r="I399" s="215"/>
      <c r="J399" s="215"/>
      <c r="K399" s="215"/>
      <c r="L399" s="215"/>
      <c r="M399" s="215"/>
      <c r="N399" s="215"/>
      <c r="O399" s="215"/>
      <c r="P399" s="215"/>
    </row>
    <row r="400" spans="3:16" x14ac:dyDescent="0.2">
      <c r="C400" s="215"/>
      <c r="D400" s="215"/>
      <c r="E400" s="215"/>
      <c r="F400" s="215"/>
      <c r="G400" s="215"/>
      <c r="H400" s="215"/>
      <c r="I400" s="215"/>
      <c r="J400" s="215"/>
      <c r="K400" s="215"/>
      <c r="L400" s="215"/>
      <c r="M400" s="215"/>
      <c r="N400" s="215"/>
      <c r="O400" s="215"/>
      <c r="P400" s="215"/>
    </row>
    <row r="401" spans="3:16" x14ac:dyDescent="0.2">
      <c r="C401" s="215"/>
      <c r="D401" s="215"/>
      <c r="E401" s="215"/>
      <c r="F401" s="215"/>
      <c r="G401" s="215"/>
      <c r="H401" s="215"/>
      <c r="I401" s="215"/>
      <c r="J401" s="215"/>
      <c r="K401" s="215"/>
      <c r="L401" s="215"/>
      <c r="M401" s="215"/>
      <c r="N401" s="215"/>
      <c r="O401" s="215"/>
      <c r="P401" s="215"/>
    </row>
    <row r="402" spans="3:16" x14ac:dyDescent="0.2">
      <c r="C402" s="215"/>
      <c r="D402" s="215"/>
      <c r="E402" s="215"/>
      <c r="F402" s="215"/>
      <c r="G402" s="215"/>
      <c r="H402" s="215"/>
      <c r="I402" s="215"/>
      <c r="J402" s="215"/>
      <c r="K402" s="215"/>
      <c r="L402" s="215"/>
      <c r="M402" s="215"/>
      <c r="N402" s="215"/>
      <c r="O402" s="215"/>
      <c r="P402" s="215"/>
    </row>
    <row r="403" spans="3:16" x14ac:dyDescent="0.2">
      <c r="C403" s="215"/>
      <c r="D403" s="215"/>
      <c r="E403" s="215"/>
      <c r="F403" s="215"/>
      <c r="G403" s="215"/>
      <c r="H403" s="215"/>
      <c r="I403" s="215"/>
      <c r="J403" s="215"/>
      <c r="K403" s="215"/>
      <c r="L403" s="215"/>
      <c r="M403" s="215"/>
      <c r="N403" s="215"/>
      <c r="O403" s="215"/>
      <c r="P403" s="215"/>
    </row>
    <row r="404" spans="3:16" x14ac:dyDescent="0.2">
      <c r="C404" s="215"/>
      <c r="D404" s="215"/>
      <c r="E404" s="215"/>
      <c r="F404" s="215"/>
      <c r="G404" s="215"/>
      <c r="H404" s="215"/>
      <c r="I404" s="215"/>
      <c r="J404" s="215"/>
      <c r="K404" s="215"/>
      <c r="L404" s="215"/>
      <c r="M404" s="215"/>
      <c r="N404" s="215"/>
      <c r="O404" s="215"/>
      <c r="P404" s="215"/>
    </row>
    <row r="405" spans="3:16" x14ac:dyDescent="0.2">
      <c r="C405" s="215"/>
      <c r="D405" s="215"/>
      <c r="E405" s="215"/>
      <c r="F405" s="215"/>
      <c r="G405" s="215"/>
      <c r="H405" s="215"/>
      <c r="I405" s="215"/>
      <c r="J405" s="215"/>
      <c r="K405" s="215"/>
      <c r="L405" s="215"/>
      <c r="M405" s="215"/>
      <c r="N405" s="215"/>
      <c r="O405" s="215"/>
      <c r="P405" s="215"/>
    </row>
    <row r="406" spans="3:16" x14ac:dyDescent="0.2">
      <c r="C406" s="215"/>
      <c r="D406" s="215"/>
      <c r="E406" s="215"/>
      <c r="F406" s="215"/>
      <c r="G406" s="215"/>
      <c r="H406" s="215"/>
      <c r="I406" s="215"/>
      <c r="J406" s="215"/>
      <c r="K406" s="215"/>
      <c r="L406" s="215"/>
      <c r="M406" s="215"/>
      <c r="N406" s="215"/>
      <c r="O406" s="215"/>
      <c r="P406" s="215"/>
    </row>
    <row r="407" spans="3:16" x14ac:dyDescent="0.2">
      <c r="C407" s="215"/>
      <c r="D407" s="215"/>
      <c r="E407" s="215"/>
      <c r="F407" s="215"/>
      <c r="G407" s="215"/>
      <c r="H407" s="215"/>
      <c r="I407" s="215"/>
      <c r="J407" s="215"/>
      <c r="K407" s="215"/>
      <c r="L407" s="215"/>
      <c r="M407" s="215"/>
      <c r="N407" s="215"/>
      <c r="O407" s="215"/>
      <c r="P407" s="215"/>
    </row>
    <row r="408" spans="3:16" x14ac:dyDescent="0.2">
      <c r="C408" s="215"/>
      <c r="D408" s="215"/>
      <c r="E408" s="215"/>
      <c r="F408" s="215"/>
      <c r="G408" s="215"/>
      <c r="H408" s="215"/>
      <c r="I408" s="215"/>
      <c r="J408" s="215"/>
      <c r="K408" s="215"/>
      <c r="L408" s="215"/>
      <c r="M408" s="215"/>
      <c r="N408" s="215"/>
      <c r="O408" s="215"/>
      <c r="P408" s="215"/>
    </row>
    <row r="409" spans="3:16" x14ac:dyDescent="0.2">
      <c r="C409" s="215"/>
      <c r="D409" s="215"/>
      <c r="E409" s="215"/>
      <c r="F409" s="215"/>
      <c r="G409" s="215"/>
      <c r="H409" s="215"/>
      <c r="I409" s="215"/>
      <c r="J409" s="215"/>
      <c r="K409" s="215"/>
      <c r="L409" s="215"/>
      <c r="M409" s="215"/>
      <c r="N409" s="215"/>
      <c r="O409" s="215"/>
      <c r="P409" s="215"/>
    </row>
    <row r="410" spans="3:16" x14ac:dyDescent="0.2">
      <c r="C410" s="215"/>
      <c r="D410" s="215"/>
      <c r="E410" s="215"/>
      <c r="F410" s="215"/>
      <c r="G410" s="215"/>
      <c r="H410" s="215"/>
      <c r="I410" s="215"/>
      <c r="J410" s="215"/>
      <c r="K410" s="215"/>
      <c r="L410" s="215"/>
      <c r="M410" s="215"/>
      <c r="N410" s="215"/>
      <c r="O410" s="215"/>
      <c r="P410" s="215"/>
    </row>
    <row r="411" spans="3:16" x14ac:dyDescent="0.2">
      <c r="C411" s="215"/>
      <c r="D411" s="215"/>
      <c r="E411" s="215"/>
      <c r="F411" s="215"/>
      <c r="G411" s="215"/>
      <c r="H411" s="215"/>
      <c r="I411" s="215"/>
      <c r="J411" s="215"/>
      <c r="K411" s="215"/>
      <c r="L411" s="215"/>
      <c r="M411" s="215"/>
      <c r="N411" s="215"/>
      <c r="O411" s="215"/>
      <c r="P411" s="215"/>
    </row>
    <row r="412" spans="3:16" x14ac:dyDescent="0.2">
      <c r="C412" s="215"/>
      <c r="D412" s="215"/>
      <c r="E412" s="215"/>
      <c r="F412" s="215"/>
      <c r="G412" s="215"/>
      <c r="H412" s="215"/>
      <c r="I412" s="215"/>
      <c r="J412" s="215"/>
      <c r="K412" s="215"/>
      <c r="L412" s="215"/>
      <c r="M412" s="215"/>
      <c r="N412" s="215"/>
      <c r="O412" s="215"/>
      <c r="P412" s="215"/>
    </row>
    <row r="413" spans="3:16" x14ac:dyDescent="0.2">
      <c r="C413" s="215"/>
      <c r="D413" s="215"/>
      <c r="E413" s="215"/>
      <c r="F413" s="215"/>
      <c r="G413" s="215"/>
      <c r="H413" s="215"/>
      <c r="I413" s="215"/>
      <c r="J413" s="215"/>
      <c r="K413" s="215"/>
      <c r="L413" s="215"/>
      <c r="M413" s="215"/>
      <c r="N413" s="215"/>
      <c r="O413" s="215"/>
      <c r="P413" s="215"/>
    </row>
    <row r="414" spans="3:16" x14ac:dyDescent="0.2"/>
    <row r="415" spans="3:16" x14ac:dyDescent="0.2"/>
    <row r="416" spans="3:16" x14ac:dyDescent="0.2"/>
  </sheetData>
  <sheetProtection formatCells="0" formatColumns="0" formatRows="0"/>
  <mergeCells count="7">
    <mergeCell ref="G9:K9"/>
    <mergeCell ref="G11:K11"/>
    <mergeCell ref="C120:F120"/>
    <mergeCell ref="C114:E114"/>
    <mergeCell ref="G17:K17"/>
    <mergeCell ref="G50:K50"/>
    <mergeCell ref="D101:D107"/>
  </mergeCells>
  <dataValidations count="5">
    <dataValidation allowBlank="1" showInputMessage="1" showErrorMessage="1" promptTitle="Provider Name" prompt="Please enter the Name of the organisation submitting the bid." sqref="G11:K12"/>
    <dataValidation allowBlank="1" showInputMessage="1" showErrorMessage="1" promptTitle="Direct Service Delivery Staff" prompt="Enter the number (FTEs) in each category to deliver this service. Please note that this may not be total staff numbers as individuals time may be split between services." sqref="E21 E52"/>
    <dataValidation allowBlank="1" showInputMessage="1" showErrorMessage="1" promptTitle="Direct Service Delivery Salaries" prompt="Enter the salary costs including on costs and expenses for the staff and volunteers detailed above in relation to the delivery of this service." sqref="E29 E61"/>
    <dataValidation allowBlank="1" showInputMessage="1" showErrorMessage="1" promptTitle="Overhead Costs Staffing" prompt="Enter the numbers and costs of staff who do not directly deliver services i.e. Administrators, Team Managers etc." sqref="E87"/>
    <dataValidation allowBlank="1" showInputMessage="1" showErrorMessage="1" promptTitle="Overhead Costs " prompt="Enter all other costs which will be expended in running the above services." sqref="E99"/>
  </dataValidations>
  <printOptions horizontalCentered="1" verticalCentered="1"/>
  <pageMargins left="0.25" right="0.25" top="0.75" bottom="0.75" header="0.3" footer="0.3"/>
  <pageSetup paperSize="9" scale="65" fitToHeight="0" orientation="portrait" r:id="rId1"/>
  <rowBreaks count="2" manualBreakCount="2">
    <brk id="47" max="16" man="1"/>
    <brk id="83"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W421"/>
  <sheetViews>
    <sheetView showGridLines="0" zoomScaleNormal="100" workbookViewId="0">
      <selection activeCell="C21" sqref="C21:M21"/>
    </sheetView>
  </sheetViews>
  <sheetFormatPr defaultColWidth="0" defaultRowHeight="12.75" zeroHeight="1" x14ac:dyDescent="0.2"/>
  <cols>
    <col min="1" max="1" width="1.69921875" style="23" customWidth="1"/>
    <col min="2" max="2" width="3.8984375" style="23" customWidth="1"/>
    <col min="3" max="3" width="21" style="24" customWidth="1"/>
    <col min="4" max="4" width="5.5" style="25" customWidth="1"/>
    <col min="5" max="5" width="4.296875" style="25" customWidth="1"/>
    <col min="6" max="6" width="4" style="25" customWidth="1"/>
    <col min="7" max="7" width="11" style="25" customWidth="1"/>
    <col min="8" max="8" width="2.8984375" style="25" customWidth="1"/>
    <col min="9" max="9" width="11.59765625" style="25" customWidth="1"/>
    <col min="10" max="10" width="2.09765625" style="25" customWidth="1"/>
    <col min="11" max="11" width="10.59765625" style="25" customWidth="1"/>
    <col min="12" max="12" width="3.19921875" style="33" customWidth="1"/>
    <col min="13" max="13" width="9.19921875" style="25" customWidth="1"/>
    <col min="14" max="14" width="4.59765625" style="50" customWidth="1"/>
    <col min="15" max="15" width="2.59765625" style="23" customWidth="1"/>
    <col min="16" max="49" width="0" style="23" hidden="1" customWidth="1"/>
    <col min="50" max="16384" width="8.796875" style="23" hidden="1"/>
  </cols>
  <sheetData>
    <row r="1" spans="2:14" ht="11.25" customHeight="1" x14ac:dyDescent="0.2"/>
    <row r="2" spans="2:14" x14ac:dyDescent="0.2">
      <c r="B2" s="26"/>
      <c r="C2" s="27"/>
      <c r="D2" s="28"/>
      <c r="E2" s="28"/>
      <c r="F2" s="28"/>
      <c r="G2" s="28"/>
      <c r="H2" s="28"/>
      <c r="I2" s="28"/>
      <c r="J2" s="28"/>
      <c r="K2" s="28"/>
      <c r="L2" s="51"/>
      <c r="M2" s="28"/>
      <c r="N2" s="59"/>
    </row>
    <row r="3" spans="2:14" x14ac:dyDescent="0.2">
      <c r="B3" s="29"/>
      <c r="C3" s="30"/>
      <c r="D3" s="31"/>
      <c r="E3" s="31"/>
      <c r="F3" s="31"/>
      <c r="G3" s="31"/>
      <c r="H3" s="31"/>
      <c r="I3" s="31"/>
      <c r="J3" s="31"/>
      <c r="K3" s="31"/>
      <c r="M3" s="31"/>
      <c r="N3" s="60"/>
    </row>
    <row r="4" spans="2:14" ht="18" x14ac:dyDescent="0.25">
      <c r="B4" s="29"/>
      <c r="C4" s="339" t="s">
        <v>75</v>
      </c>
      <c r="D4" s="340"/>
      <c r="E4" s="340"/>
      <c r="F4" s="340"/>
      <c r="G4" s="340"/>
      <c r="H4" s="340"/>
      <c r="I4" s="340"/>
      <c r="J4" s="340"/>
      <c r="K4" s="340"/>
      <c r="L4" s="340"/>
      <c r="M4" s="340"/>
      <c r="N4" s="60"/>
    </row>
    <row r="5" spans="2:14" ht="18" x14ac:dyDescent="0.25">
      <c r="B5" s="29"/>
      <c r="C5" s="88"/>
      <c r="D5" s="32"/>
      <c r="E5" s="32"/>
      <c r="F5" s="32"/>
      <c r="G5" s="33"/>
      <c r="H5" s="31"/>
      <c r="I5" s="31"/>
      <c r="J5" s="31"/>
      <c r="K5" s="31"/>
      <c r="M5" s="31"/>
      <c r="N5" s="60"/>
    </row>
    <row r="6" spans="2:14" ht="18" x14ac:dyDescent="0.25">
      <c r="B6" s="29"/>
      <c r="C6" s="339" t="s">
        <v>90</v>
      </c>
      <c r="D6" s="340"/>
      <c r="E6" s="340"/>
      <c r="F6" s="340"/>
      <c r="G6" s="340"/>
      <c r="H6" s="340"/>
      <c r="I6" s="340"/>
      <c r="J6" s="340"/>
      <c r="K6" s="340"/>
      <c r="L6" s="340"/>
      <c r="M6" s="340"/>
      <c r="N6" s="60"/>
    </row>
    <row r="7" spans="2:14" ht="18" x14ac:dyDescent="0.25">
      <c r="B7" s="29"/>
      <c r="C7" s="339"/>
      <c r="D7" s="340"/>
      <c r="E7" s="340"/>
      <c r="F7" s="340"/>
      <c r="G7" s="340"/>
      <c r="H7" s="340"/>
      <c r="I7" s="340"/>
      <c r="J7" s="340"/>
      <c r="K7" s="340"/>
      <c r="L7" s="340"/>
      <c r="M7" s="340"/>
      <c r="N7" s="60"/>
    </row>
    <row r="8" spans="2:14" ht="18" x14ac:dyDescent="0.25">
      <c r="B8" s="29"/>
      <c r="C8" s="339" t="s">
        <v>139</v>
      </c>
      <c r="D8" s="340"/>
      <c r="E8" s="340"/>
      <c r="F8" s="340"/>
      <c r="G8" s="340"/>
      <c r="H8" s="340"/>
      <c r="I8" s="340"/>
      <c r="J8" s="340"/>
      <c r="K8" s="340"/>
      <c r="L8" s="340"/>
      <c r="M8" s="340"/>
      <c r="N8" s="60"/>
    </row>
    <row r="9" spans="2:14" x14ac:dyDescent="0.2">
      <c r="B9" s="29"/>
      <c r="C9" s="30"/>
      <c r="D9" s="31"/>
      <c r="E9" s="31"/>
      <c r="F9" s="31"/>
      <c r="G9" s="31"/>
      <c r="H9" s="31"/>
      <c r="I9" s="31"/>
      <c r="J9" s="31"/>
      <c r="K9" s="31"/>
      <c r="M9" s="31"/>
      <c r="N9" s="60"/>
    </row>
    <row r="10" spans="2:14" x14ac:dyDescent="0.2">
      <c r="B10" s="29"/>
      <c r="C10" s="30"/>
      <c r="D10" s="31"/>
      <c r="E10" s="31"/>
      <c r="F10" s="31"/>
      <c r="G10" s="31"/>
      <c r="H10" s="31"/>
      <c r="I10" s="31"/>
      <c r="J10" s="31"/>
      <c r="K10" s="31"/>
      <c r="M10" s="31"/>
      <c r="N10" s="60"/>
    </row>
    <row r="11" spans="2:14" ht="30" customHeight="1" x14ac:dyDescent="0.2">
      <c r="B11" s="29"/>
      <c r="C11" s="337" t="s">
        <v>140</v>
      </c>
      <c r="D11" s="323"/>
      <c r="E11" s="323"/>
      <c r="F11" s="323"/>
      <c r="G11" s="323"/>
      <c r="H11" s="323"/>
      <c r="I11" s="323"/>
      <c r="J11" s="323"/>
      <c r="K11" s="323"/>
      <c r="L11" s="323"/>
      <c r="M11" s="323"/>
      <c r="N11" s="60"/>
    </row>
    <row r="12" spans="2:14" x14ac:dyDescent="0.2">
      <c r="B12" s="29"/>
      <c r="C12" s="30"/>
      <c r="D12" s="31"/>
      <c r="E12" s="31"/>
      <c r="F12" s="31"/>
      <c r="G12" s="31"/>
      <c r="H12" s="31"/>
      <c r="I12" s="31"/>
      <c r="J12" s="31"/>
      <c r="K12" s="31"/>
      <c r="M12" s="31"/>
      <c r="N12" s="60"/>
    </row>
    <row r="13" spans="2:14" ht="14.25" x14ac:dyDescent="0.2">
      <c r="B13" s="29"/>
      <c r="C13" s="337" t="s">
        <v>177</v>
      </c>
      <c r="D13" s="323"/>
      <c r="E13" s="323"/>
      <c r="F13" s="323"/>
      <c r="G13" s="323"/>
      <c r="H13" s="323"/>
      <c r="I13" s="323"/>
      <c r="J13" s="323"/>
      <c r="K13" s="323"/>
      <c r="L13" s="323"/>
      <c r="M13" s="323"/>
      <c r="N13" s="60"/>
    </row>
    <row r="14" spans="2:14" ht="14.25" x14ac:dyDescent="0.2">
      <c r="B14" s="29"/>
      <c r="C14" s="30"/>
      <c r="D14" s="5"/>
      <c r="E14" s="5"/>
      <c r="F14" s="5"/>
      <c r="G14" s="5"/>
      <c r="H14" s="5"/>
      <c r="I14" s="5"/>
      <c r="J14" s="5"/>
      <c r="K14" s="5"/>
      <c r="L14" s="5"/>
      <c r="M14" s="5"/>
      <c r="N14" s="60"/>
    </row>
    <row r="15" spans="2:14" ht="33.75" customHeight="1" x14ac:dyDescent="0.2">
      <c r="B15" s="29"/>
      <c r="C15" s="337" t="s">
        <v>141</v>
      </c>
      <c r="D15" s="323"/>
      <c r="E15" s="323"/>
      <c r="F15" s="323"/>
      <c r="G15" s="323"/>
      <c r="H15" s="323"/>
      <c r="I15" s="323"/>
      <c r="J15" s="323"/>
      <c r="K15" s="323"/>
      <c r="L15" s="323"/>
      <c r="M15" s="323"/>
      <c r="N15" s="60"/>
    </row>
    <row r="16" spans="2:14" ht="15" x14ac:dyDescent="0.2">
      <c r="B16" s="29"/>
      <c r="C16" s="86"/>
      <c r="D16" s="34"/>
      <c r="E16" s="34"/>
      <c r="F16" s="34"/>
      <c r="G16" s="52"/>
      <c r="H16" s="52"/>
      <c r="I16" s="52"/>
      <c r="J16" s="52"/>
      <c r="K16" s="52"/>
      <c r="L16" s="52"/>
      <c r="M16" s="55"/>
      <c r="N16" s="61"/>
    </row>
    <row r="17" spans="2:14" ht="45" x14ac:dyDescent="0.3">
      <c r="B17" s="29"/>
      <c r="C17" s="113" t="s">
        <v>136</v>
      </c>
      <c r="D17" s="34"/>
      <c r="E17" s="34"/>
      <c r="F17" s="34"/>
      <c r="G17" s="52"/>
      <c r="H17" s="52"/>
      <c r="I17" s="52"/>
      <c r="J17" s="52"/>
      <c r="K17" s="52"/>
      <c r="L17" s="52"/>
      <c r="M17" s="55"/>
      <c r="N17" s="61"/>
    </row>
    <row r="18" spans="2:14" s="56" customFormat="1" ht="15" x14ac:dyDescent="0.2">
      <c r="B18" s="57"/>
      <c r="C18" s="127"/>
      <c r="D18" s="48"/>
      <c r="E18" s="48"/>
      <c r="F18" s="48"/>
      <c r="G18" s="52"/>
      <c r="H18" s="52"/>
      <c r="I18" s="52"/>
      <c r="J18" s="52"/>
      <c r="K18" s="52"/>
      <c r="L18" s="52"/>
      <c r="M18" s="128"/>
      <c r="N18" s="61"/>
    </row>
    <row r="19" spans="2:14" ht="14.25" x14ac:dyDescent="0.2">
      <c r="B19" s="29"/>
      <c r="C19" s="337" t="s">
        <v>142</v>
      </c>
      <c r="D19" s="323"/>
      <c r="E19" s="323"/>
      <c r="F19" s="323"/>
      <c r="G19" s="323"/>
      <c r="H19" s="323"/>
      <c r="I19" s="323"/>
      <c r="J19" s="323"/>
      <c r="K19" s="323"/>
      <c r="L19" s="323"/>
      <c r="M19" s="323"/>
      <c r="N19" s="60"/>
    </row>
    <row r="20" spans="2:14" ht="14.25" x14ac:dyDescent="0.2">
      <c r="B20" s="29"/>
      <c r="C20" s="30"/>
      <c r="D20" s="5"/>
      <c r="E20" s="5"/>
      <c r="F20" s="5"/>
      <c r="G20" s="5"/>
      <c r="H20" s="5"/>
      <c r="I20" s="5"/>
      <c r="J20" s="5"/>
      <c r="K20" s="5"/>
      <c r="L20" s="5"/>
      <c r="M20" s="5"/>
      <c r="N20" s="60"/>
    </row>
    <row r="21" spans="2:14" ht="33.75" customHeight="1" x14ac:dyDescent="0.2">
      <c r="B21" s="29"/>
      <c r="C21" s="337" t="s">
        <v>143</v>
      </c>
      <c r="D21" s="323"/>
      <c r="E21" s="323"/>
      <c r="F21" s="323"/>
      <c r="G21" s="323"/>
      <c r="H21" s="323"/>
      <c r="I21" s="323"/>
      <c r="J21" s="323"/>
      <c r="K21" s="323"/>
      <c r="L21" s="323"/>
      <c r="M21" s="323"/>
      <c r="N21" s="60"/>
    </row>
    <row r="22" spans="2:14" ht="47.25" customHeight="1" x14ac:dyDescent="0.2">
      <c r="B22" s="29"/>
      <c r="C22" s="337" t="s">
        <v>144</v>
      </c>
      <c r="D22" s="323"/>
      <c r="E22" s="323"/>
      <c r="F22" s="323"/>
      <c r="G22" s="323"/>
      <c r="H22" s="323"/>
      <c r="I22" s="323"/>
      <c r="J22" s="323"/>
      <c r="K22" s="323"/>
      <c r="L22" s="323"/>
      <c r="M22" s="323"/>
      <c r="N22" s="60"/>
    </row>
    <row r="23" spans="2:14" ht="16.5" customHeight="1" x14ac:dyDescent="0.2">
      <c r="B23" s="29"/>
      <c r="C23" s="30"/>
      <c r="D23" s="5"/>
      <c r="E23" s="5"/>
      <c r="F23" s="5"/>
      <c r="G23" s="5"/>
      <c r="H23" s="5"/>
      <c r="I23" s="5"/>
      <c r="J23" s="5"/>
      <c r="K23" s="5"/>
      <c r="L23" s="5"/>
      <c r="M23" s="5"/>
      <c r="N23" s="60"/>
    </row>
    <row r="24" spans="2:14" ht="22.5" customHeight="1" x14ac:dyDescent="0.2">
      <c r="B24" s="29"/>
      <c r="C24" s="337" t="s">
        <v>145</v>
      </c>
      <c r="D24" s="323"/>
      <c r="E24" s="323"/>
      <c r="F24" s="323"/>
      <c r="G24" s="323"/>
      <c r="H24" s="323"/>
      <c r="I24" s="323"/>
      <c r="J24" s="323"/>
      <c r="K24" s="323"/>
      <c r="L24" s="323"/>
      <c r="M24" s="323"/>
      <c r="N24" s="60"/>
    </row>
    <row r="25" spans="2:14" ht="13.5" customHeight="1" x14ac:dyDescent="0.2">
      <c r="B25" s="29"/>
      <c r="C25" s="30"/>
      <c r="D25" s="5"/>
      <c r="E25" s="5"/>
      <c r="F25" s="5"/>
      <c r="G25" s="5"/>
      <c r="H25" s="5"/>
      <c r="I25" s="5"/>
      <c r="J25" s="5"/>
      <c r="K25" s="5"/>
      <c r="L25" s="5"/>
      <c r="M25" s="5"/>
      <c r="N25" s="60"/>
    </row>
    <row r="26" spans="2:14" ht="27.75" customHeight="1" x14ac:dyDescent="0.2">
      <c r="B26" s="29"/>
      <c r="C26" s="337" t="s">
        <v>146</v>
      </c>
      <c r="D26" s="323"/>
      <c r="E26" s="323"/>
      <c r="F26" s="323"/>
      <c r="G26" s="323"/>
      <c r="H26" s="323"/>
      <c r="I26" s="323"/>
      <c r="J26" s="323"/>
      <c r="K26" s="323"/>
      <c r="L26" s="323"/>
      <c r="M26" s="323"/>
      <c r="N26" s="60"/>
    </row>
    <row r="27" spans="2:14" ht="12" customHeight="1" x14ac:dyDescent="0.2">
      <c r="B27" s="29"/>
      <c r="C27" s="30"/>
      <c r="D27" s="5"/>
      <c r="E27" s="5"/>
      <c r="F27" s="5"/>
      <c r="G27" s="5"/>
      <c r="H27" s="5"/>
      <c r="I27" s="5"/>
      <c r="J27" s="5"/>
      <c r="K27" s="5"/>
      <c r="L27" s="5"/>
      <c r="M27" s="5"/>
      <c r="N27" s="60"/>
    </row>
    <row r="28" spans="2:14" ht="33.75" customHeight="1" x14ac:dyDescent="0.2">
      <c r="B28" s="29"/>
      <c r="C28" s="337" t="s">
        <v>183</v>
      </c>
      <c r="D28" s="323"/>
      <c r="E28" s="323"/>
      <c r="F28" s="323"/>
      <c r="G28" s="323"/>
      <c r="H28" s="323"/>
      <c r="I28" s="323"/>
      <c r="J28" s="323"/>
      <c r="K28" s="323"/>
      <c r="L28" s="323"/>
      <c r="M28" s="323"/>
      <c r="N28" s="60"/>
    </row>
    <row r="29" spans="2:14" ht="18" customHeight="1" x14ac:dyDescent="0.2">
      <c r="B29" s="29"/>
      <c r="C29" s="129"/>
      <c r="D29" s="130"/>
      <c r="E29" s="130"/>
      <c r="F29" s="130"/>
      <c r="G29" s="130"/>
      <c r="H29" s="130"/>
      <c r="I29" s="130"/>
      <c r="J29" s="130"/>
      <c r="K29" s="130"/>
      <c r="L29" s="130"/>
      <c r="M29" s="130"/>
      <c r="N29" s="60"/>
    </row>
    <row r="30" spans="2:14" ht="18" customHeight="1" x14ac:dyDescent="0.2">
      <c r="B30" s="29"/>
      <c r="C30" s="337" t="s">
        <v>178</v>
      </c>
      <c r="D30" s="323"/>
      <c r="E30" s="323"/>
      <c r="F30" s="323"/>
      <c r="G30" s="323"/>
      <c r="H30" s="323"/>
      <c r="I30" s="323"/>
      <c r="J30" s="323"/>
      <c r="K30" s="323"/>
      <c r="L30" s="323"/>
      <c r="M30" s="323"/>
      <c r="N30" s="60"/>
    </row>
    <row r="31" spans="2:14" ht="18" customHeight="1" x14ac:dyDescent="0.2">
      <c r="B31" s="29"/>
      <c r="C31" s="129"/>
      <c r="D31" s="130"/>
      <c r="E31" s="130"/>
      <c r="F31" s="130"/>
      <c r="G31" s="130"/>
      <c r="H31" s="130"/>
      <c r="I31" s="130"/>
      <c r="J31" s="130"/>
      <c r="K31" s="130"/>
      <c r="L31" s="130"/>
      <c r="M31" s="130"/>
      <c r="N31" s="60"/>
    </row>
    <row r="32" spans="2:14" ht="18" customHeight="1" x14ac:dyDescent="0.2">
      <c r="B32" s="29"/>
      <c r="C32" s="337" t="s">
        <v>179</v>
      </c>
      <c r="D32" s="323"/>
      <c r="E32" s="323"/>
      <c r="F32" s="323"/>
      <c r="G32" s="323"/>
      <c r="H32" s="323"/>
      <c r="I32" s="323"/>
      <c r="J32" s="323"/>
      <c r="K32" s="323"/>
      <c r="L32" s="323"/>
      <c r="M32" s="323"/>
      <c r="N32" s="60"/>
    </row>
    <row r="33" spans="2:14" s="56" customFormat="1" ht="13.5" thickBot="1" x14ac:dyDescent="0.25">
      <c r="B33" s="114"/>
      <c r="C33" s="115"/>
      <c r="D33" s="85"/>
      <c r="E33" s="85"/>
      <c r="F33" s="85"/>
      <c r="G33" s="117"/>
      <c r="H33" s="116"/>
      <c r="I33" s="117"/>
      <c r="J33" s="116"/>
      <c r="K33" s="117"/>
      <c r="L33" s="117"/>
      <c r="M33" s="117"/>
      <c r="N33" s="118"/>
    </row>
    <row r="34" spans="2:14" s="56" customFormat="1" ht="13.5" thickTop="1" x14ac:dyDescent="0.2">
      <c r="B34" s="57"/>
      <c r="C34" s="79"/>
      <c r="D34" s="33"/>
      <c r="E34" s="33"/>
      <c r="F34" s="33"/>
      <c r="G34" s="68"/>
      <c r="H34" s="70"/>
      <c r="I34" s="68"/>
      <c r="J34" s="70"/>
      <c r="K34" s="68"/>
      <c r="L34" s="68"/>
      <c r="M34" s="68"/>
      <c r="N34" s="63"/>
    </row>
    <row r="35" spans="2:14" s="56" customFormat="1" x14ac:dyDescent="0.2">
      <c r="B35" s="57"/>
      <c r="C35" s="79"/>
      <c r="D35" s="33"/>
      <c r="E35" s="33"/>
      <c r="F35" s="33"/>
      <c r="G35" s="68"/>
      <c r="H35" s="70"/>
      <c r="I35" s="68"/>
      <c r="J35" s="70"/>
      <c r="K35" s="68"/>
      <c r="L35" s="68"/>
      <c r="M35" s="68"/>
      <c r="N35" s="63"/>
    </row>
    <row r="36" spans="2:14" s="56" customFormat="1" ht="45" x14ac:dyDescent="0.3">
      <c r="B36" s="57"/>
      <c r="C36" s="113" t="s">
        <v>137</v>
      </c>
      <c r="D36" s="33"/>
      <c r="E36" s="33"/>
      <c r="F36" s="33"/>
      <c r="G36" s="68"/>
      <c r="H36" s="70"/>
      <c r="I36" s="68"/>
      <c r="J36" s="70"/>
      <c r="K36" s="68"/>
      <c r="L36" s="68"/>
      <c r="M36" s="68"/>
      <c r="N36" s="63"/>
    </row>
    <row r="37" spans="2:14" s="56" customFormat="1" x14ac:dyDescent="0.2">
      <c r="B37" s="57"/>
      <c r="C37" s="58"/>
      <c r="D37" s="33"/>
      <c r="E37" s="33"/>
      <c r="F37" s="33"/>
      <c r="G37" s="68"/>
      <c r="H37" s="70"/>
      <c r="I37" s="68"/>
      <c r="J37" s="70"/>
      <c r="K37" s="68"/>
      <c r="L37" s="68"/>
      <c r="M37" s="68"/>
      <c r="N37" s="63"/>
    </row>
    <row r="38" spans="2:14" s="56" customFormat="1" ht="59.25" customHeight="1" x14ac:dyDescent="0.2">
      <c r="B38" s="57"/>
      <c r="C38" s="338" t="s">
        <v>180</v>
      </c>
      <c r="D38" s="323"/>
      <c r="E38" s="323"/>
      <c r="F38" s="323"/>
      <c r="G38" s="323"/>
      <c r="H38" s="323"/>
      <c r="I38" s="323"/>
      <c r="J38" s="323"/>
      <c r="K38" s="323"/>
      <c r="L38" s="323"/>
      <c r="M38" s="323"/>
      <c r="N38" s="63"/>
    </row>
    <row r="39" spans="2:14" s="56" customFormat="1" x14ac:dyDescent="0.2">
      <c r="B39" s="57"/>
      <c r="C39" s="58"/>
      <c r="D39" s="33"/>
      <c r="E39" s="33"/>
      <c r="F39" s="33"/>
      <c r="G39" s="68"/>
      <c r="H39" s="70"/>
      <c r="I39" s="68"/>
      <c r="J39" s="70"/>
      <c r="K39" s="68"/>
      <c r="L39" s="68"/>
      <c r="M39" s="68"/>
      <c r="N39" s="63"/>
    </row>
    <row r="40" spans="2:14" s="56" customFormat="1" ht="33" customHeight="1" x14ac:dyDescent="0.2">
      <c r="B40" s="57"/>
      <c r="C40" s="338" t="s">
        <v>181</v>
      </c>
      <c r="D40" s="323"/>
      <c r="E40" s="323"/>
      <c r="F40" s="323"/>
      <c r="G40" s="323"/>
      <c r="H40" s="323"/>
      <c r="I40" s="323"/>
      <c r="J40" s="323"/>
      <c r="K40" s="323"/>
      <c r="L40" s="323"/>
      <c r="M40" s="323"/>
      <c r="N40" s="63"/>
    </row>
    <row r="41" spans="2:14" s="56" customFormat="1" x14ac:dyDescent="0.2">
      <c r="B41" s="57"/>
      <c r="C41" s="58"/>
      <c r="D41" s="33"/>
      <c r="E41" s="33"/>
      <c r="F41" s="33"/>
      <c r="G41" s="68"/>
      <c r="H41" s="70"/>
      <c r="I41" s="68"/>
      <c r="J41" s="70"/>
      <c r="K41" s="68"/>
      <c r="L41" s="68"/>
      <c r="M41" s="68"/>
      <c r="N41" s="63"/>
    </row>
    <row r="42" spans="2:14" s="56" customFormat="1" ht="14.25" x14ac:dyDescent="0.2">
      <c r="B42" s="57"/>
      <c r="C42" s="338" t="s">
        <v>182</v>
      </c>
      <c r="D42" s="323"/>
      <c r="E42" s="323"/>
      <c r="F42" s="323"/>
      <c r="G42" s="323"/>
      <c r="H42" s="323"/>
      <c r="I42" s="323"/>
      <c r="J42" s="323"/>
      <c r="K42" s="323"/>
      <c r="L42" s="323"/>
      <c r="M42" s="323"/>
      <c r="N42" s="63"/>
    </row>
    <row r="43" spans="2:14" ht="20.25" customHeight="1" thickBot="1" x14ac:dyDescent="0.25">
      <c r="B43" s="119"/>
      <c r="C43" s="241"/>
      <c r="D43" s="84"/>
      <c r="E43" s="84"/>
      <c r="F43" s="84"/>
      <c r="G43" s="122"/>
      <c r="H43" s="121"/>
      <c r="I43" s="122"/>
      <c r="J43" s="121"/>
      <c r="K43" s="122"/>
      <c r="L43" s="122"/>
      <c r="M43" s="122"/>
      <c r="N43" s="123"/>
    </row>
    <row r="44" spans="2:14" ht="13.5" thickTop="1" x14ac:dyDescent="0.2">
      <c r="B44" s="29"/>
      <c r="C44" s="30"/>
      <c r="D44" s="31"/>
      <c r="E44" s="31"/>
      <c r="F44" s="31"/>
      <c r="G44" s="31"/>
      <c r="H44" s="31"/>
      <c r="I44" s="31"/>
      <c r="J44" s="31"/>
      <c r="K44" s="31"/>
      <c r="M44" s="31"/>
      <c r="N44" s="60"/>
    </row>
    <row r="45" spans="2:14" x14ac:dyDescent="0.2">
      <c r="B45" s="42"/>
      <c r="C45" s="43"/>
      <c r="D45" s="44"/>
      <c r="E45" s="44"/>
      <c r="F45" s="44"/>
      <c r="G45" s="44"/>
      <c r="H45" s="44"/>
      <c r="I45" s="44"/>
      <c r="J45" s="44"/>
      <c r="K45" s="44"/>
      <c r="L45" s="54"/>
      <c r="M45" s="44"/>
      <c r="N45" s="65"/>
    </row>
    <row r="46" spans="2:14" x14ac:dyDescent="0.2">
      <c r="H46" s="31"/>
      <c r="J46" s="31"/>
    </row>
    <row r="47" spans="2:14" x14ac:dyDescent="0.2"/>
    <row r="48" spans="2:14" x14ac:dyDescent="0.2"/>
    <row r="49" spans="3:14" x14ac:dyDescent="0.2">
      <c r="C49" s="23"/>
      <c r="D49" s="23"/>
      <c r="E49" s="23"/>
      <c r="F49" s="23"/>
      <c r="G49" s="23"/>
      <c r="H49" s="23"/>
      <c r="I49" s="23"/>
      <c r="J49" s="23"/>
      <c r="K49" s="23"/>
      <c r="L49" s="23"/>
      <c r="M49" s="23"/>
      <c r="N49" s="23"/>
    </row>
    <row r="50" spans="3:14" x14ac:dyDescent="0.2">
      <c r="C50" s="23"/>
      <c r="D50" s="23"/>
      <c r="E50" s="23"/>
      <c r="F50" s="23"/>
      <c r="G50" s="23"/>
      <c r="H50" s="23"/>
      <c r="I50" s="23"/>
      <c r="J50" s="23"/>
      <c r="K50" s="23"/>
      <c r="L50" s="23"/>
      <c r="M50" s="23"/>
      <c r="N50" s="23"/>
    </row>
    <row r="51" spans="3:14" x14ac:dyDescent="0.2">
      <c r="C51" s="23"/>
      <c r="D51" s="23"/>
      <c r="E51" s="23"/>
      <c r="F51" s="23"/>
      <c r="G51" s="23"/>
      <c r="H51" s="23"/>
      <c r="I51" s="23"/>
      <c r="J51" s="23"/>
      <c r="K51" s="23"/>
      <c r="L51" s="23"/>
      <c r="M51" s="23"/>
      <c r="N51" s="23"/>
    </row>
    <row r="52" spans="3:14" x14ac:dyDescent="0.2">
      <c r="C52" s="23"/>
      <c r="D52" s="23"/>
      <c r="E52" s="23"/>
      <c r="F52" s="23"/>
      <c r="G52" s="23"/>
      <c r="H52" s="23"/>
      <c r="I52" s="23"/>
      <c r="J52" s="23"/>
      <c r="K52" s="23"/>
      <c r="L52" s="23"/>
      <c r="M52" s="23"/>
      <c r="N52" s="23"/>
    </row>
    <row r="53" spans="3:14" x14ac:dyDescent="0.2">
      <c r="C53" s="23"/>
      <c r="D53" s="23"/>
      <c r="E53" s="23"/>
      <c r="F53" s="23"/>
      <c r="G53" s="23"/>
      <c r="H53" s="23"/>
      <c r="I53" s="23"/>
      <c r="J53" s="23"/>
      <c r="K53" s="23"/>
      <c r="L53" s="23"/>
      <c r="M53" s="23"/>
      <c r="N53" s="23"/>
    </row>
    <row r="54" spans="3:14" x14ac:dyDescent="0.2">
      <c r="C54" s="23"/>
      <c r="D54" s="23"/>
      <c r="E54" s="23"/>
      <c r="F54" s="23"/>
      <c r="G54" s="23"/>
      <c r="H54" s="23"/>
      <c r="I54" s="23"/>
      <c r="J54" s="23"/>
      <c r="K54" s="23"/>
      <c r="L54" s="23"/>
      <c r="M54" s="23"/>
      <c r="N54" s="23"/>
    </row>
    <row r="55" spans="3:14" x14ac:dyDescent="0.2">
      <c r="C55" s="23"/>
      <c r="D55" s="23"/>
      <c r="E55" s="23"/>
      <c r="F55" s="23"/>
      <c r="G55" s="23"/>
      <c r="H55" s="23"/>
      <c r="I55" s="23"/>
      <c r="J55" s="23"/>
      <c r="K55" s="23"/>
      <c r="L55" s="23"/>
      <c r="M55" s="23"/>
      <c r="N55" s="23"/>
    </row>
    <row r="56" spans="3:14" x14ac:dyDescent="0.2">
      <c r="C56" s="23"/>
      <c r="D56" s="23"/>
      <c r="E56" s="23"/>
      <c r="F56" s="23"/>
      <c r="G56" s="23"/>
      <c r="H56" s="23"/>
      <c r="I56" s="23"/>
      <c r="J56" s="23"/>
      <c r="K56" s="23"/>
      <c r="L56" s="23"/>
      <c r="M56" s="23"/>
      <c r="N56" s="23"/>
    </row>
    <row r="57" spans="3:14" x14ac:dyDescent="0.2">
      <c r="C57" s="23"/>
      <c r="D57" s="23"/>
      <c r="E57" s="23"/>
      <c r="F57" s="23"/>
      <c r="G57" s="23"/>
      <c r="H57" s="23"/>
      <c r="I57" s="23"/>
      <c r="J57" s="23"/>
      <c r="K57" s="23"/>
      <c r="L57" s="23"/>
      <c r="M57" s="23"/>
      <c r="N57" s="23"/>
    </row>
    <row r="58" spans="3:14" x14ac:dyDescent="0.2">
      <c r="C58" s="23"/>
      <c r="D58" s="23"/>
      <c r="E58" s="23"/>
      <c r="F58" s="23"/>
      <c r="G58" s="23"/>
      <c r="H58" s="23"/>
      <c r="I58" s="23"/>
      <c r="J58" s="23"/>
      <c r="K58" s="23"/>
      <c r="L58" s="23"/>
      <c r="M58" s="23"/>
      <c r="N58" s="23"/>
    </row>
    <row r="59" spans="3:14" x14ac:dyDescent="0.2">
      <c r="C59" s="23"/>
      <c r="D59" s="23"/>
      <c r="E59" s="23"/>
      <c r="F59" s="23"/>
      <c r="G59" s="23"/>
      <c r="H59" s="23"/>
      <c r="I59" s="23"/>
      <c r="J59" s="23"/>
      <c r="K59" s="23"/>
      <c r="L59" s="23"/>
      <c r="M59" s="23"/>
      <c r="N59" s="23"/>
    </row>
    <row r="60" spans="3:14" x14ac:dyDescent="0.2">
      <c r="C60" s="23"/>
      <c r="D60" s="23"/>
      <c r="E60" s="23"/>
      <c r="F60" s="23"/>
      <c r="G60" s="23"/>
      <c r="H60" s="23"/>
      <c r="I60" s="23"/>
      <c r="J60" s="23"/>
      <c r="K60" s="23"/>
      <c r="L60" s="23"/>
      <c r="M60" s="23"/>
      <c r="N60" s="23"/>
    </row>
    <row r="61" spans="3:14" x14ac:dyDescent="0.2">
      <c r="C61" s="23"/>
      <c r="D61" s="23"/>
      <c r="E61" s="23"/>
      <c r="F61" s="23"/>
      <c r="G61" s="23"/>
      <c r="H61" s="23"/>
      <c r="I61" s="23"/>
      <c r="J61" s="23"/>
      <c r="K61" s="23"/>
      <c r="L61" s="23"/>
      <c r="M61" s="23"/>
      <c r="N61" s="23"/>
    </row>
    <row r="62" spans="3:14" x14ac:dyDescent="0.2">
      <c r="C62" s="23"/>
      <c r="D62" s="23"/>
      <c r="E62" s="23"/>
      <c r="F62" s="23"/>
      <c r="G62" s="23"/>
      <c r="H62" s="23"/>
      <c r="I62" s="23"/>
      <c r="J62" s="23"/>
      <c r="K62" s="23"/>
      <c r="L62" s="23"/>
      <c r="M62" s="23"/>
      <c r="N62" s="23"/>
    </row>
    <row r="63" spans="3:14" x14ac:dyDescent="0.2">
      <c r="C63" s="23"/>
      <c r="D63" s="23"/>
      <c r="E63" s="23"/>
      <c r="F63" s="23"/>
      <c r="G63" s="23"/>
      <c r="H63" s="23"/>
      <c r="I63" s="23"/>
      <c r="J63" s="23"/>
      <c r="K63" s="23"/>
      <c r="L63" s="23"/>
      <c r="M63" s="23"/>
      <c r="N63" s="23"/>
    </row>
    <row r="64" spans="3:14" x14ac:dyDescent="0.2">
      <c r="C64" s="23"/>
      <c r="D64" s="23"/>
      <c r="E64" s="23"/>
      <c r="F64" s="23"/>
      <c r="G64" s="23"/>
      <c r="H64" s="23"/>
      <c r="I64" s="23"/>
      <c r="J64" s="23"/>
      <c r="K64" s="23"/>
      <c r="L64" s="23"/>
      <c r="M64" s="23"/>
      <c r="N64" s="23"/>
    </row>
    <row r="65" spans="3:14" x14ac:dyDescent="0.2">
      <c r="C65" s="23"/>
      <c r="D65" s="23"/>
      <c r="E65" s="23"/>
      <c r="F65" s="23"/>
      <c r="G65" s="23"/>
      <c r="H65" s="23"/>
      <c r="I65" s="23"/>
      <c r="J65" s="23"/>
      <c r="K65" s="23"/>
      <c r="L65" s="23"/>
      <c r="M65" s="23"/>
      <c r="N65" s="23"/>
    </row>
    <row r="66" spans="3:14" x14ac:dyDescent="0.2">
      <c r="C66" s="23"/>
      <c r="D66" s="23"/>
      <c r="E66" s="23"/>
      <c r="F66" s="23"/>
      <c r="G66" s="23"/>
      <c r="H66" s="23"/>
      <c r="I66" s="23"/>
      <c r="J66" s="23"/>
      <c r="K66" s="23"/>
      <c r="L66" s="23"/>
      <c r="M66" s="23"/>
      <c r="N66" s="23"/>
    </row>
    <row r="67" spans="3:14" x14ac:dyDescent="0.2">
      <c r="C67" s="23"/>
      <c r="D67" s="23"/>
      <c r="E67" s="23"/>
      <c r="F67" s="23"/>
      <c r="G67" s="23"/>
      <c r="H67" s="23"/>
      <c r="I67" s="23"/>
      <c r="J67" s="23"/>
      <c r="K67" s="23"/>
      <c r="L67" s="23"/>
      <c r="M67" s="23"/>
      <c r="N67" s="23"/>
    </row>
    <row r="68" spans="3:14" x14ac:dyDescent="0.2">
      <c r="C68" s="23"/>
      <c r="D68" s="23"/>
      <c r="E68" s="23"/>
      <c r="F68" s="23"/>
      <c r="G68" s="23"/>
      <c r="H68" s="23"/>
      <c r="I68" s="23"/>
      <c r="J68" s="23"/>
      <c r="K68" s="23"/>
      <c r="L68" s="23"/>
      <c r="M68" s="23"/>
      <c r="N68" s="23"/>
    </row>
    <row r="69" spans="3:14" x14ac:dyDescent="0.2">
      <c r="C69" s="23"/>
      <c r="D69" s="23"/>
      <c r="E69" s="23"/>
      <c r="F69" s="23"/>
      <c r="G69" s="23"/>
      <c r="H69" s="23"/>
      <c r="I69" s="23"/>
      <c r="J69" s="23"/>
      <c r="K69" s="23"/>
      <c r="L69" s="23"/>
      <c r="M69" s="23"/>
      <c r="N69" s="23"/>
    </row>
    <row r="70" spans="3:14" x14ac:dyDescent="0.2">
      <c r="C70" s="23"/>
      <c r="D70" s="23"/>
      <c r="E70" s="23"/>
      <c r="F70" s="23"/>
      <c r="G70" s="23"/>
      <c r="H70" s="23"/>
      <c r="I70" s="23"/>
      <c r="J70" s="23"/>
      <c r="K70" s="23"/>
      <c r="L70" s="23"/>
      <c r="M70" s="23"/>
      <c r="N70" s="23"/>
    </row>
    <row r="71" spans="3:14" x14ac:dyDescent="0.2">
      <c r="C71" s="23"/>
      <c r="D71" s="23"/>
      <c r="E71" s="23"/>
      <c r="F71" s="23"/>
      <c r="G71" s="23"/>
      <c r="H71" s="23"/>
      <c r="I71" s="23"/>
      <c r="J71" s="23"/>
      <c r="K71" s="23"/>
      <c r="L71" s="23"/>
      <c r="M71" s="23"/>
      <c r="N71" s="23"/>
    </row>
    <row r="72" spans="3:14" x14ac:dyDescent="0.2">
      <c r="C72" s="23"/>
      <c r="D72" s="23"/>
      <c r="E72" s="23"/>
      <c r="F72" s="23"/>
      <c r="G72" s="23"/>
      <c r="H72" s="23"/>
      <c r="I72" s="23"/>
      <c r="J72" s="23"/>
      <c r="K72" s="23"/>
      <c r="L72" s="23"/>
      <c r="M72" s="23"/>
      <c r="N72" s="23"/>
    </row>
    <row r="73" spans="3:14" x14ac:dyDescent="0.2">
      <c r="C73" s="23"/>
      <c r="D73" s="23"/>
      <c r="E73" s="23"/>
      <c r="F73" s="23"/>
      <c r="G73" s="23"/>
      <c r="H73" s="23"/>
      <c r="I73" s="23"/>
      <c r="J73" s="23"/>
      <c r="K73" s="23"/>
      <c r="L73" s="23"/>
      <c r="M73" s="23"/>
      <c r="N73" s="23"/>
    </row>
    <row r="74" spans="3:14" x14ac:dyDescent="0.2">
      <c r="C74" s="23"/>
      <c r="D74" s="23"/>
      <c r="E74" s="23"/>
      <c r="F74" s="23"/>
      <c r="G74" s="23"/>
      <c r="H74" s="23"/>
      <c r="I74" s="23"/>
      <c r="J74" s="23"/>
      <c r="K74" s="23"/>
      <c r="L74" s="23"/>
      <c r="M74" s="23"/>
      <c r="N74" s="23"/>
    </row>
    <row r="75" spans="3:14" x14ac:dyDescent="0.2">
      <c r="C75" s="23"/>
      <c r="D75" s="23"/>
      <c r="E75" s="23"/>
      <c r="F75" s="23"/>
      <c r="G75" s="23"/>
      <c r="H75" s="23"/>
      <c r="I75" s="23"/>
      <c r="J75" s="23"/>
      <c r="K75" s="23"/>
      <c r="L75" s="23"/>
      <c r="M75" s="23"/>
      <c r="N75" s="23"/>
    </row>
    <row r="76" spans="3:14" x14ac:dyDescent="0.2">
      <c r="C76" s="23"/>
      <c r="D76" s="23"/>
      <c r="E76" s="23"/>
      <c r="F76" s="23"/>
      <c r="G76" s="23"/>
      <c r="H76" s="23"/>
      <c r="I76" s="23"/>
      <c r="J76" s="23"/>
      <c r="K76" s="23"/>
      <c r="L76" s="23"/>
      <c r="M76" s="23"/>
      <c r="N76" s="23"/>
    </row>
    <row r="77" spans="3:14" x14ac:dyDescent="0.2">
      <c r="C77" s="23"/>
      <c r="D77" s="23"/>
      <c r="E77" s="23"/>
      <c r="F77" s="23"/>
      <c r="G77" s="23"/>
      <c r="H77" s="23"/>
      <c r="I77" s="23"/>
      <c r="J77" s="23"/>
      <c r="K77" s="23"/>
      <c r="L77" s="23"/>
      <c r="M77" s="23"/>
      <c r="N77" s="23"/>
    </row>
    <row r="78" spans="3:14" x14ac:dyDescent="0.2">
      <c r="C78" s="23"/>
      <c r="D78" s="23"/>
      <c r="E78" s="23"/>
      <c r="F78" s="23"/>
      <c r="G78" s="23"/>
      <c r="H78" s="23"/>
      <c r="I78" s="23"/>
      <c r="J78" s="23"/>
      <c r="K78" s="23"/>
      <c r="L78" s="23"/>
      <c r="M78" s="23"/>
      <c r="N78" s="23"/>
    </row>
    <row r="79" spans="3:14" x14ac:dyDescent="0.2">
      <c r="C79" s="23"/>
      <c r="D79" s="23"/>
      <c r="E79" s="23"/>
      <c r="F79" s="23"/>
      <c r="G79" s="23"/>
      <c r="H79" s="23"/>
      <c r="I79" s="23"/>
      <c r="J79" s="23"/>
      <c r="K79" s="23"/>
      <c r="L79" s="23"/>
      <c r="M79" s="23"/>
      <c r="N79" s="23"/>
    </row>
    <row r="80" spans="3:14" x14ac:dyDescent="0.2">
      <c r="C80" s="23"/>
      <c r="D80" s="23"/>
      <c r="E80" s="23"/>
      <c r="F80" s="23"/>
      <c r="G80" s="23"/>
      <c r="H80" s="23"/>
      <c r="I80" s="23"/>
      <c r="J80" s="23"/>
      <c r="K80" s="23"/>
      <c r="L80" s="23"/>
      <c r="M80" s="23"/>
      <c r="N80" s="23"/>
    </row>
    <row r="81" spans="3:14" x14ac:dyDescent="0.2">
      <c r="C81" s="23"/>
      <c r="D81" s="23"/>
      <c r="E81" s="23"/>
      <c r="F81" s="23"/>
      <c r="G81" s="23"/>
      <c r="H81" s="23"/>
      <c r="I81" s="23"/>
      <c r="J81" s="23"/>
      <c r="K81" s="23"/>
      <c r="L81" s="23"/>
      <c r="M81" s="23"/>
      <c r="N81" s="23"/>
    </row>
    <row r="82" spans="3:14" x14ac:dyDescent="0.2">
      <c r="C82" s="23"/>
      <c r="D82" s="23"/>
      <c r="E82" s="23"/>
      <c r="F82" s="23"/>
      <c r="G82" s="23"/>
      <c r="H82" s="23"/>
      <c r="I82" s="23"/>
      <c r="J82" s="23"/>
      <c r="K82" s="23"/>
      <c r="L82" s="23"/>
      <c r="M82" s="23"/>
      <c r="N82" s="23"/>
    </row>
    <row r="83" spans="3:14" x14ac:dyDescent="0.2">
      <c r="C83" s="23"/>
      <c r="D83" s="23"/>
      <c r="E83" s="23"/>
      <c r="F83" s="23"/>
      <c r="G83" s="23"/>
      <c r="H83" s="23"/>
      <c r="I83" s="23"/>
      <c r="J83" s="23"/>
      <c r="K83" s="23"/>
      <c r="L83" s="23"/>
      <c r="M83" s="23"/>
      <c r="N83" s="23"/>
    </row>
    <row r="84" spans="3:14" x14ac:dyDescent="0.2">
      <c r="C84" s="23"/>
      <c r="D84" s="23"/>
      <c r="E84" s="23"/>
      <c r="F84" s="23"/>
      <c r="G84" s="23"/>
      <c r="H84" s="23"/>
      <c r="I84" s="23"/>
      <c r="J84" s="23"/>
      <c r="K84" s="23"/>
      <c r="L84" s="23"/>
      <c r="M84" s="23"/>
      <c r="N84" s="23"/>
    </row>
    <row r="85" spans="3:14" x14ac:dyDescent="0.2">
      <c r="C85" s="23"/>
      <c r="D85" s="23"/>
      <c r="E85" s="23"/>
      <c r="F85" s="23"/>
      <c r="G85" s="23"/>
      <c r="H85" s="23"/>
      <c r="I85" s="23"/>
      <c r="J85" s="23"/>
      <c r="K85" s="23"/>
      <c r="L85" s="23"/>
      <c r="M85" s="23"/>
      <c r="N85" s="23"/>
    </row>
    <row r="86" spans="3:14" x14ac:dyDescent="0.2">
      <c r="C86" s="23"/>
      <c r="D86" s="23"/>
      <c r="E86" s="23"/>
      <c r="F86" s="23"/>
      <c r="G86" s="23"/>
      <c r="H86" s="23"/>
      <c r="I86" s="23"/>
      <c r="J86" s="23"/>
      <c r="K86" s="23"/>
      <c r="L86" s="23"/>
      <c r="M86" s="23"/>
      <c r="N86" s="23"/>
    </row>
    <row r="87" spans="3:14" x14ac:dyDescent="0.2">
      <c r="C87" s="23"/>
      <c r="D87" s="23"/>
      <c r="E87" s="23"/>
      <c r="F87" s="23"/>
      <c r="G87" s="23"/>
      <c r="H87" s="23"/>
      <c r="I87" s="23"/>
      <c r="J87" s="23"/>
      <c r="K87" s="23"/>
      <c r="L87" s="23"/>
      <c r="M87" s="23"/>
      <c r="N87" s="23"/>
    </row>
    <row r="88" spans="3:14" x14ac:dyDescent="0.2">
      <c r="C88" s="23"/>
      <c r="D88" s="23"/>
      <c r="E88" s="23"/>
      <c r="F88" s="23"/>
      <c r="G88" s="23"/>
      <c r="H88" s="23"/>
      <c r="I88" s="23"/>
      <c r="J88" s="23"/>
      <c r="K88" s="23"/>
      <c r="L88" s="23"/>
      <c r="M88" s="23"/>
      <c r="N88" s="23"/>
    </row>
    <row r="89" spans="3:14" x14ac:dyDescent="0.2">
      <c r="C89" s="23"/>
      <c r="D89" s="23"/>
      <c r="E89" s="23"/>
      <c r="F89" s="23"/>
      <c r="G89" s="23"/>
      <c r="H89" s="23"/>
      <c r="I89" s="23"/>
      <c r="J89" s="23"/>
      <c r="K89" s="23"/>
      <c r="L89" s="23"/>
      <c r="M89" s="23"/>
      <c r="N89" s="23"/>
    </row>
    <row r="90" spans="3:14" x14ac:dyDescent="0.2">
      <c r="C90" s="23"/>
      <c r="D90" s="23"/>
      <c r="E90" s="23"/>
      <c r="F90" s="23"/>
      <c r="G90" s="23"/>
      <c r="H90" s="23"/>
      <c r="I90" s="23"/>
      <c r="J90" s="23"/>
      <c r="K90" s="23"/>
      <c r="L90" s="23"/>
      <c r="M90" s="23"/>
      <c r="N90" s="23"/>
    </row>
    <row r="91" spans="3:14" x14ac:dyDescent="0.2">
      <c r="C91" s="23"/>
      <c r="D91" s="23"/>
      <c r="E91" s="23"/>
      <c r="F91" s="23"/>
      <c r="G91" s="23"/>
      <c r="H91" s="23"/>
      <c r="I91" s="23"/>
      <c r="J91" s="23"/>
      <c r="K91" s="23"/>
      <c r="L91" s="23"/>
      <c r="M91" s="23"/>
      <c r="N91" s="23"/>
    </row>
    <row r="92" spans="3:14" x14ac:dyDescent="0.2">
      <c r="C92" s="23"/>
      <c r="D92" s="23"/>
      <c r="E92" s="23"/>
      <c r="F92" s="23"/>
      <c r="G92" s="23"/>
      <c r="H92" s="23"/>
      <c r="I92" s="23"/>
      <c r="J92" s="23"/>
      <c r="K92" s="23"/>
      <c r="L92" s="23"/>
      <c r="M92" s="23"/>
      <c r="N92" s="23"/>
    </row>
    <row r="93" spans="3:14" x14ac:dyDescent="0.2">
      <c r="C93" s="23"/>
      <c r="D93" s="23"/>
      <c r="E93" s="23"/>
      <c r="F93" s="23"/>
      <c r="G93" s="23"/>
      <c r="H93" s="23"/>
      <c r="I93" s="23"/>
      <c r="J93" s="23"/>
      <c r="K93" s="23"/>
      <c r="L93" s="23"/>
      <c r="M93" s="23"/>
      <c r="N93" s="23"/>
    </row>
    <row r="94" spans="3:14" x14ac:dyDescent="0.2">
      <c r="C94" s="23"/>
      <c r="D94" s="23"/>
      <c r="E94" s="23"/>
      <c r="F94" s="23"/>
      <c r="G94" s="23"/>
      <c r="H94" s="23"/>
      <c r="I94" s="23"/>
      <c r="J94" s="23"/>
      <c r="K94" s="23"/>
      <c r="L94" s="23"/>
      <c r="M94" s="23"/>
      <c r="N94" s="23"/>
    </row>
    <row r="95" spans="3:14" x14ac:dyDescent="0.2">
      <c r="C95" s="23"/>
      <c r="D95" s="23"/>
      <c r="E95" s="23"/>
      <c r="F95" s="23"/>
      <c r="G95" s="23"/>
      <c r="H95" s="23"/>
      <c r="I95" s="23"/>
      <c r="J95" s="23"/>
      <c r="K95" s="23"/>
      <c r="L95" s="23"/>
      <c r="M95" s="23"/>
      <c r="N95" s="23"/>
    </row>
    <row r="96" spans="3:14" x14ac:dyDescent="0.2">
      <c r="C96" s="23"/>
      <c r="D96" s="23"/>
      <c r="E96" s="23"/>
      <c r="F96" s="23"/>
      <c r="G96" s="23"/>
      <c r="H96" s="23"/>
      <c r="I96" s="23"/>
      <c r="J96" s="23"/>
      <c r="K96" s="23"/>
      <c r="L96" s="23"/>
      <c r="M96" s="23"/>
      <c r="N96" s="23"/>
    </row>
    <row r="97" spans="3:14" x14ac:dyDescent="0.2">
      <c r="C97" s="23"/>
      <c r="D97" s="23"/>
      <c r="E97" s="23"/>
      <c r="F97" s="23"/>
      <c r="G97" s="23"/>
      <c r="H97" s="23"/>
      <c r="I97" s="23"/>
      <c r="J97" s="23"/>
      <c r="K97" s="23"/>
      <c r="L97" s="23"/>
      <c r="M97" s="23"/>
      <c r="N97" s="23"/>
    </row>
    <row r="98" spans="3:14" x14ac:dyDescent="0.2">
      <c r="C98" s="23"/>
      <c r="D98" s="23"/>
      <c r="E98" s="23"/>
      <c r="F98" s="23"/>
      <c r="G98" s="23"/>
      <c r="H98" s="23"/>
      <c r="I98" s="23"/>
      <c r="J98" s="23"/>
      <c r="K98" s="23"/>
      <c r="L98" s="23"/>
      <c r="M98" s="23"/>
      <c r="N98" s="23"/>
    </row>
    <row r="99" spans="3:14" x14ac:dyDescent="0.2">
      <c r="C99" s="23"/>
      <c r="D99" s="23"/>
      <c r="E99" s="23"/>
      <c r="F99" s="23"/>
      <c r="G99" s="23"/>
      <c r="H99" s="23"/>
      <c r="I99" s="23"/>
      <c r="J99" s="23"/>
      <c r="K99" s="23"/>
      <c r="L99" s="23"/>
      <c r="M99" s="23"/>
      <c r="N99" s="23"/>
    </row>
    <row r="100" spans="3:14" x14ac:dyDescent="0.2">
      <c r="C100" s="23"/>
      <c r="D100" s="23"/>
      <c r="E100" s="23"/>
      <c r="F100" s="23"/>
      <c r="G100" s="23"/>
      <c r="H100" s="23"/>
      <c r="I100" s="23"/>
      <c r="J100" s="23"/>
      <c r="K100" s="23"/>
      <c r="L100" s="23"/>
      <c r="M100" s="23"/>
      <c r="N100" s="23"/>
    </row>
    <row r="101" spans="3:14" x14ac:dyDescent="0.2">
      <c r="C101" s="23"/>
      <c r="D101" s="23"/>
      <c r="E101" s="23"/>
      <c r="F101" s="23"/>
      <c r="G101" s="23"/>
      <c r="H101" s="23"/>
      <c r="I101" s="23"/>
      <c r="J101" s="23"/>
      <c r="K101" s="23"/>
      <c r="L101" s="23"/>
      <c r="M101" s="23"/>
      <c r="N101" s="23"/>
    </row>
    <row r="102" spans="3:14" x14ac:dyDescent="0.2">
      <c r="C102" s="23"/>
      <c r="D102" s="23"/>
      <c r="E102" s="23"/>
      <c r="F102" s="23"/>
      <c r="G102" s="23"/>
      <c r="H102" s="23"/>
      <c r="I102" s="23"/>
      <c r="J102" s="23"/>
      <c r="K102" s="23"/>
      <c r="L102" s="23"/>
      <c r="M102" s="23"/>
      <c r="N102" s="23"/>
    </row>
    <row r="103" spans="3:14" x14ac:dyDescent="0.2">
      <c r="C103" s="23"/>
      <c r="D103" s="23"/>
      <c r="E103" s="23"/>
      <c r="F103" s="23"/>
      <c r="G103" s="23"/>
      <c r="H103" s="23"/>
      <c r="I103" s="23"/>
      <c r="J103" s="23"/>
      <c r="K103" s="23"/>
      <c r="L103" s="23"/>
      <c r="M103" s="23"/>
      <c r="N103" s="23"/>
    </row>
    <row r="104" spans="3:14" x14ac:dyDescent="0.2">
      <c r="C104" s="23"/>
      <c r="D104" s="23"/>
      <c r="E104" s="23"/>
      <c r="F104" s="23"/>
      <c r="G104" s="23"/>
      <c r="H104" s="23"/>
      <c r="I104" s="23"/>
      <c r="J104" s="23"/>
      <c r="K104" s="23"/>
      <c r="L104" s="23"/>
      <c r="M104" s="23"/>
      <c r="N104" s="23"/>
    </row>
    <row r="105" spans="3:14" x14ac:dyDescent="0.2">
      <c r="C105" s="23"/>
      <c r="D105" s="23"/>
      <c r="E105" s="23"/>
      <c r="F105" s="23"/>
      <c r="G105" s="23"/>
      <c r="H105" s="23"/>
      <c r="I105" s="23"/>
      <c r="J105" s="23"/>
      <c r="K105" s="23"/>
      <c r="L105" s="23"/>
      <c r="M105" s="23"/>
      <c r="N105" s="23"/>
    </row>
    <row r="106" spans="3:14" x14ac:dyDescent="0.2">
      <c r="C106" s="23"/>
      <c r="D106" s="23"/>
      <c r="E106" s="23"/>
      <c r="F106" s="23"/>
      <c r="G106" s="23"/>
      <c r="H106" s="23"/>
      <c r="I106" s="23"/>
      <c r="J106" s="23"/>
      <c r="K106" s="23"/>
      <c r="L106" s="23"/>
      <c r="M106" s="23"/>
      <c r="N106" s="23"/>
    </row>
    <row r="107" spans="3:14" x14ac:dyDescent="0.2">
      <c r="C107" s="23"/>
      <c r="D107" s="23"/>
      <c r="E107" s="23"/>
      <c r="F107" s="23"/>
      <c r="G107" s="23"/>
      <c r="H107" s="23"/>
      <c r="I107" s="23"/>
      <c r="J107" s="23"/>
      <c r="K107" s="23"/>
      <c r="L107" s="23"/>
      <c r="M107" s="23"/>
      <c r="N107" s="23"/>
    </row>
    <row r="108" spans="3:14" x14ac:dyDescent="0.2">
      <c r="C108" s="23"/>
      <c r="D108" s="23"/>
      <c r="E108" s="23"/>
      <c r="F108" s="23"/>
      <c r="G108" s="23"/>
      <c r="H108" s="23"/>
      <c r="I108" s="23"/>
      <c r="J108" s="23"/>
      <c r="K108" s="23"/>
      <c r="L108" s="23"/>
      <c r="M108" s="23"/>
      <c r="N108" s="23"/>
    </row>
    <row r="109" spans="3:14" x14ac:dyDescent="0.2">
      <c r="C109" s="23"/>
      <c r="D109" s="23"/>
      <c r="E109" s="23"/>
      <c r="F109" s="23"/>
      <c r="G109" s="23"/>
      <c r="H109" s="23"/>
      <c r="I109" s="23"/>
      <c r="J109" s="23"/>
      <c r="K109" s="23"/>
      <c r="L109" s="23"/>
      <c r="M109" s="23"/>
      <c r="N109" s="23"/>
    </row>
    <row r="110" spans="3:14" x14ac:dyDescent="0.2">
      <c r="C110" s="23"/>
      <c r="D110" s="23"/>
      <c r="E110" s="23"/>
      <c r="F110" s="23"/>
      <c r="G110" s="23"/>
      <c r="H110" s="23"/>
      <c r="I110" s="23"/>
      <c r="J110" s="23"/>
      <c r="K110" s="23"/>
      <c r="L110" s="23"/>
      <c r="M110" s="23"/>
      <c r="N110" s="23"/>
    </row>
    <row r="111" spans="3:14" x14ac:dyDescent="0.2">
      <c r="C111" s="23"/>
      <c r="D111" s="23"/>
      <c r="E111" s="23"/>
      <c r="F111" s="23"/>
      <c r="G111" s="23"/>
      <c r="H111" s="23"/>
      <c r="I111" s="23"/>
      <c r="J111" s="23"/>
      <c r="K111" s="23"/>
      <c r="L111" s="23"/>
      <c r="M111" s="23"/>
      <c r="N111" s="23"/>
    </row>
    <row r="112" spans="3:14" x14ac:dyDescent="0.2">
      <c r="C112" s="23"/>
      <c r="D112" s="23"/>
      <c r="E112" s="23"/>
      <c r="F112" s="23"/>
      <c r="G112" s="23"/>
      <c r="H112" s="23"/>
      <c r="I112" s="23"/>
      <c r="J112" s="23"/>
      <c r="K112" s="23"/>
      <c r="L112" s="23"/>
      <c r="M112" s="23"/>
      <c r="N112" s="23"/>
    </row>
    <row r="113" spans="3:14" x14ac:dyDescent="0.2">
      <c r="C113" s="23"/>
      <c r="D113" s="23"/>
      <c r="E113" s="23"/>
      <c r="F113" s="23"/>
      <c r="G113" s="23"/>
      <c r="H113" s="23"/>
      <c r="I113" s="23"/>
      <c r="J113" s="23"/>
      <c r="K113" s="23"/>
      <c r="L113" s="23"/>
      <c r="M113" s="23"/>
      <c r="N113" s="23"/>
    </row>
    <row r="114" spans="3:14" x14ac:dyDescent="0.2">
      <c r="C114" s="23"/>
      <c r="D114" s="23"/>
      <c r="E114" s="23"/>
      <c r="F114" s="23"/>
      <c r="G114" s="23"/>
      <c r="H114" s="23"/>
      <c r="I114" s="23"/>
      <c r="J114" s="23"/>
      <c r="K114" s="23"/>
      <c r="L114" s="23"/>
      <c r="M114" s="23"/>
      <c r="N114" s="23"/>
    </row>
    <row r="115" spans="3:14" x14ac:dyDescent="0.2">
      <c r="C115" s="23"/>
      <c r="D115" s="23"/>
      <c r="E115" s="23"/>
      <c r="F115" s="23"/>
      <c r="G115" s="23"/>
      <c r="H115" s="23"/>
      <c r="I115" s="23"/>
      <c r="J115" s="23"/>
      <c r="K115" s="23"/>
      <c r="L115" s="23"/>
      <c r="M115" s="23"/>
      <c r="N115" s="23"/>
    </row>
    <row r="116" spans="3:14" x14ac:dyDescent="0.2">
      <c r="C116" s="23"/>
      <c r="D116" s="23"/>
      <c r="E116" s="23"/>
      <c r="F116" s="23"/>
      <c r="G116" s="23"/>
      <c r="H116" s="23"/>
      <c r="I116" s="23"/>
      <c r="J116" s="23"/>
      <c r="K116" s="23"/>
      <c r="L116" s="23"/>
      <c r="M116" s="23"/>
      <c r="N116" s="23"/>
    </row>
    <row r="117" spans="3:14" x14ac:dyDescent="0.2">
      <c r="C117" s="23"/>
      <c r="D117" s="23"/>
      <c r="E117" s="23"/>
      <c r="F117" s="23"/>
      <c r="G117" s="23"/>
      <c r="H117" s="23"/>
      <c r="I117" s="23"/>
      <c r="J117" s="23"/>
      <c r="K117" s="23"/>
      <c r="L117" s="23"/>
      <c r="M117" s="23"/>
      <c r="N117" s="23"/>
    </row>
    <row r="118" spans="3:14" x14ac:dyDescent="0.2">
      <c r="C118" s="23"/>
      <c r="D118" s="23"/>
      <c r="E118" s="23"/>
      <c r="F118" s="23"/>
      <c r="G118" s="23"/>
      <c r="H118" s="23"/>
      <c r="I118" s="23"/>
      <c r="J118" s="23"/>
      <c r="K118" s="23"/>
      <c r="L118" s="23"/>
      <c r="M118" s="23"/>
      <c r="N118" s="23"/>
    </row>
    <row r="119" spans="3:14" x14ac:dyDescent="0.2">
      <c r="C119" s="23"/>
      <c r="D119" s="23"/>
      <c r="E119" s="23"/>
      <c r="F119" s="23"/>
      <c r="G119" s="23"/>
      <c r="H119" s="23"/>
      <c r="I119" s="23"/>
      <c r="J119" s="23"/>
      <c r="K119" s="23"/>
      <c r="L119" s="23"/>
      <c r="M119" s="23"/>
      <c r="N119" s="23"/>
    </row>
    <row r="120" spans="3:14" x14ac:dyDescent="0.2">
      <c r="C120" s="23"/>
      <c r="D120" s="23"/>
      <c r="E120" s="23"/>
      <c r="F120" s="23"/>
      <c r="G120" s="23"/>
      <c r="H120" s="23"/>
      <c r="I120" s="23"/>
      <c r="J120" s="23"/>
      <c r="K120" s="23"/>
      <c r="L120" s="23"/>
      <c r="M120" s="23"/>
      <c r="N120" s="23"/>
    </row>
    <row r="121" spans="3:14" x14ac:dyDescent="0.2">
      <c r="C121" s="23"/>
      <c r="D121" s="23"/>
      <c r="E121" s="23"/>
      <c r="F121" s="23"/>
      <c r="G121" s="23"/>
      <c r="H121" s="23"/>
      <c r="I121" s="23"/>
      <c r="J121" s="23"/>
      <c r="K121" s="23"/>
      <c r="L121" s="23"/>
      <c r="M121" s="23"/>
      <c r="N121" s="23"/>
    </row>
    <row r="122" spans="3:14" x14ac:dyDescent="0.2">
      <c r="C122" s="23"/>
      <c r="D122" s="23"/>
      <c r="E122" s="23"/>
      <c r="F122" s="23"/>
      <c r="G122" s="23"/>
      <c r="H122" s="23"/>
      <c r="I122" s="23"/>
      <c r="J122" s="23"/>
      <c r="K122" s="23"/>
      <c r="L122" s="23"/>
      <c r="M122" s="23"/>
      <c r="N122" s="23"/>
    </row>
    <row r="123" spans="3:14" x14ac:dyDescent="0.2">
      <c r="C123" s="23"/>
      <c r="D123" s="23"/>
      <c r="E123" s="23"/>
      <c r="F123" s="23"/>
      <c r="G123" s="23"/>
      <c r="H123" s="23"/>
      <c r="I123" s="23"/>
      <c r="J123" s="23"/>
      <c r="K123" s="23"/>
      <c r="L123" s="23"/>
      <c r="M123" s="23"/>
      <c r="N123" s="23"/>
    </row>
    <row r="124" spans="3:14" x14ac:dyDescent="0.2">
      <c r="C124" s="23"/>
      <c r="D124" s="23"/>
      <c r="E124" s="23"/>
      <c r="F124" s="23"/>
      <c r="G124" s="23"/>
      <c r="H124" s="23"/>
      <c r="I124" s="23"/>
      <c r="J124" s="23"/>
      <c r="K124" s="23"/>
      <c r="L124" s="23"/>
      <c r="M124" s="23"/>
      <c r="N124" s="23"/>
    </row>
    <row r="125" spans="3:14" x14ac:dyDescent="0.2">
      <c r="C125" s="23"/>
      <c r="D125" s="23"/>
      <c r="E125" s="23"/>
      <c r="F125" s="23"/>
      <c r="G125" s="23"/>
      <c r="H125" s="23"/>
      <c r="I125" s="23"/>
      <c r="J125" s="23"/>
      <c r="K125" s="23"/>
      <c r="L125" s="23"/>
      <c r="M125" s="23"/>
      <c r="N125" s="23"/>
    </row>
    <row r="126" spans="3:14" x14ac:dyDescent="0.2">
      <c r="C126" s="23"/>
      <c r="D126" s="23"/>
      <c r="E126" s="23"/>
      <c r="F126" s="23"/>
      <c r="G126" s="23"/>
      <c r="H126" s="23"/>
      <c r="I126" s="23"/>
      <c r="J126" s="23"/>
      <c r="K126" s="23"/>
      <c r="L126" s="23"/>
      <c r="M126" s="23"/>
      <c r="N126" s="23"/>
    </row>
    <row r="127" spans="3:14" x14ac:dyDescent="0.2">
      <c r="C127" s="23"/>
      <c r="D127" s="23"/>
      <c r="E127" s="23"/>
      <c r="F127" s="23"/>
      <c r="G127" s="23"/>
      <c r="H127" s="23"/>
      <c r="I127" s="23"/>
      <c r="J127" s="23"/>
      <c r="K127" s="23"/>
      <c r="L127" s="23"/>
      <c r="M127" s="23"/>
      <c r="N127" s="23"/>
    </row>
    <row r="128" spans="3:14" x14ac:dyDescent="0.2">
      <c r="C128" s="23"/>
      <c r="D128" s="23"/>
      <c r="E128" s="23"/>
      <c r="F128" s="23"/>
      <c r="G128" s="23"/>
      <c r="H128" s="23"/>
      <c r="I128" s="23"/>
      <c r="J128" s="23"/>
      <c r="K128" s="23"/>
      <c r="L128" s="23"/>
      <c r="M128" s="23"/>
      <c r="N128" s="23"/>
    </row>
    <row r="129" spans="3:14" x14ac:dyDescent="0.2">
      <c r="C129" s="23"/>
      <c r="D129" s="23"/>
      <c r="E129" s="23"/>
      <c r="F129" s="23"/>
      <c r="G129" s="23"/>
      <c r="H129" s="23"/>
      <c r="I129" s="23"/>
      <c r="J129" s="23"/>
      <c r="K129" s="23"/>
      <c r="L129" s="23"/>
      <c r="M129" s="23"/>
      <c r="N129" s="23"/>
    </row>
    <row r="130" spans="3:14" x14ac:dyDescent="0.2">
      <c r="C130" s="23"/>
      <c r="D130" s="23"/>
      <c r="E130" s="23"/>
      <c r="F130" s="23"/>
      <c r="G130" s="23"/>
      <c r="H130" s="23"/>
      <c r="I130" s="23"/>
      <c r="J130" s="23"/>
      <c r="K130" s="23"/>
      <c r="L130" s="23"/>
      <c r="M130" s="23"/>
      <c r="N130" s="23"/>
    </row>
    <row r="131" spans="3:14" x14ac:dyDescent="0.2">
      <c r="C131" s="23"/>
      <c r="D131" s="23"/>
      <c r="E131" s="23"/>
      <c r="F131" s="23"/>
      <c r="G131" s="23"/>
      <c r="H131" s="23"/>
      <c r="I131" s="23"/>
      <c r="J131" s="23"/>
      <c r="K131" s="23"/>
      <c r="L131" s="23"/>
      <c r="M131" s="23"/>
      <c r="N131" s="23"/>
    </row>
    <row r="132" spans="3:14" x14ac:dyDescent="0.2">
      <c r="C132" s="23"/>
      <c r="D132" s="23"/>
      <c r="E132" s="23"/>
      <c r="F132" s="23"/>
      <c r="G132" s="23"/>
      <c r="H132" s="23"/>
      <c r="I132" s="23"/>
      <c r="J132" s="23"/>
      <c r="K132" s="23"/>
      <c r="L132" s="23"/>
      <c r="M132" s="23"/>
      <c r="N132" s="23"/>
    </row>
    <row r="133" spans="3:14" x14ac:dyDescent="0.2">
      <c r="C133" s="23"/>
      <c r="D133" s="23"/>
      <c r="E133" s="23"/>
      <c r="F133" s="23"/>
      <c r="G133" s="23"/>
      <c r="H133" s="23"/>
      <c r="I133" s="23"/>
      <c r="J133" s="23"/>
      <c r="K133" s="23"/>
      <c r="L133" s="23"/>
      <c r="M133" s="23"/>
      <c r="N133" s="23"/>
    </row>
    <row r="134" spans="3:14" x14ac:dyDescent="0.2">
      <c r="C134" s="23"/>
      <c r="D134" s="23"/>
      <c r="E134" s="23"/>
      <c r="F134" s="23"/>
      <c r="G134" s="23"/>
      <c r="H134" s="23"/>
      <c r="I134" s="23"/>
      <c r="J134" s="23"/>
      <c r="K134" s="23"/>
      <c r="L134" s="23"/>
      <c r="M134" s="23"/>
      <c r="N134" s="23"/>
    </row>
    <row r="135" spans="3:14" x14ac:dyDescent="0.2">
      <c r="C135" s="23"/>
      <c r="D135" s="23"/>
      <c r="E135" s="23"/>
      <c r="F135" s="23"/>
      <c r="G135" s="23"/>
      <c r="H135" s="23"/>
      <c r="I135" s="23"/>
      <c r="J135" s="23"/>
      <c r="K135" s="23"/>
      <c r="L135" s="23"/>
      <c r="M135" s="23"/>
      <c r="N135" s="23"/>
    </row>
    <row r="136" spans="3:14" x14ac:dyDescent="0.2">
      <c r="C136" s="23"/>
      <c r="D136" s="23"/>
      <c r="E136" s="23"/>
      <c r="F136" s="23"/>
      <c r="G136" s="23"/>
      <c r="H136" s="23"/>
      <c r="I136" s="23"/>
      <c r="J136" s="23"/>
      <c r="K136" s="23"/>
      <c r="L136" s="23"/>
      <c r="M136" s="23"/>
      <c r="N136" s="23"/>
    </row>
    <row r="137" spans="3:14" x14ac:dyDescent="0.2">
      <c r="C137" s="23"/>
      <c r="D137" s="23"/>
      <c r="E137" s="23"/>
      <c r="F137" s="23"/>
      <c r="G137" s="23"/>
      <c r="H137" s="23"/>
      <c r="I137" s="23"/>
      <c r="J137" s="23"/>
      <c r="K137" s="23"/>
      <c r="L137" s="23"/>
      <c r="M137" s="23"/>
      <c r="N137" s="23"/>
    </row>
    <row r="138" spans="3:14" x14ac:dyDescent="0.2">
      <c r="C138" s="23"/>
      <c r="D138" s="23"/>
      <c r="E138" s="23"/>
      <c r="F138" s="23"/>
      <c r="G138" s="23"/>
      <c r="H138" s="23"/>
      <c r="I138" s="23"/>
      <c r="J138" s="23"/>
      <c r="K138" s="23"/>
      <c r="L138" s="23"/>
      <c r="M138" s="23"/>
      <c r="N138" s="23"/>
    </row>
    <row r="139" spans="3:14" x14ac:dyDescent="0.2">
      <c r="C139" s="23"/>
      <c r="D139" s="23"/>
      <c r="E139" s="23"/>
      <c r="F139" s="23"/>
      <c r="G139" s="23"/>
      <c r="H139" s="23"/>
      <c r="I139" s="23"/>
      <c r="J139" s="23"/>
      <c r="K139" s="23"/>
      <c r="L139" s="23"/>
      <c r="M139" s="23"/>
      <c r="N139" s="23"/>
    </row>
    <row r="140" spans="3:14" x14ac:dyDescent="0.2">
      <c r="C140" s="23"/>
      <c r="D140" s="23"/>
      <c r="E140" s="23"/>
      <c r="F140" s="23"/>
      <c r="G140" s="23"/>
      <c r="H140" s="23"/>
      <c r="I140" s="23"/>
      <c r="J140" s="23"/>
      <c r="K140" s="23"/>
      <c r="L140" s="23"/>
      <c r="M140" s="23"/>
      <c r="N140" s="23"/>
    </row>
    <row r="141" spans="3:14" x14ac:dyDescent="0.2">
      <c r="C141" s="23"/>
      <c r="D141" s="23"/>
      <c r="E141" s="23"/>
      <c r="F141" s="23"/>
      <c r="G141" s="23"/>
      <c r="H141" s="23"/>
      <c r="I141" s="23"/>
      <c r="J141" s="23"/>
      <c r="K141" s="23"/>
      <c r="L141" s="23"/>
      <c r="M141" s="23"/>
      <c r="N141" s="23"/>
    </row>
    <row r="142" spans="3:14" x14ac:dyDescent="0.2">
      <c r="C142" s="23"/>
      <c r="D142" s="23"/>
      <c r="E142" s="23"/>
      <c r="F142" s="23"/>
      <c r="G142" s="23"/>
      <c r="H142" s="23"/>
      <c r="I142" s="23"/>
      <c r="J142" s="23"/>
      <c r="K142" s="23"/>
      <c r="L142" s="23"/>
      <c r="M142" s="23"/>
      <c r="N142" s="23"/>
    </row>
    <row r="143" spans="3:14" x14ac:dyDescent="0.2">
      <c r="C143" s="23"/>
      <c r="D143" s="23"/>
      <c r="E143" s="23"/>
      <c r="F143" s="23"/>
      <c r="G143" s="23"/>
      <c r="H143" s="23"/>
      <c r="I143" s="23"/>
      <c r="J143" s="23"/>
      <c r="K143" s="23"/>
      <c r="L143" s="23"/>
      <c r="M143" s="23"/>
      <c r="N143" s="23"/>
    </row>
    <row r="144" spans="3:14" x14ac:dyDescent="0.2">
      <c r="C144" s="23"/>
      <c r="D144" s="23"/>
      <c r="E144" s="23"/>
      <c r="F144" s="23"/>
      <c r="G144" s="23"/>
      <c r="H144" s="23"/>
      <c r="I144" s="23"/>
      <c r="J144" s="23"/>
      <c r="K144" s="23"/>
      <c r="L144" s="23"/>
      <c r="M144" s="23"/>
      <c r="N144" s="23"/>
    </row>
    <row r="145" spans="3:14" x14ac:dyDescent="0.2">
      <c r="C145" s="23"/>
      <c r="D145" s="23"/>
      <c r="E145" s="23"/>
      <c r="F145" s="23"/>
      <c r="G145" s="23"/>
      <c r="H145" s="23"/>
      <c r="I145" s="23"/>
      <c r="J145" s="23"/>
      <c r="K145" s="23"/>
      <c r="L145" s="23"/>
      <c r="M145" s="23"/>
      <c r="N145" s="23"/>
    </row>
    <row r="146" spans="3:14" x14ac:dyDescent="0.2">
      <c r="C146" s="23"/>
      <c r="D146" s="23"/>
      <c r="E146" s="23"/>
      <c r="F146" s="23"/>
      <c r="G146" s="23"/>
      <c r="H146" s="23"/>
      <c r="I146" s="23"/>
      <c r="J146" s="23"/>
      <c r="K146" s="23"/>
      <c r="L146" s="23"/>
      <c r="M146" s="23"/>
      <c r="N146" s="23"/>
    </row>
    <row r="147" spans="3:14" x14ac:dyDescent="0.2">
      <c r="C147" s="23"/>
      <c r="D147" s="23"/>
      <c r="E147" s="23"/>
      <c r="F147" s="23"/>
      <c r="G147" s="23"/>
      <c r="H147" s="23"/>
      <c r="I147" s="23"/>
      <c r="J147" s="23"/>
      <c r="K147" s="23"/>
      <c r="L147" s="23"/>
      <c r="M147" s="23"/>
      <c r="N147" s="23"/>
    </row>
    <row r="148" spans="3:14" x14ac:dyDescent="0.2">
      <c r="C148" s="23"/>
      <c r="D148" s="23"/>
      <c r="E148" s="23"/>
      <c r="F148" s="23"/>
      <c r="G148" s="23"/>
      <c r="H148" s="23"/>
      <c r="I148" s="23"/>
      <c r="J148" s="23"/>
      <c r="K148" s="23"/>
      <c r="L148" s="23"/>
      <c r="M148" s="23"/>
      <c r="N148" s="23"/>
    </row>
    <row r="149" spans="3:14" x14ac:dyDescent="0.2">
      <c r="C149" s="23"/>
      <c r="D149" s="23"/>
      <c r="E149" s="23"/>
      <c r="F149" s="23"/>
      <c r="G149" s="23"/>
      <c r="H149" s="23"/>
      <c r="I149" s="23"/>
      <c r="J149" s="23"/>
      <c r="K149" s="23"/>
      <c r="L149" s="23"/>
      <c r="M149" s="23"/>
      <c r="N149" s="23"/>
    </row>
    <row r="150" spans="3:14" x14ac:dyDescent="0.2">
      <c r="C150" s="23"/>
      <c r="D150" s="23"/>
      <c r="E150" s="23"/>
      <c r="F150" s="23"/>
      <c r="G150" s="23"/>
      <c r="H150" s="23"/>
      <c r="I150" s="23"/>
      <c r="J150" s="23"/>
      <c r="K150" s="23"/>
      <c r="L150" s="23"/>
      <c r="M150" s="23"/>
      <c r="N150" s="23"/>
    </row>
    <row r="151" spans="3:14" x14ac:dyDescent="0.2">
      <c r="C151" s="23"/>
      <c r="D151" s="23"/>
      <c r="E151" s="23"/>
      <c r="F151" s="23"/>
      <c r="G151" s="23"/>
      <c r="H151" s="23"/>
      <c r="I151" s="23"/>
      <c r="J151" s="23"/>
      <c r="K151" s="23"/>
      <c r="L151" s="23"/>
      <c r="M151" s="23"/>
      <c r="N151" s="23"/>
    </row>
    <row r="152" spans="3:14" x14ac:dyDescent="0.2">
      <c r="C152" s="23"/>
      <c r="D152" s="23"/>
      <c r="E152" s="23"/>
      <c r="F152" s="23"/>
      <c r="G152" s="23"/>
      <c r="H152" s="23"/>
      <c r="I152" s="23"/>
      <c r="J152" s="23"/>
      <c r="K152" s="23"/>
      <c r="L152" s="23"/>
      <c r="M152" s="23"/>
      <c r="N152" s="23"/>
    </row>
    <row r="153" spans="3:14" x14ac:dyDescent="0.2">
      <c r="C153" s="23"/>
      <c r="D153" s="23"/>
      <c r="E153" s="23"/>
      <c r="F153" s="23"/>
      <c r="G153" s="23"/>
      <c r="H153" s="23"/>
      <c r="I153" s="23"/>
      <c r="J153" s="23"/>
      <c r="K153" s="23"/>
      <c r="L153" s="23"/>
      <c r="M153" s="23"/>
      <c r="N153" s="23"/>
    </row>
    <row r="154" spans="3:14" x14ac:dyDescent="0.2">
      <c r="C154" s="23"/>
      <c r="D154" s="23"/>
      <c r="E154" s="23"/>
      <c r="F154" s="23"/>
      <c r="G154" s="23"/>
      <c r="H154" s="23"/>
      <c r="I154" s="23"/>
      <c r="J154" s="23"/>
      <c r="K154" s="23"/>
      <c r="L154" s="23"/>
      <c r="M154" s="23"/>
      <c r="N154" s="23"/>
    </row>
    <row r="155" spans="3:14" x14ac:dyDescent="0.2">
      <c r="C155" s="23"/>
      <c r="D155" s="23"/>
      <c r="E155" s="23"/>
      <c r="F155" s="23"/>
      <c r="G155" s="23"/>
      <c r="H155" s="23"/>
      <c r="I155" s="23"/>
      <c r="J155" s="23"/>
      <c r="K155" s="23"/>
      <c r="L155" s="23"/>
      <c r="M155" s="23"/>
      <c r="N155" s="23"/>
    </row>
    <row r="156" spans="3:14" x14ac:dyDescent="0.2">
      <c r="C156" s="23"/>
      <c r="D156" s="23"/>
      <c r="E156" s="23"/>
      <c r="F156" s="23"/>
      <c r="G156" s="23"/>
      <c r="H156" s="23"/>
      <c r="I156" s="23"/>
      <c r="J156" s="23"/>
      <c r="K156" s="23"/>
      <c r="L156" s="23"/>
      <c r="M156" s="23"/>
      <c r="N156" s="23"/>
    </row>
    <row r="157" spans="3:14" x14ac:dyDescent="0.2">
      <c r="C157" s="23"/>
      <c r="D157" s="23"/>
      <c r="E157" s="23"/>
      <c r="F157" s="23"/>
      <c r="G157" s="23"/>
      <c r="H157" s="23"/>
      <c r="I157" s="23"/>
      <c r="J157" s="23"/>
      <c r="K157" s="23"/>
      <c r="L157" s="23"/>
      <c r="M157" s="23"/>
      <c r="N157" s="23"/>
    </row>
    <row r="158" spans="3:14" x14ac:dyDescent="0.2">
      <c r="C158" s="23"/>
      <c r="D158" s="23"/>
      <c r="E158" s="23"/>
      <c r="F158" s="23"/>
      <c r="G158" s="23"/>
      <c r="H158" s="23"/>
      <c r="I158" s="23"/>
      <c r="J158" s="23"/>
      <c r="K158" s="23"/>
      <c r="L158" s="23"/>
      <c r="M158" s="23"/>
      <c r="N158" s="23"/>
    </row>
    <row r="159" spans="3:14" x14ac:dyDescent="0.2">
      <c r="C159" s="23"/>
      <c r="D159" s="23"/>
      <c r="E159" s="23"/>
      <c r="F159" s="23"/>
      <c r="G159" s="23"/>
      <c r="H159" s="23"/>
      <c r="I159" s="23"/>
      <c r="J159" s="23"/>
      <c r="K159" s="23"/>
      <c r="L159" s="23"/>
      <c r="M159" s="23"/>
      <c r="N159" s="23"/>
    </row>
    <row r="160" spans="3:14" x14ac:dyDescent="0.2">
      <c r="C160" s="23"/>
      <c r="D160" s="23"/>
      <c r="E160" s="23"/>
      <c r="F160" s="23"/>
      <c r="G160" s="23"/>
      <c r="H160" s="23"/>
      <c r="I160" s="23"/>
      <c r="J160" s="23"/>
      <c r="K160" s="23"/>
      <c r="L160" s="23"/>
      <c r="M160" s="23"/>
      <c r="N160" s="23"/>
    </row>
    <row r="161" spans="3:14" x14ac:dyDescent="0.2">
      <c r="C161" s="23"/>
      <c r="D161" s="23"/>
      <c r="E161" s="23"/>
      <c r="F161" s="23"/>
      <c r="G161" s="23"/>
      <c r="H161" s="23"/>
      <c r="I161" s="23"/>
      <c r="J161" s="23"/>
      <c r="K161" s="23"/>
      <c r="L161" s="23"/>
      <c r="M161" s="23"/>
      <c r="N161" s="23"/>
    </row>
    <row r="162" spans="3:14" x14ac:dyDescent="0.2">
      <c r="C162" s="23"/>
      <c r="D162" s="23"/>
      <c r="E162" s="23"/>
      <c r="F162" s="23"/>
      <c r="G162" s="23"/>
      <c r="H162" s="23"/>
      <c r="I162" s="23"/>
      <c r="J162" s="23"/>
      <c r="K162" s="23"/>
      <c r="L162" s="23"/>
      <c r="M162" s="23"/>
      <c r="N162" s="23"/>
    </row>
    <row r="163" spans="3:14" x14ac:dyDescent="0.2">
      <c r="C163" s="23"/>
      <c r="D163" s="23"/>
      <c r="E163" s="23"/>
      <c r="F163" s="23"/>
      <c r="G163" s="23"/>
      <c r="H163" s="23"/>
      <c r="I163" s="23"/>
      <c r="J163" s="23"/>
      <c r="K163" s="23"/>
      <c r="L163" s="23"/>
      <c r="M163" s="23"/>
      <c r="N163" s="23"/>
    </row>
    <row r="164" spans="3:14" x14ac:dyDescent="0.2">
      <c r="C164" s="23"/>
      <c r="D164" s="23"/>
      <c r="E164" s="23"/>
      <c r="F164" s="23"/>
      <c r="G164" s="23"/>
      <c r="H164" s="23"/>
      <c r="I164" s="23"/>
      <c r="J164" s="23"/>
      <c r="K164" s="23"/>
      <c r="L164" s="23"/>
      <c r="M164" s="23"/>
      <c r="N164" s="23"/>
    </row>
    <row r="165" spans="3:14" x14ac:dyDescent="0.2">
      <c r="C165" s="23"/>
      <c r="D165" s="23"/>
      <c r="E165" s="23"/>
      <c r="F165" s="23"/>
      <c r="G165" s="23"/>
      <c r="H165" s="23"/>
      <c r="I165" s="23"/>
      <c r="J165" s="23"/>
      <c r="K165" s="23"/>
      <c r="L165" s="23"/>
      <c r="M165" s="23"/>
      <c r="N165" s="23"/>
    </row>
    <row r="166" spans="3:14" x14ac:dyDescent="0.2">
      <c r="C166" s="23"/>
      <c r="D166" s="23"/>
      <c r="E166" s="23"/>
      <c r="F166" s="23"/>
      <c r="G166" s="23"/>
      <c r="H166" s="23"/>
      <c r="I166" s="23"/>
      <c r="J166" s="23"/>
      <c r="K166" s="23"/>
      <c r="L166" s="23"/>
      <c r="M166" s="23"/>
      <c r="N166" s="23"/>
    </row>
    <row r="167" spans="3:14" x14ac:dyDescent="0.2">
      <c r="C167" s="23"/>
      <c r="D167" s="23"/>
      <c r="E167" s="23"/>
      <c r="F167" s="23"/>
      <c r="G167" s="23"/>
      <c r="H167" s="23"/>
      <c r="I167" s="23"/>
      <c r="J167" s="23"/>
      <c r="K167" s="23"/>
      <c r="L167" s="23"/>
      <c r="M167" s="23"/>
      <c r="N167" s="23"/>
    </row>
    <row r="168" spans="3:14" x14ac:dyDescent="0.2">
      <c r="C168" s="23"/>
      <c r="D168" s="23"/>
      <c r="E168" s="23"/>
      <c r="F168" s="23"/>
      <c r="G168" s="23"/>
      <c r="H168" s="23"/>
      <c r="I168" s="23"/>
      <c r="J168" s="23"/>
      <c r="K168" s="23"/>
      <c r="L168" s="23"/>
      <c r="M168" s="23"/>
      <c r="N168" s="23"/>
    </row>
    <row r="169" spans="3:14" x14ac:dyDescent="0.2">
      <c r="C169" s="23"/>
      <c r="D169" s="23"/>
      <c r="E169" s="23"/>
      <c r="F169" s="23"/>
      <c r="G169" s="23"/>
      <c r="H169" s="23"/>
      <c r="I169" s="23"/>
      <c r="J169" s="23"/>
      <c r="K169" s="23"/>
      <c r="L169" s="23"/>
      <c r="M169" s="23"/>
      <c r="N169" s="23"/>
    </row>
    <row r="170" spans="3:14" x14ac:dyDescent="0.2">
      <c r="C170" s="23"/>
      <c r="D170" s="23"/>
      <c r="E170" s="23"/>
      <c r="F170" s="23"/>
      <c r="G170" s="23"/>
      <c r="H170" s="23"/>
      <c r="I170" s="23"/>
      <c r="J170" s="23"/>
      <c r="K170" s="23"/>
      <c r="L170" s="23"/>
      <c r="M170" s="23"/>
      <c r="N170" s="23"/>
    </row>
    <row r="171" spans="3:14" x14ac:dyDescent="0.2">
      <c r="C171" s="23"/>
      <c r="D171" s="23"/>
      <c r="E171" s="23"/>
      <c r="F171" s="23"/>
      <c r="G171" s="23"/>
      <c r="H171" s="23"/>
      <c r="I171" s="23"/>
      <c r="J171" s="23"/>
      <c r="K171" s="23"/>
      <c r="L171" s="23"/>
      <c r="M171" s="23"/>
      <c r="N171" s="23"/>
    </row>
    <row r="172" spans="3:14" x14ac:dyDescent="0.2">
      <c r="C172" s="23"/>
      <c r="D172" s="23"/>
      <c r="E172" s="23"/>
      <c r="F172" s="23"/>
      <c r="G172" s="23"/>
      <c r="H172" s="23"/>
      <c r="I172" s="23"/>
      <c r="J172" s="23"/>
      <c r="K172" s="23"/>
      <c r="L172" s="23"/>
      <c r="M172" s="23"/>
      <c r="N172" s="23"/>
    </row>
    <row r="173" spans="3:14" x14ac:dyDescent="0.2">
      <c r="C173" s="23"/>
      <c r="D173" s="23"/>
      <c r="E173" s="23"/>
      <c r="F173" s="23"/>
      <c r="G173" s="23"/>
      <c r="H173" s="23"/>
      <c r="I173" s="23"/>
      <c r="J173" s="23"/>
      <c r="K173" s="23"/>
      <c r="L173" s="23"/>
      <c r="M173" s="23"/>
      <c r="N173" s="23"/>
    </row>
    <row r="174" spans="3:14" x14ac:dyDescent="0.2">
      <c r="C174" s="23"/>
      <c r="D174" s="23"/>
      <c r="E174" s="23"/>
      <c r="F174" s="23"/>
      <c r="G174" s="23"/>
      <c r="H174" s="23"/>
      <c r="I174" s="23"/>
      <c r="J174" s="23"/>
      <c r="K174" s="23"/>
      <c r="L174" s="23"/>
      <c r="M174" s="23"/>
      <c r="N174" s="23"/>
    </row>
    <row r="175" spans="3:14" x14ac:dyDescent="0.2">
      <c r="C175" s="23"/>
      <c r="D175" s="23"/>
      <c r="E175" s="23"/>
      <c r="F175" s="23"/>
      <c r="G175" s="23"/>
      <c r="H175" s="23"/>
      <c r="I175" s="23"/>
      <c r="J175" s="23"/>
      <c r="K175" s="23"/>
      <c r="L175" s="23"/>
      <c r="M175" s="23"/>
      <c r="N175" s="23"/>
    </row>
    <row r="176" spans="3:14" x14ac:dyDescent="0.2">
      <c r="C176" s="23"/>
      <c r="D176" s="23"/>
      <c r="E176" s="23"/>
      <c r="F176" s="23"/>
      <c r="G176" s="23"/>
      <c r="H176" s="23"/>
      <c r="I176" s="23"/>
      <c r="J176" s="23"/>
      <c r="K176" s="23"/>
      <c r="L176" s="23"/>
      <c r="M176" s="23"/>
      <c r="N176" s="23"/>
    </row>
    <row r="177" spans="3:14" x14ac:dyDescent="0.2">
      <c r="C177" s="23"/>
      <c r="D177" s="23"/>
      <c r="E177" s="23"/>
      <c r="F177" s="23"/>
      <c r="G177" s="23"/>
      <c r="H177" s="23"/>
      <c r="I177" s="23"/>
      <c r="J177" s="23"/>
      <c r="K177" s="23"/>
      <c r="L177" s="23"/>
      <c r="M177" s="23"/>
      <c r="N177" s="23"/>
    </row>
    <row r="178" spans="3:14" x14ac:dyDescent="0.2">
      <c r="C178" s="23"/>
      <c r="D178" s="23"/>
      <c r="E178" s="23"/>
      <c r="F178" s="23"/>
      <c r="G178" s="23"/>
      <c r="H178" s="23"/>
      <c r="I178" s="23"/>
      <c r="J178" s="23"/>
      <c r="K178" s="23"/>
      <c r="L178" s="23"/>
      <c r="M178" s="23"/>
      <c r="N178" s="23"/>
    </row>
    <row r="179" spans="3:14" x14ac:dyDescent="0.2">
      <c r="C179" s="23"/>
      <c r="D179" s="23"/>
      <c r="E179" s="23"/>
      <c r="F179" s="23"/>
      <c r="G179" s="23"/>
      <c r="H179" s="23"/>
      <c r="I179" s="23"/>
      <c r="J179" s="23"/>
      <c r="K179" s="23"/>
      <c r="L179" s="23"/>
      <c r="M179" s="23"/>
      <c r="N179" s="23"/>
    </row>
    <row r="180" spans="3:14" x14ac:dyDescent="0.2">
      <c r="C180" s="23"/>
      <c r="D180" s="23"/>
      <c r="E180" s="23"/>
      <c r="F180" s="23"/>
      <c r="G180" s="23"/>
      <c r="H180" s="23"/>
      <c r="I180" s="23"/>
      <c r="J180" s="23"/>
      <c r="K180" s="23"/>
      <c r="L180" s="23"/>
      <c r="M180" s="23"/>
      <c r="N180" s="23"/>
    </row>
    <row r="181" spans="3:14" x14ac:dyDescent="0.2">
      <c r="C181" s="23"/>
      <c r="D181" s="23"/>
      <c r="E181" s="23"/>
      <c r="F181" s="23"/>
      <c r="G181" s="23"/>
      <c r="H181" s="23"/>
      <c r="I181" s="23"/>
      <c r="J181" s="23"/>
      <c r="K181" s="23"/>
      <c r="L181" s="23"/>
      <c r="M181" s="23"/>
      <c r="N181" s="23"/>
    </row>
    <row r="182" spans="3:14" x14ac:dyDescent="0.2">
      <c r="C182" s="23"/>
      <c r="D182" s="23"/>
      <c r="E182" s="23"/>
      <c r="F182" s="23"/>
      <c r="G182" s="23"/>
      <c r="H182" s="23"/>
      <c r="I182" s="23"/>
      <c r="J182" s="23"/>
      <c r="K182" s="23"/>
      <c r="L182" s="23"/>
      <c r="M182" s="23"/>
      <c r="N182" s="23"/>
    </row>
    <row r="183" spans="3:14" x14ac:dyDescent="0.2">
      <c r="C183" s="23"/>
      <c r="D183" s="23"/>
      <c r="E183" s="23"/>
      <c r="F183" s="23"/>
      <c r="G183" s="23"/>
      <c r="H183" s="23"/>
      <c r="I183" s="23"/>
      <c r="J183" s="23"/>
      <c r="K183" s="23"/>
      <c r="L183" s="23"/>
      <c r="M183" s="23"/>
      <c r="N183" s="23"/>
    </row>
    <row r="184" spans="3:14" x14ac:dyDescent="0.2">
      <c r="C184" s="23"/>
      <c r="D184" s="23"/>
      <c r="E184" s="23"/>
      <c r="F184" s="23"/>
      <c r="G184" s="23"/>
      <c r="H184" s="23"/>
      <c r="I184" s="23"/>
      <c r="J184" s="23"/>
      <c r="K184" s="23"/>
      <c r="L184" s="23"/>
      <c r="M184" s="23"/>
      <c r="N184" s="23"/>
    </row>
    <row r="185" spans="3:14" x14ac:dyDescent="0.2">
      <c r="C185" s="23"/>
      <c r="D185" s="23"/>
      <c r="E185" s="23"/>
      <c r="F185" s="23"/>
      <c r="G185" s="23"/>
      <c r="H185" s="23"/>
      <c r="I185" s="23"/>
      <c r="J185" s="23"/>
      <c r="K185" s="23"/>
      <c r="L185" s="23"/>
      <c r="M185" s="23"/>
      <c r="N185" s="23"/>
    </row>
    <row r="186" spans="3:14" x14ac:dyDescent="0.2">
      <c r="C186" s="23"/>
      <c r="D186" s="23"/>
      <c r="E186" s="23"/>
      <c r="F186" s="23"/>
      <c r="G186" s="23"/>
      <c r="H186" s="23"/>
      <c r="I186" s="23"/>
      <c r="J186" s="23"/>
      <c r="K186" s="23"/>
      <c r="L186" s="23"/>
      <c r="M186" s="23"/>
      <c r="N186" s="23"/>
    </row>
    <row r="187" spans="3:14" x14ac:dyDescent="0.2">
      <c r="C187" s="23"/>
      <c r="D187" s="23"/>
      <c r="E187" s="23"/>
      <c r="F187" s="23"/>
      <c r="G187" s="23"/>
      <c r="H187" s="23"/>
      <c r="I187" s="23"/>
      <c r="J187" s="23"/>
      <c r="K187" s="23"/>
      <c r="L187" s="23"/>
      <c r="M187" s="23"/>
      <c r="N187" s="23"/>
    </row>
    <row r="188" spans="3:14" x14ac:dyDescent="0.2">
      <c r="C188" s="23"/>
      <c r="D188" s="23"/>
      <c r="E188" s="23"/>
      <c r="F188" s="23"/>
      <c r="G188" s="23"/>
      <c r="H188" s="23"/>
      <c r="I188" s="23"/>
      <c r="J188" s="23"/>
      <c r="K188" s="23"/>
      <c r="L188" s="23"/>
      <c r="M188" s="23"/>
      <c r="N188" s="23"/>
    </row>
    <row r="189" spans="3:14" x14ac:dyDescent="0.2">
      <c r="C189" s="23"/>
      <c r="D189" s="23"/>
      <c r="E189" s="23"/>
      <c r="F189" s="23"/>
      <c r="G189" s="23"/>
      <c r="H189" s="23"/>
      <c r="I189" s="23"/>
      <c r="J189" s="23"/>
      <c r="K189" s="23"/>
      <c r="L189" s="23"/>
      <c r="M189" s="23"/>
      <c r="N189" s="23"/>
    </row>
    <row r="190" spans="3:14" x14ac:dyDescent="0.2">
      <c r="C190" s="23"/>
      <c r="D190" s="23"/>
      <c r="E190" s="23"/>
      <c r="F190" s="23"/>
      <c r="G190" s="23"/>
      <c r="H190" s="23"/>
      <c r="I190" s="23"/>
      <c r="J190" s="23"/>
      <c r="K190" s="23"/>
      <c r="L190" s="23"/>
      <c r="M190" s="23"/>
      <c r="N190" s="23"/>
    </row>
    <row r="191" spans="3:14" x14ac:dyDescent="0.2">
      <c r="C191" s="23"/>
      <c r="D191" s="23"/>
      <c r="E191" s="23"/>
      <c r="F191" s="23"/>
      <c r="G191" s="23"/>
      <c r="H191" s="23"/>
      <c r="I191" s="23"/>
      <c r="J191" s="23"/>
      <c r="K191" s="23"/>
      <c r="L191" s="23"/>
      <c r="M191" s="23"/>
      <c r="N191" s="23"/>
    </row>
    <row r="192" spans="3:14" x14ac:dyDescent="0.2">
      <c r="C192" s="23"/>
      <c r="D192" s="23"/>
      <c r="E192" s="23"/>
      <c r="F192" s="23"/>
      <c r="G192" s="23"/>
      <c r="H192" s="23"/>
      <c r="I192" s="23"/>
      <c r="J192" s="23"/>
      <c r="K192" s="23"/>
      <c r="L192" s="23"/>
      <c r="M192" s="23"/>
      <c r="N192" s="23"/>
    </row>
    <row r="193" spans="3:14" x14ac:dyDescent="0.2">
      <c r="C193" s="23"/>
      <c r="D193" s="23"/>
      <c r="E193" s="23"/>
      <c r="F193" s="23"/>
      <c r="G193" s="23"/>
      <c r="H193" s="23"/>
      <c r="I193" s="23"/>
      <c r="J193" s="23"/>
      <c r="K193" s="23"/>
      <c r="L193" s="23"/>
      <c r="M193" s="23"/>
      <c r="N193" s="23"/>
    </row>
    <row r="194" spans="3:14" x14ac:dyDescent="0.2">
      <c r="C194" s="23"/>
      <c r="D194" s="23"/>
      <c r="E194" s="23"/>
      <c r="F194" s="23"/>
      <c r="G194" s="23"/>
      <c r="H194" s="23"/>
      <c r="I194" s="23"/>
      <c r="J194" s="23"/>
      <c r="K194" s="23"/>
      <c r="L194" s="23"/>
      <c r="M194" s="23"/>
      <c r="N194" s="23"/>
    </row>
    <row r="195" spans="3:14" x14ac:dyDescent="0.2">
      <c r="C195" s="23"/>
      <c r="D195" s="23"/>
      <c r="E195" s="23"/>
      <c r="F195" s="23"/>
      <c r="G195" s="23"/>
      <c r="H195" s="23"/>
      <c r="I195" s="23"/>
      <c r="J195" s="23"/>
      <c r="K195" s="23"/>
      <c r="L195" s="23"/>
      <c r="M195" s="23"/>
      <c r="N195" s="23"/>
    </row>
    <row r="196" spans="3:14" x14ac:dyDescent="0.2">
      <c r="C196" s="23"/>
      <c r="D196" s="23"/>
      <c r="E196" s="23"/>
      <c r="F196" s="23"/>
      <c r="G196" s="23"/>
      <c r="H196" s="23"/>
      <c r="I196" s="23"/>
      <c r="J196" s="23"/>
      <c r="K196" s="23"/>
      <c r="L196" s="23"/>
      <c r="M196" s="23"/>
      <c r="N196" s="23"/>
    </row>
    <row r="197" spans="3:14" x14ac:dyDescent="0.2">
      <c r="C197" s="23"/>
      <c r="D197" s="23"/>
      <c r="E197" s="23"/>
      <c r="F197" s="23"/>
      <c r="G197" s="23"/>
      <c r="H197" s="23"/>
      <c r="I197" s="23"/>
      <c r="J197" s="23"/>
      <c r="K197" s="23"/>
      <c r="L197" s="23"/>
      <c r="M197" s="23"/>
      <c r="N197" s="23"/>
    </row>
    <row r="198" spans="3:14" x14ac:dyDescent="0.2">
      <c r="C198" s="23"/>
      <c r="D198" s="23"/>
      <c r="E198" s="23"/>
      <c r="F198" s="23"/>
      <c r="G198" s="23"/>
      <c r="H198" s="23"/>
      <c r="I198" s="23"/>
      <c r="J198" s="23"/>
      <c r="K198" s="23"/>
      <c r="L198" s="23"/>
      <c r="M198" s="23"/>
      <c r="N198" s="23"/>
    </row>
    <row r="199" spans="3:14" x14ac:dyDescent="0.2">
      <c r="C199" s="23"/>
      <c r="D199" s="23"/>
      <c r="E199" s="23"/>
      <c r="F199" s="23"/>
      <c r="G199" s="23"/>
      <c r="H199" s="23"/>
      <c r="I199" s="23"/>
      <c r="J199" s="23"/>
      <c r="K199" s="23"/>
      <c r="L199" s="23"/>
      <c r="M199" s="23"/>
      <c r="N199" s="23"/>
    </row>
    <row r="200" spans="3:14" x14ac:dyDescent="0.2">
      <c r="C200" s="23"/>
      <c r="D200" s="23"/>
      <c r="E200" s="23"/>
      <c r="F200" s="23"/>
      <c r="G200" s="23"/>
      <c r="H200" s="23"/>
      <c r="I200" s="23"/>
      <c r="J200" s="23"/>
      <c r="K200" s="23"/>
      <c r="L200" s="23"/>
      <c r="M200" s="23"/>
      <c r="N200" s="23"/>
    </row>
    <row r="201" spans="3:14" x14ac:dyDescent="0.2">
      <c r="C201" s="23"/>
      <c r="D201" s="23"/>
      <c r="E201" s="23"/>
      <c r="F201" s="23"/>
      <c r="G201" s="23"/>
      <c r="H201" s="23"/>
      <c r="I201" s="23"/>
      <c r="J201" s="23"/>
      <c r="K201" s="23"/>
      <c r="L201" s="23"/>
      <c r="M201" s="23"/>
      <c r="N201" s="23"/>
    </row>
    <row r="202" spans="3:14" x14ac:dyDescent="0.2">
      <c r="C202" s="23"/>
      <c r="D202" s="23"/>
      <c r="E202" s="23"/>
      <c r="F202" s="23"/>
      <c r="G202" s="23"/>
      <c r="H202" s="23"/>
      <c r="I202" s="23"/>
      <c r="J202" s="23"/>
      <c r="K202" s="23"/>
      <c r="L202" s="23"/>
      <c r="M202" s="23"/>
      <c r="N202" s="23"/>
    </row>
    <row r="203" spans="3:14" x14ac:dyDescent="0.2">
      <c r="C203" s="23"/>
      <c r="D203" s="23"/>
      <c r="E203" s="23"/>
      <c r="F203" s="23"/>
      <c r="G203" s="23"/>
      <c r="H203" s="23"/>
      <c r="I203" s="23"/>
      <c r="J203" s="23"/>
      <c r="K203" s="23"/>
      <c r="L203" s="23"/>
      <c r="M203" s="23"/>
      <c r="N203" s="23"/>
    </row>
    <row r="204" spans="3:14" x14ac:dyDescent="0.2">
      <c r="C204" s="23"/>
      <c r="D204" s="23"/>
      <c r="E204" s="23"/>
      <c r="F204" s="23"/>
      <c r="G204" s="23"/>
      <c r="H204" s="23"/>
      <c r="I204" s="23"/>
      <c r="J204" s="23"/>
      <c r="K204" s="23"/>
      <c r="L204" s="23"/>
      <c r="M204" s="23"/>
      <c r="N204" s="23"/>
    </row>
    <row r="205" spans="3:14" x14ac:dyDescent="0.2">
      <c r="C205" s="23"/>
      <c r="D205" s="23"/>
      <c r="E205" s="23"/>
      <c r="F205" s="23"/>
      <c r="G205" s="23"/>
      <c r="H205" s="23"/>
      <c r="I205" s="23"/>
      <c r="J205" s="23"/>
      <c r="K205" s="23"/>
      <c r="L205" s="23"/>
      <c r="M205" s="23"/>
      <c r="N205" s="23"/>
    </row>
    <row r="206" spans="3:14" x14ac:dyDescent="0.2">
      <c r="C206" s="23"/>
      <c r="D206" s="23"/>
      <c r="E206" s="23"/>
      <c r="F206" s="23"/>
      <c r="G206" s="23"/>
      <c r="H206" s="23"/>
      <c r="I206" s="23"/>
      <c r="J206" s="23"/>
      <c r="K206" s="23"/>
      <c r="L206" s="23"/>
      <c r="M206" s="23"/>
      <c r="N206" s="23"/>
    </row>
    <row r="207" spans="3:14" x14ac:dyDescent="0.2">
      <c r="C207" s="23"/>
      <c r="D207" s="23"/>
      <c r="E207" s="23"/>
      <c r="F207" s="23"/>
      <c r="G207" s="23"/>
      <c r="H207" s="23"/>
      <c r="I207" s="23"/>
      <c r="J207" s="23"/>
      <c r="K207" s="23"/>
      <c r="L207" s="23"/>
      <c r="M207" s="23"/>
      <c r="N207" s="23"/>
    </row>
    <row r="208" spans="3:14" x14ac:dyDescent="0.2">
      <c r="C208" s="23"/>
      <c r="D208" s="23"/>
      <c r="E208" s="23"/>
      <c r="F208" s="23"/>
      <c r="G208" s="23"/>
      <c r="H208" s="23"/>
      <c r="I208" s="23"/>
      <c r="J208" s="23"/>
      <c r="K208" s="23"/>
      <c r="L208" s="23"/>
      <c r="M208" s="23"/>
      <c r="N208" s="23"/>
    </row>
    <row r="209" spans="3:14" x14ac:dyDescent="0.2">
      <c r="C209" s="23"/>
      <c r="D209" s="23"/>
      <c r="E209" s="23"/>
      <c r="F209" s="23"/>
      <c r="G209" s="23"/>
      <c r="H209" s="23"/>
      <c r="I209" s="23"/>
      <c r="J209" s="23"/>
      <c r="K209" s="23"/>
      <c r="L209" s="23"/>
      <c r="M209" s="23"/>
      <c r="N209" s="23"/>
    </row>
    <row r="210" spans="3:14" x14ac:dyDescent="0.2">
      <c r="C210" s="23"/>
      <c r="D210" s="23"/>
      <c r="E210" s="23"/>
      <c r="F210" s="23"/>
      <c r="G210" s="23"/>
      <c r="H210" s="23"/>
      <c r="I210" s="23"/>
      <c r="J210" s="23"/>
      <c r="K210" s="23"/>
      <c r="L210" s="23"/>
      <c r="M210" s="23"/>
      <c r="N210" s="23"/>
    </row>
    <row r="211" spans="3:14" x14ac:dyDescent="0.2">
      <c r="C211" s="23"/>
      <c r="D211" s="23"/>
      <c r="E211" s="23"/>
      <c r="F211" s="23"/>
      <c r="G211" s="23"/>
      <c r="H211" s="23"/>
      <c r="I211" s="23"/>
      <c r="J211" s="23"/>
      <c r="K211" s="23"/>
      <c r="L211" s="23"/>
      <c r="M211" s="23"/>
      <c r="N211" s="23"/>
    </row>
    <row r="212" spans="3:14" x14ac:dyDescent="0.2">
      <c r="C212" s="23"/>
      <c r="D212" s="23"/>
      <c r="E212" s="23"/>
      <c r="F212" s="23"/>
      <c r="G212" s="23"/>
      <c r="H212" s="23"/>
      <c r="I212" s="23"/>
      <c r="J212" s="23"/>
      <c r="K212" s="23"/>
      <c r="L212" s="23"/>
      <c r="M212" s="23"/>
      <c r="N212" s="23"/>
    </row>
    <row r="213" spans="3:14" x14ac:dyDescent="0.2">
      <c r="C213" s="23"/>
      <c r="D213" s="23"/>
      <c r="E213" s="23"/>
      <c r="F213" s="23"/>
      <c r="G213" s="23"/>
      <c r="H213" s="23"/>
      <c r="I213" s="23"/>
      <c r="J213" s="23"/>
      <c r="K213" s="23"/>
      <c r="L213" s="23"/>
      <c r="M213" s="23"/>
      <c r="N213" s="23"/>
    </row>
    <row r="214" spans="3:14" x14ac:dyDescent="0.2">
      <c r="C214" s="23"/>
      <c r="D214" s="23"/>
      <c r="E214" s="23"/>
      <c r="F214" s="23"/>
      <c r="G214" s="23"/>
      <c r="H214" s="23"/>
      <c r="I214" s="23"/>
      <c r="J214" s="23"/>
      <c r="K214" s="23"/>
      <c r="L214" s="23"/>
      <c r="M214" s="23"/>
      <c r="N214" s="23"/>
    </row>
    <row r="215" spans="3:14" x14ac:dyDescent="0.2">
      <c r="C215" s="23"/>
      <c r="D215" s="23"/>
      <c r="E215" s="23"/>
      <c r="F215" s="23"/>
      <c r="G215" s="23"/>
      <c r="H215" s="23"/>
      <c r="I215" s="23"/>
      <c r="J215" s="23"/>
      <c r="K215" s="23"/>
      <c r="L215" s="23"/>
      <c r="M215" s="23"/>
      <c r="N215" s="23"/>
    </row>
    <row r="216" spans="3:14" x14ac:dyDescent="0.2">
      <c r="C216" s="23"/>
      <c r="D216" s="23"/>
      <c r="E216" s="23"/>
      <c r="F216" s="23"/>
      <c r="G216" s="23"/>
      <c r="H216" s="23"/>
      <c r="I216" s="23"/>
      <c r="J216" s="23"/>
      <c r="K216" s="23"/>
      <c r="L216" s="23"/>
      <c r="M216" s="23"/>
      <c r="N216" s="23"/>
    </row>
    <row r="217" spans="3:14" x14ac:dyDescent="0.2">
      <c r="C217" s="23"/>
      <c r="D217" s="23"/>
      <c r="E217" s="23"/>
      <c r="F217" s="23"/>
      <c r="G217" s="23"/>
      <c r="H217" s="23"/>
      <c r="I217" s="23"/>
      <c r="J217" s="23"/>
      <c r="K217" s="23"/>
      <c r="L217" s="23"/>
      <c r="M217" s="23"/>
      <c r="N217" s="23"/>
    </row>
    <row r="218" spans="3:14" x14ac:dyDescent="0.2">
      <c r="C218" s="23"/>
      <c r="D218" s="23"/>
      <c r="E218" s="23"/>
      <c r="F218" s="23"/>
      <c r="G218" s="23"/>
      <c r="H218" s="23"/>
      <c r="I218" s="23"/>
      <c r="J218" s="23"/>
      <c r="K218" s="23"/>
      <c r="L218" s="23"/>
      <c r="M218" s="23"/>
      <c r="N218" s="23"/>
    </row>
    <row r="219" spans="3:14" x14ac:dyDescent="0.2">
      <c r="C219" s="23"/>
      <c r="D219" s="23"/>
      <c r="E219" s="23"/>
      <c r="F219" s="23"/>
      <c r="G219" s="23"/>
      <c r="H219" s="23"/>
      <c r="I219" s="23"/>
      <c r="J219" s="23"/>
      <c r="K219" s="23"/>
      <c r="L219" s="23"/>
      <c r="M219" s="23"/>
      <c r="N219" s="23"/>
    </row>
    <row r="220" spans="3:14" x14ac:dyDescent="0.2">
      <c r="C220" s="23"/>
      <c r="D220" s="23"/>
      <c r="E220" s="23"/>
      <c r="F220" s="23"/>
      <c r="G220" s="23"/>
      <c r="H220" s="23"/>
      <c r="I220" s="23"/>
      <c r="J220" s="23"/>
      <c r="K220" s="23"/>
      <c r="L220" s="23"/>
      <c r="M220" s="23"/>
      <c r="N220" s="23"/>
    </row>
    <row r="221" spans="3:14" x14ac:dyDescent="0.2">
      <c r="C221" s="23"/>
      <c r="D221" s="23"/>
      <c r="E221" s="23"/>
      <c r="F221" s="23"/>
      <c r="G221" s="23"/>
      <c r="H221" s="23"/>
      <c r="I221" s="23"/>
      <c r="J221" s="23"/>
      <c r="K221" s="23"/>
      <c r="L221" s="23"/>
      <c r="M221" s="23"/>
      <c r="N221" s="23"/>
    </row>
    <row r="222" spans="3:14" x14ac:dyDescent="0.2">
      <c r="C222" s="23"/>
      <c r="D222" s="23"/>
      <c r="E222" s="23"/>
      <c r="F222" s="23"/>
      <c r="G222" s="23"/>
      <c r="H222" s="23"/>
      <c r="I222" s="23"/>
      <c r="J222" s="23"/>
      <c r="K222" s="23"/>
      <c r="L222" s="23"/>
      <c r="M222" s="23"/>
      <c r="N222" s="23"/>
    </row>
    <row r="223" spans="3:14" x14ac:dyDescent="0.2">
      <c r="C223" s="23"/>
      <c r="D223" s="23"/>
      <c r="E223" s="23"/>
      <c r="F223" s="23"/>
      <c r="G223" s="23"/>
      <c r="H223" s="23"/>
      <c r="I223" s="23"/>
      <c r="J223" s="23"/>
      <c r="K223" s="23"/>
      <c r="L223" s="23"/>
      <c r="M223" s="23"/>
      <c r="N223" s="23"/>
    </row>
    <row r="224" spans="3:14" x14ac:dyDescent="0.2">
      <c r="C224" s="23"/>
      <c r="D224" s="23"/>
      <c r="E224" s="23"/>
      <c r="F224" s="23"/>
      <c r="G224" s="23"/>
      <c r="H224" s="23"/>
      <c r="I224" s="23"/>
      <c r="J224" s="23"/>
      <c r="K224" s="23"/>
      <c r="L224" s="23"/>
      <c r="M224" s="23"/>
      <c r="N224" s="23"/>
    </row>
    <row r="225" spans="3:14" x14ac:dyDescent="0.2">
      <c r="C225" s="23"/>
      <c r="D225" s="23"/>
      <c r="E225" s="23"/>
      <c r="F225" s="23"/>
      <c r="G225" s="23"/>
      <c r="H225" s="23"/>
      <c r="I225" s="23"/>
      <c r="J225" s="23"/>
      <c r="K225" s="23"/>
      <c r="L225" s="23"/>
      <c r="M225" s="23"/>
      <c r="N225" s="23"/>
    </row>
    <row r="226" spans="3:14" x14ac:dyDescent="0.2">
      <c r="C226" s="23"/>
      <c r="D226" s="23"/>
      <c r="E226" s="23"/>
      <c r="F226" s="23"/>
      <c r="G226" s="23"/>
      <c r="H226" s="23"/>
      <c r="I226" s="23"/>
      <c r="J226" s="23"/>
      <c r="K226" s="23"/>
      <c r="L226" s="23"/>
      <c r="M226" s="23"/>
      <c r="N226" s="23"/>
    </row>
    <row r="227" spans="3:14" x14ac:dyDescent="0.2">
      <c r="C227" s="23"/>
      <c r="D227" s="23"/>
      <c r="E227" s="23"/>
      <c r="F227" s="23"/>
      <c r="G227" s="23"/>
      <c r="H227" s="23"/>
      <c r="I227" s="23"/>
      <c r="J227" s="23"/>
      <c r="K227" s="23"/>
      <c r="L227" s="23"/>
      <c r="M227" s="23"/>
      <c r="N227" s="23"/>
    </row>
    <row r="228" spans="3:14" x14ac:dyDescent="0.2">
      <c r="C228" s="23"/>
      <c r="D228" s="23"/>
      <c r="E228" s="23"/>
      <c r="F228" s="23"/>
      <c r="G228" s="23"/>
      <c r="H228" s="23"/>
      <c r="I228" s="23"/>
      <c r="J228" s="23"/>
      <c r="K228" s="23"/>
      <c r="L228" s="23"/>
      <c r="M228" s="23"/>
      <c r="N228" s="23"/>
    </row>
    <row r="229" spans="3:14" x14ac:dyDescent="0.2">
      <c r="C229" s="23"/>
      <c r="D229" s="23"/>
      <c r="E229" s="23"/>
      <c r="F229" s="23"/>
      <c r="G229" s="23"/>
      <c r="H229" s="23"/>
      <c r="I229" s="23"/>
      <c r="J229" s="23"/>
      <c r="K229" s="23"/>
      <c r="L229" s="23"/>
      <c r="M229" s="23"/>
      <c r="N229" s="23"/>
    </row>
    <row r="230" spans="3:14" x14ac:dyDescent="0.2">
      <c r="C230" s="23"/>
      <c r="D230" s="23"/>
      <c r="E230" s="23"/>
      <c r="F230" s="23"/>
      <c r="G230" s="23"/>
      <c r="H230" s="23"/>
      <c r="I230" s="23"/>
      <c r="J230" s="23"/>
      <c r="K230" s="23"/>
      <c r="L230" s="23"/>
      <c r="M230" s="23"/>
      <c r="N230" s="23"/>
    </row>
    <row r="231" spans="3:14" x14ac:dyDescent="0.2">
      <c r="C231" s="23"/>
      <c r="D231" s="23"/>
      <c r="E231" s="23"/>
      <c r="F231" s="23"/>
      <c r="G231" s="23"/>
      <c r="H231" s="23"/>
      <c r="I231" s="23"/>
      <c r="J231" s="23"/>
      <c r="K231" s="23"/>
      <c r="L231" s="23"/>
      <c r="M231" s="23"/>
      <c r="N231" s="23"/>
    </row>
    <row r="232" spans="3:14" x14ac:dyDescent="0.2">
      <c r="C232" s="23"/>
      <c r="D232" s="23"/>
      <c r="E232" s="23"/>
      <c r="F232" s="23"/>
      <c r="G232" s="23"/>
      <c r="H232" s="23"/>
      <c r="I232" s="23"/>
      <c r="J232" s="23"/>
      <c r="K232" s="23"/>
      <c r="L232" s="23"/>
      <c r="M232" s="23"/>
      <c r="N232" s="23"/>
    </row>
    <row r="233" spans="3:14" x14ac:dyDescent="0.2">
      <c r="C233" s="23"/>
      <c r="D233" s="23"/>
      <c r="E233" s="23"/>
      <c r="F233" s="23"/>
      <c r="G233" s="23"/>
      <c r="H233" s="23"/>
      <c r="I233" s="23"/>
      <c r="J233" s="23"/>
      <c r="K233" s="23"/>
      <c r="L233" s="23"/>
      <c r="M233" s="23"/>
      <c r="N233" s="23"/>
    </row>
    <row r="234" spans="3:14" x14ac:dyDescent="0.2">
      <c r="C234" s="23"/>
      <c r="D234" s="23"/>
      <c r="E234" s="23"/>
      <c r="F234" s="23"/>
      <c r="G234" s="23"/>
      <c r="H234" s="23"/>
      <c r="I234" s="23"/>
      <c r="J234" s="23"/>
      <c r="K234" s="23"/>
      <c r="L234" s="23"/>
      <c r="M234" s="23"/>
      <c r="N234" s="23"/>
    </row>
    <row r="235" spans="3:14" x14ac:dyDescent="0.2">
      <c r="C235" s="23"/>
      <c r="D235" s="23"/>
      <c r="E235" s="23"/>
      <c r="F235" s="23"/>
      <c r="G235" s="23"/>
      <c r="H235" s="23"/>
      <c r="I235" s="23"/>
      <c r="J235" s="23"/>
      <c r="K235" s="23"/>
      <c r="L235" s="23"/>
      <c r="M235" s="23"/>
      <c r="N235" s="23"/>
    </row>
    <row r="236" spans="3:14" x14ac:dyDescent="0.2">
      <c r="C236" s="23"/>
      <c r="D236" s="23"/>
      <c r="E236" s="23"/>
      <c r="F236" s="23"/>
      <c r="G236" s="23"/>
      <c r="H236" s="23"/>
      <c r="I236" s="23"/>
      <c r="J236" s="23"/>
      <c r="K236" s="23"/>
      <c r="L236" s="23"/>
      <c r="M236" s="23"/>
      <c r="N236" s="23"/>
    </row>
    <row r="237" spans="3:14" x14ac:dyDescent="0.2">
      <c r="C237" s="23"/>
      <c r="D237" s="23"/>
      <c r="E237" s="23"/>
      <c r="F237" s="23"/>
      <c r="G237" s="23"/>
      <c r="H237" s="23"/>
      <c r="I237" s="23"/>
      <c r="J237" s="23"/>
      <c r="K237" s="23"/>
      <c r="L237" s="23"/>
      <c r="M237" s="23"/>
      <c r="N237" s="23"/>
    </row>
    <row r="238" spans="3:14" x14ac:dyDescent="0.2">
      <c r="C238" s="23"/>
      <c r="D238" s="23"/>
      <c r="E238" s="23"/>
      <c r="F238" s="23"/>
      <c r="G238" s="23"/>
      <c r="H238" s="23"/>
      <c r="I238" s="23"/>
      <c r="J238" s="23"/>
      <c r="K238" s="23"/>
      <c r="L238" s="23"/>
      <c r="M238" s="23"/>
      <c r="N238" s="23"/>
    </row>
    <row r="239" spans="3:14" x14ac:dyDescent="0.2">
      <c r="C239" s="23"/>
      <c r="D239" s="23"/>
      <c r="E239" s="23"/>
      <c r="F239" s="23"/>
      <c r="G239" s="23"/>
      <c r="H239" s="23"/>
      <c r="I239" s="23"/>
      <c r="J239" s="23"/>
      <c r="K239" s="23"/>
      <c r="L239" s="23"/>
      <c r="M239" s="23"/>
      <c r="N239" s="23"/>
    </row>
    <row r="240" spans="3:14" x14ac:dyDescent="0.2">
      <c r="C240" s="23"/>
      <c r="D240" s="23"/>
      <c r="E240" s="23"/>
      <c r="F240" s="23"/>
      <c r="G240" s="23"/>
      <c r="H240" s="23"/>
      <c r="I240" s="23"/>
      <c r="J240" s="23"/>
      <c r="K240" s="23"/>
      <c r="L240" s="23"/>
      <c r="M240" s="23"/>
      <c r="N240" s="23"/>
    </row>
    <row r="241" spans="3:14" x14ac:dyDescent="0.2">
      <c r="C241" s="23"/>
      <c r="D241" s="23"/>
      <c r="E241" s="23"/>
      <c r="F241" s="23"/>
      <c r="G241" s="23"/>
      <c r="H241" s="23"/>
      <c r="I241" s="23"/>
      <c r="J241" s="23"/>
      <c r="K241" s="23"/>
      <c r="L241" s="23"/>
      <c r="M241" s="23"/>
      <c r="N241" s="23"/>
    </row>
    <row r="242" spans="3:14" x14ac:dyDescent="0.2">
      <c r="C242" s="23"/>
      <c r="D242" s="23"/>
      <c r="E242" s="23"/>
      <c r="F242" s="23"/>
      <c r="G242" s="23"/>
      <c r="H242" s="23"/>
      <c r="I242" s="23"/>
      <c r="J242" s="23"/>
      <c r="K242" s="23"/>
      <c r="L242" s="23"/>
      <c r="M242" s="23"/>
      <c r="N242" s="23"/>
    </row>
    <row r="243" spans="3:14" x14ac:dyDescent="0.2">
      <c r="C243" s="23"/>
      <c r="D243" s="23"/>
      <c r="E243" s="23"/>
      <c r="F243" s="23"/>
      <c r="G243" s="23"/>
      <c r="H243" s="23"/>
      <c r="I243" s="23"/>
      <c r="J243" s="23"/>
      <c r="K243" s="23"/>
      <c r="L243" s="23"/>
      <c r="M243" s="23"/>
      <c r="N243" s="23"/>
    </row>
    <row r="244" spans="3:14" x14ac:dyDescent="0.2">
      <c r="C244" s="23"/>
      <c r="D244" s="23"/>
      <c r="E244" s="23"/>
      <c r="F244" s="23"/>
      <c r="G244" s="23"/>
      <c r="H244" s="23"/>
      <c r="I244" s="23"/>
      <c r="J244" s="23"/>
      <c r="K244" s="23"/>
      <c r="L244" s="23"/>
      <c r="M244" s="23"/>
      <c r="N244" s="23"/>
    </row>
    <row r="245" spans="3:14" x14ac:dyDescent="0.2">
      <c r="C245" s="23"/>
      <c r="D245" s="23"/>
      <c r="E245" s="23"/>
      <c r="F245" s="23"/>
      <c r="G245" s="23"/>
      <c r="H245" s="23"/>
      <c r="I245" s="23"/>
      <c r="J245" s="23"/>
      <c r="K245" s="23"/>
      <c r="L245" s="23"/>
      <c r="M245" s="23"/>
      <c r="N245" s="23"/>
    </row>
    <row r="246" spans="3:14" x14ac:dyDescent="0.2">
      <c r="C246" s="23"/>
      <c r="D246" s="23"/>
      <c r="E246" s="23"/>
      <c r="F246" s="23"/>
      <c r="G246" s="23"/>
      <c r="H246" s="23"/>
      <c r="I246" s="23"/>
      <c r="J246" s="23"/>
      <c r="K246" s="23"/>
      <c r="L246" s="23"/>
      <c r="M246" s="23"/>
      <c r="N246" s="23"/>
    </row>
    <row r="247" spans="3:14" x14ac:dyDescent="0.2">
      <c r="C247" s="23"/>
      <c r="D247" s="23"/>
      <c r="E247" s="23"/>
      <c r="F247" s="23"/>
      <c r="G247" s="23"/>
      <c r="H247" s="23"/>
      <c r="I247" s="23"/>
      <c r="J247" s="23"/>
      <c r="K247" s="23"/>
      <c r="L247" s="23"/>
      <c r="M247" s="23"/>
      <c r="N247" s="23"/>
    </row>
    <row r="248" spans="3:14" x14ac:dyDescent="0.2">
      <c r="C248" s="23"/>
      <c r="D248" s="23"/>
      <c r="E248" s="23"/>
      <c r="F248" s="23"/>
      <c r="G248" s="23"/>
      <c r="H248" s="23"/>
      <c r="I248" s="23"/>
      <c r="J248" s="23"/>
      <c r="K248" s="23"/>
      <c r="L248" s="23"/>
      <c r="M248" s="23"/>
      <c r="N248" s="23"/>
    </row>
    <row r="249" spans="3:14" x14ac:dyDescent="0.2">
      <c r="C249" s="23"/>
      <c r="D249" s="23"/>
      <c r="E249" s="23"/>
      <c r="F249" s="23"/>
      <c r="G249" s="23"/>
      <c r="H249" s="23"/>
      <c r="I249" s="23"/>
      <c r="J249" s="23"/>
      <c r="K249" s="23"/>
      <c r="L249" s="23"/>
      <c r="M249" s="23"/>
      <c r="N249" s="23"/>
    </row>
    <row r="250" spans="3:14" x14ac:dyDescent="0.2">
      <c r="C250" s="23"/>
      <c r="D250" s="23"/>
      <c r="E250" s="23"/>
      <c r="F250" s="23"/>
      <c r="G250" s="23"/>
      <c r="H250" s="23"/>
      <c r="I250" s="23"/>
      <c r="J250" s="23"/>
      <c r="K250" s="23"/>
      <c r="L250" s="23"/>
      <c r="M250" s="23"/>
      <c r="N250" s="23"/>
    </row>
    <row r="251" spans="3:14" x14ac:dyDescent="0.2">
      <c r="C251" s="23"/>
      <c r="D251" s="23"/>
      <c r="E251" s="23"/>
      <c r="F251" s="23"/>
      <c r="G251" s="23"/>
      <c r="H251" s="23"/>
      <c r="I251" s="23"/>
      <c r="J251" s="23"/>
      <c r="K251" s="23"/>
      <c r="L251" s="23"/>
      <c r="M251" s="23"/>
      <c r="N251" s="23"/>
    </row>
    <row r="252" spans="3:14" x14ac:dyDescent="0.2">
      <c r="C252" s="23"/>
      <c r="D252" s="23"/>
      <c r="E252" s="23"/>
      <c r="F252" s="23"/>
      <c r="G252" s="23"/>
      <c r="H252" s="23"/>
      <c r="I252" s="23"/>
      <c r="J252" s="23"/>
      <c r="K252" s="23"/>
      <c r="L252" s="23"/>
      <c r="M252" s="23"/>
      <c r="N252" s="23"/>
    </row>
    <row r="253" spans="3:14" x14ac:dyDescent="0.2">
      <c r="C253" s="23"/>
      <c r="D253" s="23"/>
      <c r="E253" s="23"/>
      <c r="F253" s="23"/>
      <c r="G253" s="23"/>
      <c r="H253" s="23"/>
      <c r="I253" s="23"/>
      <c r="J253" s="23"/>
      <c r="K253" s="23"/>
      <c r="L253" s="23"/>
      <c r="M253" s="23"/>
      <c r="N253" s="23"/>
    </row>
    <row r="254" spans="3:14" x14ac:dyDescent="0.2">
      <c r="C254" s="23"/>
      <c r="D254" s="23"/>
      <c r="E254" s="23"/>
      <c r="F254" s="23"/>
      <c r="G254" s="23"/>
      <c r="H254" s="23"/>
      <c r="I254" s="23"/>
      <c r="J254" s="23"/>
      <c r="K254" s="23"/>
      <c r="L254" s="23"/>
      <c r="M254" s="23"/>
      <c r="N254" s="23"/>
    </row>
    <row r="255" spans="3:14" x14ac:dyDescent="0.2">
      <c r="C255" s="23"/>
      <c r="D255" s="23"/>
      <c r="E255" s="23"/>
      <c r="F255" s="23"/>
      <c r="G255" s="23"/>
      <c r="H255" s="23"/>
      <c r="I255" s="23"/>
      <c r="J255" s="23"/>
      <c r="K255" s="23"/>
      <c r="L255" s="23"/>
      <c r="M255" s="23"/>
      <c r="N255" s="23"/>
    </row>
    <row r="256" spans="3:14" x14ac:dyDescent="0.2">
      <c r="C256" s="23"/>
      <c r="D256" s="23"/>
      <c r="E256" s="23"/>
      <c r="F256" s="23"/>
      <c r="G256" s="23"/>
      <c r="H256" s="23"/>
      <c r="I256" s="23"/>
      <c r="J256" s="23"/>
      <c r="K256" s="23"/>
      <c r="L256" s="23"/>
      <c r="M256" s="23"/>
      <c r="N256" s="23"/>
    </row>
    <row r="257" spans="3:14" x14ac:dyDescent="0.2">
      <c r="C257" s="23"/>
      <c r="D257" s="23"/>
      <c r="E257" s="23"/>
      <c r="F257" s="23"/>
      <c r="G257" s="23"/>
      <c r="H257" s="23"/>
      <c r="I257" s="23"/>
      <c r="J257" s="23"/>
      <c r="K257" s="23"/>
      <c r="L257" s="23"/>
      <c r="M257" s="23"/>
      <c r="N257" s="23"/>
    </row>
    <row r="258" spans="3:14" x14ac:dyDescent="0.2">
      <c r="C258" s="23"/>
      <c r="D258" s="23"/>
      <c r="E258" s="23"/>
      <c r="F258" s="23"/>
      <c r="G258" s="23"/>
      <c r="H258" s="23"/>
      <c r="I258" s="23"/>
      <c r="J258" s="23"/>
      <c r="K258" s="23"/>
      <c r="L258" s="23"/>
      <c r="M258" s="23"/>
      <c r="N258" s="23"/>
    </row>
    <row r="259" spans="3:14" x14ac:dyDescent="0.2">
      <c r="C259" s="23"/>
      <c r="D259" s="23"/>
      <c r="E259" s="23"/>
      <c r="F259" s="23"/>
      <c r="G259" s="23"/>
      <c r="H259" s="23"/>
      <c r="I259" s="23"/>
      <c r="J259" s="23"/>
      <c r="K259" s="23"/>
      <c r="L259" s="23"/>
      <c r="M259" s="23"/>
      <c r="N259" s="23"/>
    </row>
    <row r="260" spans="3:14" x14ac:dyDescent="0.2">
      <c r="C260" s="23"/>
      <c r="D260" s="23"/>
      <c r="E260" s="23"/>
      <c r="F260" s="23"/>
      <c r="G260" s="23"/>
      <c r="H260" s="23"/>
      <c r="I260" s="23"/>
      <c r="J260" s="23"/>
      <c r="K260" s="23"/>
      <c r="L260" s="23"/>
      <c r="M260" s="23"/>
      <c r="N260" s="23"/>
    </row>
    <row r="261" spans="3:14" x14ac:dyDescent="0.2">
      <c r="C261" s="23"/>
      <c r="D261" s="23"/>
      <c r="E261" s="23"/>
      <c r="F261" s="23"/>
      <c r="G261" s="23"/>
      <c r="H261" s="23"/>
      <c r="I261" s="23"/>
      <c r="J261" s="23"/>
      <c r="K261" s="23"/>
      <c r="L261" s="23"/>
      <c r="M261" s="23"/>
      <c r="N261" s="23"/>
    </row>
    <row r="262" spans="3:14" x14ac:dyDescent="0.2">
      <c r="C262" s="23"/>
      <c r="D262" s="23"/>
      <c r="E262" s="23"/>
      <c r="F262" s="23"/>
      <c r="G262" s="23"/>
      <c r="H262" s="23"/>
      <c r="I262" s="23"/>
      <c r="J262" s="23"/>
      <c r="K262" s="23"/>
      <c r="L262" s="23"/>
      <c r="M262" s="23"/>
      <c r="N262" s="23"/>
    </row>
    <row r="263" spans="3:14" x14ac:dyDescent="0.2">
      <c r="C263" s="23"/>
      <c r="D263" s="23"/>
      <c r="E263" s="23"/>
      <c r="F263" s="23"/>
      <c r="G263" s="23"/>
      <c r="H263" s="23"/>
      <c r="I263" s="23"/>
      <c r="J263" s="23"/>
      <c r="K263" s="23"/>
      <c r="L263" s="23"/>
      <c r="M263" s="23"/>
      <c r="N263" s="23"/>
    </row>
    <row r="264" spans="3:14" x14ac:dyDescent="0.2">
      <c r="C264" s="23"/>
      <c r="D264" s="23"/>
      <c r="E264" s="23"/>
      <c r="F264" s="23"/>
      <c r="G264" s="23"/>
      <c r="H264" s="23"/>
      <c r="I264" s="23"/>
      <c r="J264" s="23"/>
      <c r="K264" s="23"/>
      <c r="L264" s="23"/>
      <c r="M264" s="23"/>
      <c r="N264" s="23"/>
    </row>
    <row r="265" spans="3:14" x14ac:dyDescent="0.2">
      <c r="C265" s="23"/>
      <c r="D265" s="23"/>
      <c r="E265" s="23"/>
      <c r="F265" s="23"/>
      <c r="G265" s="23"/>
      <c r="H265" s="23"/>
      <c r="I265" s="23"/>
      <c r="J265" s="23"/>
      <c r="K265" s="23"/>
      <c r="L265" s="23"/>
      <c r="M265" s="23"/>
      <c r="N265" s="23"/>
    </row>
    <row r="266" spans="3:14" x14ac:dyDescent="0.2">
      <c r="C266" s="23"/>
      <c r="D266" s="23"/>
      <c r="E266" s="23"/>
      <c r="F266" s="23"/>
      <c r="G266" s="23"/>
      <c r="H266" s="23"/>
      <c r="I266" s="23"/>
      <c r="J266" s="23"/>
      <c r="K266" s="23"/>
      <c r="L266" s="23"/>
      <c r="M266" s="23"/>
      <c r="N266" s="23"/>
    </row>
    <row r="267" spans="3:14" x14ac:dyDescent="0.2">
      <c r="C267" s="23"/>
      <c r="D267" s="23"/>
      <c r="E267" s="23"/>
      <c r="F267" s="23"/>
      <c r="G267" s="23"/>
      <c r="H267" s="23"/>
      <c r="I267" s="23"/>
      <c r="J267" s="23"/>
      <c r="K267" s="23"/>
      <c r="L267" s="23"/>
      <c r="M267" s="23"/>
      <c r="N267" s="23"/>
    </row>
    <row r="268" spans="3:14" x14ac:dyDescent="0.2">
      <c r="C268" s="23"/>
      <c r="D268" s="23"/>
      <c r="E268" s="23"/>
      <c r="F268" s="23"/>
      <c r="G268" s="23"/>
      <c r="H268" s="23"/>
      <c r="I268" s="23"/>
      <c r="J268" s="23"/>
      <c r="K268" s="23"/>
      <c r="L268" s="23"/>
      <c r="M268" s="23"/>
      <c r="N268" s="23"/>
    </row>
    <row r="269" spans="3:14" x14ac:dyDescent="0.2">
      <c r="C269" s="23"/>
      <c r="D269" s="23"/>
      <c r="E269" s="23"/>
      <c r="F269" s="23"/>
      <c r="G269" s="23"/>
      <c r="H269" s="23"/>
      <c r="I269" s="23"/>
      <c r="J269" s="23"/>
      <c r="K269" s="23"/>
      <c r="L269" s="23"/>
      <c r="M269" s="23"/>
      <c r="N269" s="23"/>
    </row>
    <row r="270" spans="3:14" x14ac:dyDescent="0.2">
      <c r="C270" s="23"/>
      <c r="D270" s="23"/>
      <c r="E270" s="23"/>
      <c r="F270" s="23"/>
      <c r="G270" s="23"/>
      <c r="H270" s="23"/>
      <c r="I270" s="23"/>
      <c r="J270" s="23"/>
      <c r="K270" s="23"/>
      <c r="L270" s="23"/>
      <c r="M270" s="23"/>
      <c r="N270" s="23"/>
    </row>
    <row r="271" spans="3:14" x14ac:dyDescent="0.2">
      <c r="C271" s="23"/>
      <c r="D271" s="23"/>
      <c r="E271" s="23"/>
      <c r="F271" s="23"/>
      <c r="G271" s="23"/>
      <c r="H271" s="23"/>
      <c r="I271" s="23"/>
      <c r="J271" s="23"/>
      <c r="K271" s="23"/>
      <c r="L271" s="23"/>
      <c r="M271" s="23"/>
      <c r="N271" s="23"/>
    </row>
    <row r="272" spans="3:14" x14ac:dyDescent="0.2">
      <c r="C272" s="23"/>
      <c r="D272" s="23"/>
      <c r="E272" s="23"/>
      <c r="F272" s="23"/>
      <c r="G272" s="23"/>
      <c r="H272" s="23"/>
      <c r="I272" s="23"/>
      <c r="J272" s="23"/>
      <c r="K272" s="23"/>
      <c r="L272" s="23"/>
      <c r="M272" s="23"/>
      <c r="N272" s="23"/>
    </row>
    <row r="273" spans="3:14" x14ac:dyDescent="0.2">
      <c r="C273" s="23"/>
      <c r="D273" s="23"/>
      <c r="E273" s="23"/>
      <c r="F273" s="23"/>
      <c r="G273" s="23"/>
      <c r="H273" s="23"/>
      <c r="I273" s="23"/>
      <c r="J273" s="23"/>
      <c r="K273" s="23"/>
      <c r="L273" s="23"/>
      <c r="M273" s="23"/>
      <c r="N273" s="23"/>
    </row>
    <row r="274" spans="3:14" x14ac:dyDescent="0.2">
      <c r="C274" s="23"/>
      <c r="D274" s="23"/>
      <c r="E274" s="23"/>
      <c r="F274" s="23"/>
      <c r="G274" s="23"/>
      <c r="H274" s="23"/>
      <c r="I274" s="23"/>
      <c r="J274" s="23"/>
      <c r="K274" s="23"/>
      <c r="L274" s="23"/>
      <c r="M274" s="23"/>
      <c r="N274" s="23"/>
    </row>
    <row r="275" spans="3:14" x14ac:dyDescent="0.2">
      <c r="C275" s="23"/>
      <c r="D275" s="23"/>
      <c r="E275" s="23"/>
      <c r="F275" s="23"/>
      <c r="G275" s="23"/>
      <c r="H275" s="23"/>
      <c r="I275" s="23"/>
      <c r="J275" s="23"/>
      <c r="K275" s="23"/>
      <c r="L275" s="23"/>
      <c r="M275" s="23"/>
      <c r="N275" s="23"/>
    </row>
    <row r="276" spans="3:14" x14ac:dyDescent="0.2">
      <c r="C276" s="23"/>
      <c r="D276" s="23"/>
      <c r="E276" s="23"/>
      <c r="F276" s="23"/>
      <c r="G276" s="23"/>
      <c r="H276" s="23"/>
      <c r="I276" s="23"/>
      <c r="J276" s="23"/>
      <c r="K276" s="23"/>
      <c r="L276" s="23"/>
      <c r="M276" s="23"/>
      <c r="N276" s="23"/>
    </row>
    <row r="277" spans="3:14" x14ac:dyDescent="0.2">
      <c r="C277" s="23"/>
      <c r="D277" s="23"/>
      <c r="E277" s="23"/>
      <c r="F277" s="23"/>
      <c r="G277" s="23"/>
      <c r="H277" s="23"/>
      <c r="I277" s="23"/>
      <c r="J277" s="23"/>
      <c r="K277" s="23"/>
      <c r="L277" s="23"/>
      <c r="M277" s="23"/>
      <c r="N277" s="23"/>
    </row>
    <row r="278" spans="3:14" x14ac:dyDescent="0.2">
      <c r="C278" s="23"/>
      <c r="D278" s="23"/>
      <c r="E278" s="23"/>
      <c r="F278" s="23"/>
      <c r="G278" s="23"/>
      <c r="H278" s="23"/>
      <c r="I278" s="23"/>
      <c r="J278" s="23"/>
      <c r="K278" s="23"/>
      <c r="L278" s="23"/>
      <c r="M278" s="23"/>
      <c r="N278" s="23"/>
    </row>
    <row r="279" spans="3:14" x14ac:dyDescent="0.2">
      <c r="C279" s="23"/>
      <c r="D279" s="23"/>
      <c r="E279" s="23"/>
      <c r="F279" s="23"/>
      <c r="G279" s="23"/>
      <c r="H279" s="23"/>
      <c r="I279" s="23"/>
      <c r="J279" s="23"/>
      <c r="K279" s="23"/>
      <c r="L279" s="23"/>
      <c r="M279" s="23"/>
      <c r="N279" s="23"/>
    </row>
    <row r="280" spans="3:14" x14ac:dyDescent="0.2">
      <c r="C280" s="23"/>
      <c r="D280" s="23"/>
      <c r="E280" s="23"/>
      <c r="F280" s="23"/>
      <c r="G280" s="23"/>
      <c r="H280" s="23"/>
      <c r="I280" s="23"/>
      <c r="J280" s="23"/>
      <c r="K280" s="23"/>
      <c r="L280" s="23"/>
      <c r="M280" s="23"/>
      <c r="N280" s="23"/>
    </row>
    <row r="281" spans="3:14" x14ac:dyDescent="0.2">
      <c r="C281" s="23"/>
      <c r="D281" s="23"/>
      <c r="E281" s="23"/>
      <c r="F281" s="23"/>
      <c r="G281" s="23"/>
      <c r="H281" s="23"/>
      <c r="I281" s="23"/>
      <c r="J281" s="23"/>
      <c r="K281" s="23"/>
      <c r="L281" s="23"/>
      <c r="M281" s="23"/>
      <c r="N281" s="23"/>
    </row>
    <row r="282" spans="3:14" x14ac:dyDescent="0.2">
      <c r="C282" s="23"/>
      <c r="D282" s="23"/>
      <c r="E282" s="23"/>
      <c r="F282" s="23"/>
      <c r="G282" s="23"/>
      <c r="H282" s="23"/>
      <c r="I282" s="23"/>
      <c r="J282" s="23"/>
      <c r="K282" s="23"/>
      <c r="L282" s="23"/>
      <c r="M282" s="23"/>
      <c r="N282" s="23"/>
    </row>
    <row r="283" spans="3:14" x14ac:dyDescent="0.2">
      <c r="C283" s="23"/>
      <c r="D283" s="23"/>
      <c r="E283" s="23"/>
      <c r="F283" s="23"/>
      <c r="G283" s="23"/>
      <c r="H283" s="23"/>
      <c r="I283" s="23"/>
      <c r="J283" s="23"/>
      <c r="K283" s="23"/>
      <c r="L283" s="23"/>
      <c r="M283" s="23"/>
      <c r="N283" s="23"/>
    </row>
    <row r="284" spans="3:14" x14ac:dyDescent="0.2">
      <c r="C284" s="23"/>
      <c r="D284" s="23"/>
      <c r="E284" s="23"/>
      <c r="F284" s="23"/>
      <c r="G284" s="23"/>
      <c r="H284" s="23"/>
      <c r="I284" s="23"/>
      <c r="J284" s="23"/>
      <c r="K284" s="23"/>
      <c r="L284" s="23"/>
      <c r="M284" s="23"/>
      <c r="N284" s="23"/>
    </row>
    <row r="285" spans="3:14" x14ac:dyDescent="0.2">
      <c r="C285" s="23"/>
      <c r="D285" s="23"/>
      <c r="E285" s="23"/>
      <c r="F285" s="23"/>
      <c r="G285" s="23"/>
      <c r="H285" s="23"/>
      <c r="I285" s="23"/>
      <c r="J285" s="23"/>
      <c r="K285" s="23"/>
      <c r="L285" s="23"/>
      <c r="M285" s="23"/>
      <c r="N285" s="23"/>
    </row>
    <row r="286" spans="3:14" x14ac:dyDescent="0.2">
      <c r="C286" s="23"/>
      <c r="D286" s="23"/>
      <c r="E286" s="23"/>
      <c r="F286" s="23"/>
      <c r="G286" s="23"/>
      <c r="H286" s="23"/>
      <c r="I286" s="23"/>
      <c r="J286" s="23"/>
      <c r="K286" s="23"/>
      <c r="L286" s="23"/>
      <c r="M286" s="23"/>
      <c r="N286" s="23"/>
    </row>
    <row r="287" spans="3:14" x14ac:dyDescent="0.2">
      <c r="C287" s="23"/>
      <c r="D287" s="23"/>
      <c r="E287" s="23"/>
      <c r="F287" s="23"/>
      <c r="G287" s="23"/>
      <c r="H287" s="23"/>
      <c r="I287" s="23"/>
      <c r="J287" s="23"/>
      <c r="K287" s="23"/>
      <c r="L287" s="23"/>
      <c r="M287" s="23"/>
      <c r="N287" s="23"/>
    </row>
    <row r="288" spans="3:14" x14ac:dyDescent="0.2">
      <c r="C288" s="23"/>
      <c r="D288" s="23"/>
      <c r="E288" s="23"/>
      <c r="F288" s="23"/>
      <c r="G288" s="23"/>
      <c r="H288" s="23"/>
      <c r="I288" s="23"/>
      <c r="J288" s="23"/>
      <c r="K288" s="23"/>
      <c r="L288" s="23"/>
      <c r="M288" s="23"/>
      <c r="N288" s="23"/>
    </row>
    <row r="289" spans="3:14" x14ac:dyDescent="0.2">
      <c r="C289" s="23"/>
      <c r="D289" s="23"/>
      <c r="E289" s="23"/>
      <c r="F289" s="23"/>
      <c r="G289" s="23"/>
      <c r="H289" s="23"/>
      <c r="I289" s="23"/>
      <c r="J289" s="23"/>
      <c r="K289" s="23"/>
      <c r="L289" s="23"/>
      <c r="M289" s="23"/>
      <c r="N289" s="23"/>
    </row>
    <row r="290" spans="3:14" x14ac:dyDescent="0.2">
      <c r="C290" s="23"/>
      <c r="D290" s="23"/>
      <c r="E290" s="23"/>
      <c r="F290" s="23"/>
      <c r="G290" s="23"/>
      <c r="H290" s="23"/>
      <c r="I290" s="23"/>
      <c r="J290" s="23"/>
      <c r="K290" s="23"/>
      <c r="L290" s="23"/>
      <c r="M290" s="23"/>
      <c r="N290" s="23"/>
    </row>
    <row r="291" spans="3:14" x14ac:dyDescent="0.2">
      <c r="C291" s="23"/>
      <c r="D291" s="23"/>
      <c r="E291" s="23"/>
      <c r="F291" s="23"/>
      <c r="G291" s="23"/>
      <c r="H291" s="23"/>
      <c r="I291" s="23"/>
      <c r="J291" s="23"/>
      <c r="K291" s="23"/>
      <c r="L291" s="23"/>
      <c r="M291" s="23"/>
      <c r="N291" s="23"/>
    </row>
    <row r="292" spans="3:14" x14ac:dyDescent="0.2">
      <c r="C292" s="23"/>
      <c r="D292" s="23"/>
      <c r="E292" s="23"/>
      <c r="F292" s="23"/>
      <c r="G292" s="23"/>
      <c r="H292" s="23"/>
      <c r="I292" s="23"/>
      <c r="J292" s="23"/>
      <c r="K292" s="23"/>
      <c r="L292" s="23"/>
      <c r="M292" s="23"/>
      <c r="N292" s="23"/>
    </row>
    <row r="293" spans="3:14" x14ac:dyDescent="0.2">
      <c r="C293" s="23"/>
      <c r="D293" s="23"/>
      <c r="E293" s="23"/>
      <c r="F293" s="23"/>
      <c r="G293" s="23"/>
      <c r="H293" s="23"/>
      <c r="I293" s="23"/>
      <c r="J293" s="23"/>
      <c r="K293" s="23"/>
      <c r="L293" s="23"/>
      <c r="M293" s="23"/>
      <c r="N293" s="23"/>
    </row>
    <row r="294" spans="3:14" x14ac:dyDescent="0.2">
      <c r="C294" s="23"/>
      <c r="D294" s="23"/>
      <c r="E294" s="23"/>
      <c r="F294" s="23"/>
      <c r="G294" s="23"/>
      <c r="H294" s="23"/>
      <c r="I294" s="23"/>
      <c r="J294" s="23"/>
      <c r="K294" s="23"/>
      <c r="L294" s="23"/>
      <c r="M294" s="23"/>
      <c r="N294" s="23"/>
    </row>
    <row r="295" spans="3:14" x14ac:dyDescent="0.2">
      <c r="C295" s="23"/>
      <c r="D295" s="23"/>
      <c r="E295" s="23"/>
      <c r="F295" s="23"/>
      <c r="G295" s="23"/>
      <c r="H295" s="23"/>
      <c r="I295" s="23"/>
      <c r="J295" s="23"/>
      <c r="K295" s="23"/>
      <c r="L295" s="23"/>
      <c r="M295" s="23"/>
      <c r="N295" s="23"/>
    </row>
    <row r="296" spans="3:14" x14ac:dyDescent="0.2">
      <c r="C296" s="23"/>
      <c r="D296" s="23"/>
      <c r="E296" s="23"/>
      <c r="F296" s="23"/>
      <c r="G296" s="23"/>
      <c r="H296" s="23"/>
      <c r="I296" s="23"/>
      <c r="J296" s="23"/>
      <c r="K296" s="23"/>
      <c r="L296" s="23"/>
      <c r="M296" s="23"/>
      <c r="N296" s="23"/>
    </row>
    <row r="297" spans="3:14" x14ac:dyDescent="0.2">
      <c r="C297" s="23"/>
      <c r="D297" s="23"/>
      <c r="E297" s="23"/>
      <c r="F297" s="23"/>
      <c r="G297" s="23"/>
      <c r="H297" s="23"/>
      <c r="I297" s="23"/>
      <c r="J297" s="23"/>
      <c r="K297" s="23"/>
      <c r="L297" s="23"/>
      <c r="M297" s="23"/>
      <c r="N297" s="23"/>
    </row>
    <row r="298" spans="3:14" x14ac:dyDescent="0.2">
      <c r="C298" s="23"/>
      <c r="D298" s="23"/>
      <c r="E298" s="23"/>
      <c r="F298" s="23"/>
      <c r="G298" s="23"/>
      <c r="H298" s="23"/>
      <c r="I298" s="23"/>
      <c r="J298" s="23"/>
      <c r="K298" s="23"/>
      <c r="L298" s="23"/>
      <c r="M298" s="23"/>
      <c r="N298" s="23"/>
    </row>
    <row r="299" spans="3:14" x14ac:dyDescent="0.2">
      <c r="C299" s="23"/>
      <c r="D299" s="23"/>
      <c r="E299" s="23"/>
      <c r="F299" s="23"/>
      <c r="G299" s="23"/>
      <c r="H299" s="23"/>
      <c r="I299" s="23"/>
      <c r="J299" s="23"/>
      <c r="K299" s="23"/>
      <c r="L299" s="23"/>
      <c r="M299" s="23"/>
      <c r="N299" s="23"/>
    </row>
    <row r="300" spans="3:14" x14ac:dyDescent="0.2">
      <c r="C300" s="23"/>
      <c r="D300" s="23"/>
      <c r="E300" s="23"/>
      <c r="F300" s="23"/>
      <c r="G300" s="23"/>
      <c r="H300" s="23"/>
      <c r="I300" s="23"/>
      <c r="J300" s="23"/>
      <c r="K300" s="23"/>
      <c r="L300" s="23"/>
      <c r="M300" s="23"/>
      <c r="N300" s="23"/>
    </row>
    <row r="301" spans="3:14" x14ac:dyDescent="0.2">
      <c r="C301" s="23"/>
      <c r="D301" s="23"/>
      <c r="E301" s="23"/>
      <c r="F301" s="23"/>
      <c r="G301" s="23"/>
      <c r="H301" s="23"/>
      <c r="I301" s="23"/>
      <c r="J301" s="23"/>
      <c r="K301" s="23"/>
      <c r="L301" s="23"/>
      <c r="M301" s="23"/>
      <c r="N301" s="23"/>
    </row>
    <row r="302" spans="3:14" x14ac:dyDescent="0.2">
      <c r="C302" s="23"/>
      <c r="D302" s="23"/>
      <c r="E302" s="23"/>
      <c r="F302" s="23"/>
      <c r="G302" s="23"/>
      <c r="H302" s="23"/>
      <c r="I302" s="23"/>
      <c r="J302" s="23"/>
      <c r="K302" s="23"/>
      <c r="L302" s="23"/>
      <c r="M302" s="23"/>
      <c r="N302" s="23"/>
    </row>
    <row r="303" spans="3:14" x14ac:dyDescent="0.2">
      <c r="C303" s="23"/>
      <c r="D303" s="23"/>
      <c r="E303" s="23"/>
      <c r="F303" s="23"/>
      <c r="G303" s="23"/>
      <c r="H303" s="23"/>
      <c r="I303" s="23"/>
      <c r="J303" s="23"/>
      <c r="K303" s="23"/>
      <c r="L303" s="23"/>
      <c r="M303" s="23"/>
      <c r="N303" s="23"/>
    </row>
    <row r="304" spans="3:14" x14ac:dyDescent="0.2">
      <c r="C304" s="23"/>
      <c r="D304" s="23"/>
      <c r="E304" s="23"/>
      <c r="F304" s="23"/>
      <c r="G304" s="23"/>
      <c r="H304" s="23"/>
      <c r="I304" s="23"/>
      <c r="J304" s="23"/>
      <c r="K304" s="23"/>
      <c r="L304" s="23"/>
      <c r="M304" s="23"/>
      <c r="N304" s="23"/>
    </row>
    <row r="305" spans="3:14" x14ac:dyDescent="0.2">
      <c r="C305" s="23"/>
      <c r="D305" s="23"/>
      <c r="E305" s="23"/>
      <c r="F305" s="23"/>
      <c r="G305" s="23"/>
      <c r="H305" s="23"/>
      <c r="I305" s="23"/>
      <c r="J305" s="23"/>
      <c r="K305" s="23"/>
      <c r="L305" s="23"/>
      <c r="M305" s="23"/>
      <c r="N305" s="23"/>
    </row>
    <row r="306" spans="3:14" x14ac:dyDescent="0.2">
      <c r="C306" s="23"/>
      <c r="D306" s="23"/>
      <c r="E306" s="23"/>
      <c r="F306" s="23"/>
      <c r="G306" s="23"/>
      <c r="H306" s="23"/>
      <c r="I306" s="23"/>
      <c r="J306" s="23"/>
      <c r="K306" s="23"/>
      <c r="L306" s="23"/>
      <c r="M306" s="23"/>
      <c r="N306" s="23"/>
    </row>
    <row r="307" spans="3:14" x14ac:dyDescent="0.2">
      <c r="C307" s="23"/>
      <c r="D307" s="23"/>
      <c r="E307" s="23"/>
      <c r="F307" s="23"/>
      <c r="G307" s="23"/>
      <c r="H307" s="23"/>
      <c r="I307" s="23"/>
      <c r="J307" s="23"/>
      <c r="K307" s="23"/>
      <c r="L307" s="23"/>
      <c r="M307" s="23"/>
      <c r="N307" s="23"/>
    </row>
    <row r="308" spans="3:14" x14ac:dyDescent="0.2">
      <c r="C308" s="23"/>
      <c r="D308" s="23"/>
      <c r="E308" s="23"/>
      <c r="F308" s="23"/>
      <c r="G308" s="23"/>
      <c r="H308" s="23"/>
      <c r="I308" s="23"/>
      <c r="J308" s="23"/>
      <c r="K308" s="23"/>
      <c r="L308" s="23"/>
      <c r="M308" s="23"/>
      <c r="N308" s="23"/>
    </row>
    <row r="309" spans="3:14" x14ac:dyDescent="0.2">
      <c r="C309" s="23"/>
      <c r="D309" s="23"/>
      <c r="E309" s="23"/>
      <c r="F309" s="23"/>
      <c r="G309" s="23"/>
      <c r="H309" s="23"/>
      <c r="I309" s="23"/>
      <c r="J309" s="23"/>
      <c r="K309" s="23"/>
      <c r="L309" s="23"/>
      <c r="M309" s="23"/>
      <c r="N309" s="23"/>
    </row>
    <row r="310" spans="3:14" x14ac:dyDescent="0.2">
      <c r="C310" s="23"/>
      <c r="D310" s="23"/>
      <c r="E310" s="23"/>
      <c r="F310" s="23"/>
      <c r="G310" s="23"/>
      <c r="H310" s="23"/>
      <c r="I310" s="23"/>
      <c r="J310" s="23"/>
      <c r="K310" s="23"/>
      <c r="L310" s="23"/>
      <c r="M310" s="23"/>
      <c r="N310" s="23"/>
    </row>
    <row r="311" spans="3:14" x14ac:dyDescent="0.2">
      <c r="C311" s="23"/>
      <c r="D311" s="23"/>
      <c r="E311" s="23"/>
      <c r="F311" s="23"/>
      <c r="G311" s="23"/>
      <c r="H311" s="23"/>
      <c r="I311" s="23"/>
      <c r="J311" s="23"/>
      <c r="K311" s="23"/>
      <c r="L311" s="23"/>
      <c r="M311" s="23"/>
      <c r="N311" s="23"/>
    </row>
    <row r="312" spans="3:14" x14ac:dyDescent="0.2">
      <c r="C312" s="23"/>
      <c r="D312" s="23"/>
      <c r="E312" s="23"/>
      <c r="F312" s="23"/>
      <c r="G312" s="23"/>
      <c r="H312" s="23"/>
      <c r="I312" s="23"/>
      <c r="J312" s="23"/>
      <c r="K312" s="23"/>
      <c r="L312" s="23"/>
      <c r="M312" s="23"/>
      <c r="N312" s="23"/>
    </row>
    <row r="313" spans="3:14" x14ac:dyDescent="0.2">
      <c r="C313" s="23"/>
      <c r="D313" s="23"/>
      <c r="E313" s="23"/>
      <c r="F313" s="23"/>
      <c r="G313" s="23"/>
      <c r="H313" s="23"/>
      <c r="I313" s="23"/>
      <c r="J313" s="23"/>
      <c r="K313" s="23"/>
      <c r="L313" s="23"/>
      <c r="M313" s="23"/>
      <c r="N313" s="23"/>
    </row>
    <row r="314" spans="3:14" x14ac:dyDescent="0.2">
      <c r="C314" s="23"/>
      <c r="D314" s="23"/>
      <c r="E314" s="23"/>
      <c r="F314" s="23"/>
      <c r="G314" s="23"/>
      <c r="H314" s="23"/>
      <c r="I314" s="23"/>
      <c r="J314" s="23"/>
      <c r="K314" s="23"/>
      <c r="L314" s="23"/>
      <c r="M314" s="23"/>
      <c r="N314" s="23"/>
    </row>
    <row r="315" spans="3:14" x14ac:dyDescent="0.2">
      <c r="C315" s="23"/>
      <c r="D315" s="23"/>
      <c r="E315" s="23"/>
      <c r="F315" s="23"/>
      <c r="G315" s="23"/>
      <c r="H315" s="23"/>
      <c r="I315" s="23"/>
      <c r="J315" s="23"/>
      <c r="K315" s="23"/>
      <c r="L315" s="23"/>
      <c r="M315" s="23"/>
      <c r="N315" s="23"/>
    </row>
    <row r="316" spans="3:14" x14ac:dyDescent="0.2">
      <c r="C316" s="23"/>
      <c r="D316" s="23"/>
      <c r="E316" s="23"/>
      <c r="F316" s="23"/>
      <c r="G316" s="23"/>
      <c r="H316" s="23"/>
      <c r="I316" s="23"/>
      <c r="J316" s="23"/>
      <c r="K316" s="23"/>
      <c r="L316" s="23"/>
      <c r="M316" s="23"/>
      <c r="N316" s="23"/>
    </row>
    <row r="317" spans="3:14" x14ac:dyDescent="0.2">
      <c r="C317" s="23"/>
      <c r="D317" s="23"/>
      <c r="E317" s="23"/>
      <c r="F317" s="23"/>
      <c r="G317" s="23"/>
      <c r="H317" s="23"/>
      <c r="I317" s="23"/>
      <c r="J317" s="23"/>
      <c r="K317" s="23"/>
      <c r="L317" s="23"/>
      <c r="M317" s="23"/>
      <c r="N317" s="23"/>
    </row>
    <row r="318" spans="3:14" x14ac:dyDescent="0.2">
      <c r="C318" s="23"/>
      <c r="D318" s="23"/>
      <c r="E318" s="23"/>
      <c r="F318" s="23"/>
      <c r="G318" s="23"/>
      <c r="H318" s="23"/>
      <c r="I318" s="23"/>
      <c r="J318" s="23"/>
      <c r="K318" s="23"/>
      <c r="L318" s="23"/>
      <c r="M318" s="23"/>
      <c r="N318" s="23"/>
    </row>
    <row r="319" spans="3:14" x14ac:dyDescent="0.2">
      <c r="C319" s="23"/>
      <c r="D319" s="23"/>
      <c r="E319" s="23"/>
      <c r="F319" s="23"/>
      <c r="G319" s="23"/>
      <c r="H319" s="23"/>
      <c r="I319" s="23"/>
      <c r="J319" s="23"/>
      <c r="K319" s="23"/>
      <c r="L319" s="23"/>
      <c r="M319" s="23"/>
      <c r="N319" s="23"/>
    </row>
    <row r="320" spans="3:14" x14ac:dyDescent="0.2">
      <c r="C320" s="23"/>
      <c r="D320" s="23"/>
      <c r="E320" s="23"/>
      <c r="F320" s="23"/>
      <c r="G320" s="23"/>
      <c r="H320" s="23"/>
      <c r="I320" s="23"/>
      <c r="J320" s="23"/>
      <c r="K320" s="23"/>
      <c r="L320" s="23"/>
      <c r="M320" s="23"/>
      <c r="N320" s="23"/>
    </row>
    <row r="321" spans="3:14" x14ac:dyDescent="0.2">
      <c r="C321" s="23"/>
      <c r="D321" s="23"/>
      <c r="E321" s="23"/>
      <c r="F321" s="23"/>
      <c r="G321" s="23"/>
      <c r="H321" s="23"/>
      <c r="I321" s="23"/>
      <c r="J321" s="23"/>
      <c r="K321" s="23"/>
      <c r="L321" s="23"/>
      <c r="M321" s="23"/>
      <c r="N321" s="23"/>
    </row>
    <row r="322" spans="3:14" x14ac:dyDescent="0.2">
      <c r="C322" s="23"/>
      <c r="D322" s="23"/>
      <c r="E322" s="23"/>
      <c r="F322" s="23"/>
      <c r="G322" s="23"/>
      <c r="H322" s="23"/>
      <c r="I322" s="23"/>
      <c r="J322" s="23"/>
      <c r="K322" s="23"/>
      <c r="L322" s="23"/>
      <c r="M322" s="23"/>
      <c r="N322" s="23"/>
    </row>
    <row r="323" spans="3:14" x14ac:dyDescent="0.2">
      <c r="C323" s="23"/>
      <c r="D323" s="23"/>
      <c r="E323" s="23"/>
      <c r="F323" s="23"/>
      <c r="G323" s="23"/>
      <c r="H323" s="23"/>
      <c r="I323" s="23"/>
      <c r="J323" s="23"/>
      <c r="K323" s="23"/>
      <c r="L323" s="23"/>
      <c r="M323" s="23"/>
      <c r="N323" s="23"/>
    </row>
    <row r="324" spans="3:14" x14ac:dyDescent="0.2">
      <c r="C324" s="23"/>
      <c r="D324" s="23"/>
      <c r="E324" s="23"/>
      <c r="F324" s="23"/>
      <c r="G324" s="23"/>
      <c r="H324" s="23"/>
      <c r="I324" s="23"/>
      <c r="J324" s="23"/>
      <c r="K324" s="23"/>
      <c r="L324" s="23"/>
      <c r="M324" s="23"/>
      <c r="N324" s="23"/>
    </row>
    <row r="325" spans="3:14" x14ac:dyDescent="0.2">
      <c r="C325" s="23"/>
      <c r="D325" s="23"/>
      <c r="E325" s="23"/>
      <c r="F325" s="23"/>
      <c r="G325" s="23"/>
      <c r="H325" s="23"/>
      <c r="I325" s="23"/>
      <c r="J325" s="23"/>
      <c r="K325" s="23"/>
      <c r="L325" s="23"/>
      <c r="M325" s="23"/>
      <c r="N325" s="23"/>
    </row>
    <row r="326" spans="3:14" x14ac:dyDescent="0.2">
      <c r="C326" s="23"/>
      <c r="D326" s="23"/>
      <c r="E326" s="23"/>
      <c r="F326" s="23"/>
      <c r="G326" s="23"/>
      <c r="H326" s="23"/>
      <c r="I326" s="23"/>
      <c r="J326" s="23"/>
      <c r="K326" s="23"/>
      <c r="L326" s="23"/>
      <c r="M326" s="23"/>
      <c r="N326" s="23"/>
    </row>
    <row r="327" spans="3:14" x14ac:dyDescent="0.2">
      <c r="C327" s="23"/>
      <c r="D327" s="23"/>
      <c r="E327" s="23"/>
      <c r="F327" s="23"/>
      <c r="G327" s="23"/>
      <c r="H327" s="23"/>
      <c r="I327" s="23"/>
      <c r="J327" s="23"/>
      <c r="K327" s="23"/>
      <c r="L327" s="23"/>
      <c r="M327" s="23"/>
      <c r="N327" s="23"/>
    </row>
    <row r="328" spans="3:14" x14ac:dyDescent="0.2">
      <c r="C328" s="23"/>
      <c r="D328" s="23"/>
      <c r="E328" s="23"/>
      <c r="F328" s="23"/>
      <c r="G328" s="23"/>
      <c r="H328" s="23"/>
      <c r="I328" s="23"/>
      <c r="J328" s="23"/>
      <c r="K328" s="23"/>
      <c r="L328" s="23"/>
      <c r="M328" s="23"/>
      <c r="N328" s="23"/>
    </row>
    <row r="329" spans="3:14" x14ac:dyDescent="0.2">
      <c r="C329" s="23"/>
      <c r="D329" s="23"/>
      <c r="E329" s="23"/>
      <c r="F329" s="23"/>
      <c r="G329" s="23"/>
      <c r="H329" s="23"/>
      <c r="I329" s="23"/>
      <c r="J329" s="23"/>
      <c r="K329" s="23"/>
      <c r="L329" s="23"/>
      <c r="M329" s="23"/>
      <c r="N329" s="23"/>
    </row>
    <row r="330" spans="3:14" x14ac:dyDescent="0.2">
      <c r="C330" s="23"/>
      <c r="D330" s="23"/>
      <c r="E330" s="23"/>
      <c r="F330" s="23"/>
      <c r="G330" s="23"/>
      <c r="H330" s="23"/>
      <c r="I330" s="23"/>
      <c r="J330" s="23"/>
      <c r="K330" s="23"/>
      <c r="L330" s="23"/>
      <c r="M330" s="23"/>
      <c r="N330" s="23"/>
    </row>
    <row r="331" spans="3:14" x14ac:dyDescent="0.2">
      <c r="C331" s="23"/>
      <c r="D331" s="23"/>
      <c r="E331" s="23"/>
      <c r="F331" s="23"/>
      <c r="G331" s="23"/>
      <c r="H331" s="23"/>
      <c r="I331" s="23"/>
      <c r="J331" s="23"/>
      <c r="K331" s="23"/>
      <c r="L331" s="23"/>
      <c r="M331" s="23"/>
      <c r="N331" s="23"/>
    </row>
    <row r="332" spans="3:14" x14ac:dyDescent="0.2">
      <c r="C332" s="23"/>
      <c r="D332" s="23"/>
      <c r="E332" s="23"/>
      <c r="F332" s="23"/>
      <c r="G332" s="23"/>
      <c r="H332" s="23"/>
      <c r="I332" s="23"/>
      <c r="J332" s="23"/>
      <c r="K332" s="23"/>
      <c r="L332" s="23"/>
      <c r="M332" s="23"/>
      <c r="N332" s="23"/>
    </row>
    <row r="333" spans="3:14" x14ac:dyDescent="0.2">
      <c r="C333" s="23"/>
      <c r="D333" s="23"/>
      <c r="E333" s="23"/>
      <c r="F333" s="23"/>
      <c r="G333" s="23"/>
      <c r="H333" s="23"/>
      <c r="I333" s="23"/>
      <c r="J333" s="23"/>
      <c r="K333" s="23"/>
      <c r="L333" s="23"/>
      <c r="M333" s="23"/>
      <c r="N333" s="23"/>
    </row>
    <row r="334" spans="3:14" x14ac:dyDescent="0.2">
      <c r="C334" s="23"/>
      <c r="D334" s="23"/>
      <c r="E334" s="23"/>
      <c r="F334" s="23"/>
      <c r="G334" s="23"/>
      <c r="H334" s="23"/>
      <c r="I334" s="23"/>
      <c r="J334" s="23"/>
      <c r="K334" s="23"/>
      <c r="L334" s="23"/>
      <c r="M334" s="23"/>
      <c r="N334" s="23"/>
    </row>
    <row r="335" spans="3:14" x14ac:dyDescent="0.2">
      <c r="C335" s="23"/>
      <c r="D335" s="23"/>
      <c r="E335" s="23"/>
      <c r="F335" s="23"/>
      <c r="G335" s="23"/>
      <c r="H335" s="23"/>
      <c r="I335" s="23"/>
      <c r="J335" s="23"/>
      <c r="K335" s="23"/>
      <c r="L335" s="23"/>
      <c r="M335" s="23"/>
      <c r="N335" s="23"/>
    </row>
    <row r="336" spans="3:14" x14ac:dyDescent="0.2"/>
    <row r="337" x14ac:dyDescent="0.2"/>
    <row r="338" x14ac:dyDescent="0.2"/>
    <row r="339" x14ac:dyDescent="0.2"/>
    <row r="340" x14ac:dyDescent="0.2"/>
    <row r="341" x14ac:dyDescent="0.2"/>
    <row r="342" x14ac:dyDescent="0.2"/>
    <row r="343" x14ac:dyDescent="0.2"/>
    <row r="344" x14ac:dyDescent="0.2"/>
    <row r="345" x14ac:dyDescent="0.2"/>
    <row r="346" x14ac:dyDescent="0.2"/>
    <row r="347" x14ac:dyDescent="0.2"/>
    <row r="348" x14ac:dyDescent="0.2"/>
    <row r="349" x14ac:dyDescent="0.2"/>
    <row r="350" x14ac:dyDescent="0.2"/>
    <row r="351" x14ac:dyDescent="0.2"/>
    <row r="352" x14ac:dyDescent="0.2"/>
    <row r="353" x14ac:dyDescent="0.2"/>
    <row r="354" x14ac:dyDescent="0.2"/>
    <row r="355" x14ac:dyDescent="0.2"/>
    <row r="356" x14ac:dyDescent="0.2"/>
    <row r="357" x14ac:dyDescent="0.2"/>
    <row r="358" x14ac:dyDescent="0.2"/>
    <row r="359" x14ac:dyDescent="0.2"/>
    <row r="360" x14ac:dyDescent="0.2"/>
    <row r="361" x14ac:dyDescent="0.2"/>
    <row r="362" x14ac:dyDescent="0.2"/>
    <row r="363" x14ac:dyDescent="0.2"/>
    <row r="364" x14ac:dyDescent="0.2"/>
    <row r="365" x14ac:dyDescent="0.2"/>
    <row r="366" x14ac:dyDescent="0.2"/>
    <row r="367" x14ac:dyDescent="0.2"/>
    <row r="368" x14ac:dyDescent="0.2"/>
    <row r="369" x14ac:dyDescent="0.2"/>
    <row r="370" x14ac:dyDescent="0.2"/>
    <row r="371" x14ac:dyDescent="0.2"/>
    <row r="372" x14ac:dyDescent="0.2"/>
    <row r="373" x14ac:dyDescent="0.2"/>
    <row r="374" x14ac:dyDescent="0.2"/>
    <row r="375" x14ac:dyDescent="0.2"/>
    <row r="376" x14ac:dyDescent="0.2"/>
    <row r="377" x14ac:dyDescent="0.2"/>
    <row r="378" x14ac:dyDescent="0.2"/>
    <row r="379" x14ac:dyDescent="0.2"/>
    <row r="380" x14ac:dyDescent="0.2"/>
    <row r="381" x14ac:dyDescent="0.2"/>
    <row r="382" x14ac:dyDescent="0.2"/>
    <row r="383" x14ac:dyDescent="0.2"/>
    <row r="384" x14ac:dyDescent="0.2"/>
    <row r="385" x14ac:dyDescent="0.2"/>
    <row r="386" x14ac:dyDescent="0.2"/>
    <row r="387" x14ac:dyDescent="0.2"/>
    <row r="388" x14ac:dyDescent="0.2"/>
    <row r="389" x14ac:dyDescent="0.2"/>
    <row r="390" x14ac:dyDescent="0.2"/>
    <row r="391" x14ac:dyDescent="0.2"/>
    <row r="392" x14ac:dyDescent="0.2"/>
    <row r="393" x14ac:dyDescent="0.2"/>
    <row r="394" x14ac:dyDescent="0.2"/>
    <row r="395" x14ac:dyDescent="0.2"/>
    <row r="396" x14ac:dyDescent="0.2"/>
    <row r="397" x14ac:dyDescent="0.2"/>
    <row r="398" x14ac:dyDescent="0.2"/>
    <row r="399" x14ac:dyDescent="0.2"/>
    <row r="400" x14ac:dyDescent="0.2"/>
    <row r="401" x14ac:dyDescent="0.2"/>
    <row r="402" x14ac:dyDescent="0.2"/>
    <row r="403" x14ac:dyDescent="0.2"/>
    <row r="404" x14ac:dyDescent="0.2"/>
    <row r="405" x14ac:dyDescent="0.2"/>
    <row r="406" x14ac:dyDescent="0.2"/>
    <row r="407" x14ac:dyDescent="0.2"/>
    <row r="408" x14ac:dyDescent="0.2"/>
    <row r="409" x14ac:dyDescent="0.2"/>
    <row r="410" x14ac:dyDescent="0.2"/>
    <row r="411" x14ac:dyDescent="0.2"/>
    <row r="412" x14ac:dyDescent="0.2"/>
    <row r="413" x14ac:dyDescent="0.2"/>
    <row r="414" x14ac:dyDescent="0.2"/>
    <row r="415" x14ac:dyDescent="0.2"/>
    <row r="416" x14ac:dyDescent="0.2"/>
    <row r="417" x14ac:dyDescent="0.2"/>
    <row r="418" x14ac:dyDescent="0.2"/>
    <row r="419" x14ac:dyDescent="0.2"/>
    <row r="420" x14ac:dyDescent="0.2"/>
    <row r="421" x14ac:dyDescent="0.2"/>
  </sheetData>
  <mergeCells count="18">
    <mergeCell ref="C4:M4"/>
    <mergeCell ref="C6:M6"/>
    <mergeCell ref="C7:M7"/>
    <mergeCell ref="C8:M8"/>
    <mergeCell ref="C28:M28"/>
    <mergeCell ref="C24:M24"/>
    <mergeCell ref="C26:M26"/>
    <mergeCell ref="C11:M11"/>
    <mergeCell ref="C13:M13"/>
    <mergeCell ref="C15:M15"/>
    <mergeCell ref="C19:M19"/>
    <mergeCell ref="C22:M22"/>
    <mergeCell ref="C21:M21"/>
    <mergeCell ref="C30:M30"/>
    <mergeCell ref="C32:M32"/>
    <mergeCell ref="C38:M38"/>
    <mergeCell ref="C40:M40"/>
    <mergeCell ref="C42:M42"/>
  </mergeCells>
  <dataValidations count="1">
    <dataValidation allowBlank="1" showInputMessage="1" showErrorMessage="1" promptTitle="Provider Name" prompt="Please enter the Name of the organisation submitting the bid." sqref="I16 G16 K16 J16 H16"/>
  </dataValidations>
  <pageMargins left="0.23622047244094491" right="0.23622047244094491" top="0.74803149606299213" bottom="0.74803149606299213" header="0.31496062992125984" footer="0.31496062992125984"/>
  <pageSetup paperSize="9" scale="75" fitToHeight="0" orientation="portrait" r:id="rId1"/>
  <rowBreaks count="1" manualBreakCount="1">
    <brk id="45"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32"/>
  <sheetViews>
    <sheetView topLeftCell="A43" zoomScaleNormal="100" workbookViewId="0">
      <selection activeCell="A46" sqref="A46:B69"/>
    </sheetView>
  </sheetViews>
  <sheetFormatPr defaultRowHeight="14.25" x14ac:dyDescent="0.2"/>
  <cols>
    <col min="1" max="1" width="50.59765625" style="245" customWidth="1"/>
    <col min="2" max="2" width="12.09765625" style="245" bestFit="1" customWidth="1"/>
    <col min="3" max="3" width="9.8984375" style="13" customWidth="1"/>
    <col min="5" max="5" width="21.5" customWidth="1"/>
    <col min="249" max="249" width="43.69921875" bestFit="1" customWidth="1"/>
    <col min="250" max="250" width="12.09765625" bestFit="1" customWidth="1"/>
    <col min="505" max="505" width="43.69921875" bestFit="1" customWidth="1"/>
    <col min="506" max="506" width="12.09765625" bestFit="1" customWidth="1"/>
    <col min="761" max="761" width="43.69921875" bestFit="1" customWidth="1"/>
    <col min="762" max="762" width="12.09765625" bestFit="1" customWidth="1"/>
    <col min="1017" max="1017" width="43.69921875" bestFit="1" customWidth="1"/>
    <col min="1018" max="1018" width="12.09765625" bestFit="1" customWidth="1"/>
    <col min="1273" max="1273" width="43.69921875" bestFit="1" customWidth="1"/>
    <col min="1274" max="1274" width="12.09765625" bestFit="1" customWidth="1"/>
    <col min="1529" max="1529" width="43.69921875" bestFit="1" customWidth="1"/>
    <col min="1530" max="1530" width="12.09765625" bestFit="1" customWidth="1"/>
    <col min="1785" max="1785" width="43.69921875" bestFit="1" customWidth="1"/>
    <col min="1786" max="1786" width="12.09765625" bestFit="1" customWidth="1"/>
    <col min="2041" max="2041" width="43.69921875" bestFit="1" customWidth="1"/>
    <col min="2042" max="2042" width="12.09765625" bestFit="1" customWidth="1"/>
    <col min="2297" max="2297" width="43.69921875" bestFit="1" customWidth="1"/>
    <col min="2298" max="2298" width="12.09765625" bestFit="1" customWidth="1"/>
    <col min="2553" max="2553" width="43.69921875" bestFit="1" customWidth="1"/>
    <col min="2554" max="2554" width="12.09765625" bestFit="1" customWidth="1"/>
    <col min="2809" max="2809" width="43.69921875" bestFit="1" customWidth="1"/>
    <col min="2810" max="2810" width="12.09765625" bestFit="1" customWidth="1"/>
    <col min="3065" max="3065" width="43.69921875" bestFit="1" customWidth="1"/>
    <col min="3066" max="3066" width="12.09765625" bestFit="1" customWidth="1"/>
    <col min="3321" max="3321" width="43.69921875" bestFit="1" customWidth="1"/>
    <col min="3322" max="3322" width="12.09765625" bestFit="1" customWidth="1"/>
    <col min="3577" max="3577" width="43.69921875" bestFit="1" customWidth="1"/>
    <col min="3578" max="3578" width="12.09765625" bestFit="1" customWidth="1"/>
    <col min="3833" max="3833" width="43.69921875" bestFit="1" customWidth="1"/>
    <col min="3834" max="3834" width="12.09765625" bestFit="1" customWidth="1"/>
    <col min="4089" max="4089" width="43.69921875" bestFit="1" customWidth="1"/>
    <col min="4090" max="4090" width="12.09765625" bestFit="1" customWidth="1"/>
    <col min="4345" max="4345" width="43.69921875" bestFit="1" customWidth="1"/>
    <col min="4346" max="4346" width="12.09765625" bestFit="1" customWidth="1"/>
    <col min="4601" max="4601" width="43.69921875" bestFit="1" customWidth="1"/>
    <col min="4602" max="4602" width="12.09765625" bestFit="1" customWidth="1"/>
    <col min="4857" max="4857" width="43.69921875" bestFit="1" customWidth="1"/>
    <col min="4858" max="4858" width="12.09765625" bestFit="1" customWidth="1"/>
    <col min="5113" max="5113" width="43.69921875" bestFit="1" customWidth="1"/>
    <col min="5114" max="5114" width="12.09765625" bestFit="1" customWidth="1"/>
    <col min="5369" max="5369" width="43.69921875" bestFit="1" customWidth="1"/>
    <col min="5370" max="5370" width="12.09765625" bestFit="1" customWidth="1"/>
    <col min="5625" max="5625" width="43.69921875" bestFit="1" customWidth="1"/>
    <col min="5626" max="5626" width="12.09765625" bestFit="1" customWidth="1"/>
    <col min="5881" max="5881" width="43.69921875" bestFit="1" customWidth="1"/>
    <col min="5882" max="5882" width="12.09765625" bestFit="1" customWidth="1"/>
    <col min="6137" max="6137" width="43.69921875" bestFit="1" customWidth="1"/>
    <col min="6138" max="6138" width="12.09765625" bestFit="1" customWidth="1"/>
    <col min="6393" max="6393" width="43.69921875" bestFit="1" customWidth="1"/>
    <col min="6394" max="6394" width="12.09765625" bestFit="1" customWidth="1"/>
    <col min="6649" max="6649" width="43.69921875" bestFit="1" customWidth="1"/>
    <col min="6650" max="6650" width="12.09765625" bestFit="1" customWidth="1"/>
    <col min="6905" max="6905" width="43.69921875" bestFit="1" customWidth="1"/>
    <col min="6906" max="6906" width="12.09765625" bestFit="1" customWidth="1"/>
    <col min="7161" max="7161" width="43.69921875" bestFit="1" customWidth="1"/>
    <col min="7162" max="7162" width="12.09765625" bestFit="1" customWidth="1"/>
    <col min="7417" max="7417" width="43.69921875" bestFit="1" customWidth="1"/>
    <col min="7418" max="7418" width="12.09765625" bestFit="1" customWidth="1"/>
    <col min="7673" max="7673" width="43.69921875" bestFit="1" customWidth="1"/>
    <col min="7674" max="7674" width="12.09765625" bestFit="1" customWidth="1"/>
    <col min="7929" max="7929" width="43.69921875" bestFit="1" customWidth="1"/>
    <col min="7930" max="7930" width="12.09765625" bestFit="1" customWidth="1"/>
    <col min="8185" max="8185" width="43.69921875" bestFit="1" customWidth="1"/>
    <col min="8186" max="8186" width="12.09765625" bestFit="1" customWidth="1"/>
    <col min="8441" max="8441" width="43.69921875" bestFit="1" customWidth="1"/>
    <col min="8442" max="8442" width="12.09765625" bestFit="1" customWidth="1"/>
    <col min="8697" max="8697" width="43.69921875" bestFit="1" customWidth="1"/>
    <col min="8698" max="8698" width="12.09765625" bestFit="1" customWidth="1"/>
    <col min="8953" max="8953" width="43.69921875" bestFit="1" customWidth="1"/>
    <col min="8954" max="8954" width="12.09765625" bestFit="1" customWidth="1"/>
    <col min="9209" max="9209" width="43.69921875" bestFit="1" customWidth="1"/>
    <col min="9210" max="9210" width="12.09765625" bestFit="1" customWidth="1"/>
    <col min="9465" max="9465" width="43.69921875" bestFit="1" customWidth="1"/>
    <col min="9466" max="9466" width="12.09765625" bestFit="1" customWidth="1"/>
    <col min="9721" max="9721" width="43.69921875" bestFit="1" customWidth="1"/>
    <col min="9722" max="9722" width="12.09765625" bestFit="1" customWidth="1"/>
    <col min="9977" max="9977" width="43.69921875" bestFit="1" customWidth="1"/>
    <col min="9978" max="9978" width="12.09765625" bestFit="1" customWidth="1"/>
    <col min="10233" max="10233" width="43.69921875" bestFit="1" customWidth="1"/>
    <col min="10234" max="10234" width="12.09765625" bestFit="1" customWidth="1"/>
    <col min="10489" max="10489" width="43.69921875" bestFit="1" customWidth="1"/>
    <col min="10490" max="10490" width="12.09765625" bestFit="1" customWidth="1"/>
    <col min="10745" max="10745" width="43.69921875" bestFit="1" customWidth="1"/>
    <col min="10746" max="10746" width="12.09765625" bestFit="1" customWidth="1"/>
    <col min="11001" max="11001" width="43.69921875" bestFit="1" customWidth="1"/>
    <col min="11002" max="11002" width="12.09765625" bestFit="1" customWidth="1"/>
    <col min="11257" max="11257" width="43.69921875" bestFit="1" customWidth="1"/>
    <col min="11258" max="11258" width="12.09765625" bestFit="1" customWidth="1"/>
    <col min="11513" max="11513" width="43.69921875" bestFit="1" customWidth="1"/>
    <col min="11514" max="11514" width="12.09765625" bestFit="1" customWidth="1"/>
    <col min="11769" max="11769" width="43.69921875" bestFit="1" customWidth="1"/>
    <col min="11770" max="11770" width="12.09765625" bestFit="1" customWidth="1"/>
    <col min="12025" max="12025" width="43.69921875" bestFit="1" customWidth="1"/>
    <col min="12026" max="12026" width="12.09765625" bestFit="1" customWidth="1"/>
    <col min="12281" max="12281" width="43.69921875" bestFit="1" customWidth="1"/>
    <col min="12282" max="12282" width="12.09765625" bestFit="1" customWidth="1"/>
    <col min="12537" max="12537" width="43.69921875" bestFit="1" customWidth="1"/>
    <col min="12538" max="12538" width="12.09765625" bestFit="1" customWidth="1"/>
    <col min="12793" max="12793" width="43.69921875" bestFit="1" customWidth="1"/>
    <col min="12794" max="12794" width="12.09765625" bestFit="1" customWidth="1"/>
    <col min="13049" max="13049" width="43.69921875" bestFit="1" customWidth="1"/>
    <col min="13050" max="13050" width="12.09765625" bestFit="1" customWidth="1"/>
    <col min="13305" max="13305" width="43.69921875" bestFit="1" customWidth="1"/>
    <col min="13306" max="13306" width="12.09765625" bestFit="1" customWidth="1"/>
    <col min="13561" max="13561" width="43.69921875" bestFit="1" customWidth="1"/>
    <col min="13562" max="13562" width="12.09765625" bestFit="1" customWidth="1"/>
    <col min="13817" max="13817" width="43.69921875" bestFit="1" customWidth="1"/>
    <col min="13818" max="13818" width="12.09765625" bestFit="1" customWidth="1"/>
    <col min="14073" max="14073" width="43.69921875" bestFit="1" customWidth="1"/>
    <col min="14074" max="14074" width="12.09765625" bestFit="1" customWidth="1"/>
    <col min="14329" max="14329" width="43.69921875" bestFit="1" customWidth="1"/>
    <col min="14330" max="14330" width="12.09765625" bestFit="1" customWidth="1"/>
    <col min="14585" max="14585" width="43.69921875" bestFit="1" customWidth="1"/>
    <col min="14586" max="14586" width="12.09765625" bestFit="1" customWidth="1"/>
    <col min="14841" max="14841" width="43.69921875" bestFit="1" customWidth="1"/>
    <col min="14842" max="14842" width="12.09765625" bestFit="1" customWidth="1"/>
    <col min="15097" max="15097" width="43.69921875" bestFit="1" customWidth="1"/>
    <col min="15098" max="15098" width="12.09765625" bestFit="1" customWidth="1"/>
    <col min="15353" max="15353" width="43.69921875" bestFit="1" customWidth="1"/>
    <col min="15354" max="15354" width="12.09765625" bestFit="1" customWidth="1"/>
    <col min="15609" max="15609" width="43.69921875" bestFit="1" customWidth="1"/>
    <col min="15610" max="15610" width="12.09765625" bestFit="1" customWidth="1"/>
    <col min="15865" max="15865" width="43.69921875" bestFit="1" customWidth="1"/>
    <col min="15866" max="15866" width="12.09765625" bestFit="1" customWidth="1"/>
    <col min="16121" max="16121" width="43.69921875" bestFit="1" customWidth="1"/>
    <col min="16122" max="16122" width="12.09765625" bestFit="1" customWidth="1"/>
  </cols>
  <sheetData>
    <row r="1" spans="1:3" ht="58.5" customHeight="1" thickBot="1" x14ac:dyDescent="0.25">
      <c r="A1" s="318" t="s">
        <v>131</v>
      </c>
      <c r="B1" s="319"/>
    </row>
    <row r="2" spans="1:3" ht="15" thickBot="1" x14ac:dyDescent="0.25">
      <c r="A2" s="18" t="s">
        <v>0</v>
      </c>
      <c r="B2" s="19" t="s">
        <v>1</v>
      </c>
      <c r="C2" s="14"/>
    </row>
    <row r="3" spans="1:3" ht="15" thickBot="1" x14ac:dyDescent="0.25">
      <c r="A3" s="12" t="s">
        <v>23</v>
      </c>
      <c r="B3" s="2">
        <v>5</v>
      </c>
    </row>
    <row r="4" spans="1:3" ht="15" thickBot="1" x14ac:dyDescent="0.25">
      <c r="A4" s="12" t="s">
        <v>24</v>
      </c>
      <c r="B4" s="2">
        <f>B3+5</f>
        <v>10</v>
      </c>
    </row>
    <row r="5" spans="1:3" ht="15" thickBot="1" x14ac:dyDescent="0.25">
      <c r="A5" s="12" t="s">
        <v>25</v>
      </c>
      <c r="B5" s="2">
        <f t="shared" ref="B5:B22" si="0">B4+5</f>
        <v>15</v>
      </c>
    </row>
    <row r="6" spans="1:3" ht="15" thickBot="1" x14ac:dyDescent="0.25">
      <c r="A6" s="12" t="s">
        <v>26</v>
      </c>
      <c r="B6" s="2">
        <f t="shared" si="0"/>
        <v>20</v>
      </c>
    </row>
    <row r="7" spans="1:3" ht="15" thickBot="1" x14ac:dyDescent="0.25">
      <c r="A7" s="12" t="s">
        <v>27</v>
      </c>
      <c r="B7" s="2">
        <f t="shared" si="0"/>
        <v>25</v>
      </c>
    </row>
    <row r="8" spans="1:3" ht="15" thickBot="1" x14ac:dyDescent="0.25">
      <c r="A8" s="12" t="s">
        <v>28</v>
      </c>
      <c r="B8" s="2">
        <f t="shared" si="0"/>
        <v>30</v>
      </c>
    </row>
    <row r="9" spans="1:3" ht="15" thickBot="1" x14ac:dyDescent="0.25">
      <c r="A9" s="12" t="s">
        <v>39</v>
      </c>
      <c r="B9" s="2">
        <f t="shared" si="0"/>
        <v>35</v>
      </c>
    </row>
    <row r="10" spans="1:3" ht="15" thickBot="1" x14ac:dyDescent="0.25">
      <c r="A10" s="12" t="s">
        <v>29</v>
      </c>
      <c r="B10" s="2">
        <f t="shared" si="0"/>
        <v>40</v>
      </c>
    </row>
    <row r="11" spans="1:3" ht="15" thickBot="1" x14ac:dyDescent="0.25">
      <c r="A11" s="12" t="s">
        <v>30</v>
      </c>
      <c r="B11" s="2">
        <f t="shared" si="0"/>
        <v>45</v>
      </c>
    </row>
    <row r="12" spans="1:3" ht="15" thickBot="1" x14ac:dyDescent="0.25">
      <c r="A12" s="12" t="s">
        <v>31</v>
      </c>
      <c r="B12" s="2">
        <f t="shared" si="0"/>
        <v>50</v>
      </c>
    </row>
    <row r="13" spans="1:3" ht="15" thickBot="1" x14ac:dyDescent="0.25">
      <c r="A13" s="12" t="s">
        <v>32</v>
      </c>
      <c r="B13" s="2">
        <f t="shared" si="0"/>
        <v>55</v>
      </c>
    </row>
    <row r="14" spans="1:3" ht="15" thickBot="1" x14ac:dyDescent="0.25">
      <c r="A14" s="12" t="s">
        <v>33</v>
      </c>
      <c r="B14" s="2">
        <f t="shared" si="0"/>
        <v>60</v>
      </c>
    </row>
    <row r="15" spans="1:3" ht="15" thickBot="1" x14ac:dyDescent="0.25">
      <c r="A15" s="12" t="s">
        <v>40</v>
      </c>
      <c r="B15" s="2">
        <f t="shared" si="0"/>
        <v>65</v>
      </c>
    </row>
    <row r="16" spans="1:3" ht="15" thickBot="1" x14ac:dyDescent="0.25">
      <c r="A16" s="12" t="s">
        <v>34</v>
      </c>
      <c r="B16" s="2">
        <f t="shared" si="0"/>
        <v>70</v>
      </c>
    </row>
    <row r="17" spans="1:8" ht="15" thickBot="1" x14ac:dyDescent="0.25">
      <c r="A17" s="12" t="s">
        <v>35</v>
      </c>
      <c r="B17" s="2">
        <f t="shared" si="0"/>
        <v>75</v>
      </c>
    </row>
    <row r="18" spans="1:8" ht="15" thickBot="1" x14ac:dyDescent="0.25">
      <c r="A18" s="12" t="s">
        <v>36</v>
      </c>
      <c r="B18" s="2">
        <f t="shared" si="0"/>
        <v>80</v>
      </c>
    </row>
    <row r="19" spans="1:8" ht="15" thickBot="1" x14ac:dyDescent="0.25">
      <c r="A19" s="12" t="s">
        <v>41</v>
      </c>
      <c r="B19" s="2">
        <f t="shared" si="0"/>
        <v>85</v>
      </c>
    </row>
    <row r="20" spans="1:8" ht="15" thickBot="1" x14ac:dyDescent="0.25">
      <c r="A20" s="12" t="s">
        <v>37</v>
      </c>
      <c r="B20" s="2">
        <f t="shared" si="0"/>
        <v>90</v>
      </c>
      <c r="E20" s="6"/>
      <c r="G20" s="9"/>
      <c r="H20" s="16"/>
    </row>
    <row r="21" spans="1:8" ht="15" thickBot="1" x14ac:dyDescent="0.25">
      <c r="A21" s="12" t="s">
        <v>38</v>
      </c>
      <c r="B21" s="2">
        <f t="shared" si="0"/>
        <v>95</v>
      </c>
      <c r="D21" s="243"/>
      <c r="E21" s="6"/>
      <c r="G21" s="9"/>
      <c r="H21" s="16"/>
    </row>
    <row r="22" spans="1:8" ht="15" thickBot="1" x14ac:dyDescent="0.25">
      <c r="A22" s="12" t="s">
        <v>42</v>
      </c>
      <c r="B22" s="2">
        <f t="shared" si="0"/>
        <v>100</v>
      </c>
      <c r="D22" s="243"/>
      <c r="E22" s="6"/>
      <c r="F22" s="8"/>
      <c r="G22" s="9"/>
      <c r="H22" s="16"/>
    </row>
    <row r="23" spans="1:8" ht="41.25" customHeight="1" thickBot="1" x14ac:dyDescent="0.25">
      <c r="A23" s="318" t="s">
        <v>132</v>
      </c>
      <c r="B23" s="319"/>
    </row>
    <row r="24" spans="1:8" ht="15" thickBot="1" x14ac:dyDescent="0.25">
      <c r="A24" s="18" t="s">
        <v>2</v>
      </c>
      <c r="B24" s="19" t="s">
        <v>3</v>
      </c>
    </row>
    <row r="25" spans="1:8" ht="15" thickBot="1" x14ac:dyDescent="0.25">
      <c r="A25" s="1" t="s">
        <v>4</v>
      </c>
      <c r="B25" s="2"/>
      <c r="C25" s="14"/>
    </row>
    <row r="26" spans="1:8" ht="15" thickBot="1" x14ac:dyDescent="0.25">
      <c r="A26" s="12" t="s">
        <v>23</v>
      </c>
      <c r="B26" s="2">
        <v>-5</v>
      </c>
    </row>
    <row r="27" spans="1:8" ht="15" thickBot="1" x14ac:dyDescent="0.25">
      <c r="A27" s="12" t="s">
        <v>24</v>
      </c>
      <c r="B27" s="2">
        <v>-10</v>
      </c>
    </row>
    <row r="28" spans="1:8" ht="15" thickBot="1" x14ac:dyDescent="0.25">
      <c r="A28" s="12" t="s">
        <v>25</v>
      </c>
      <c r="B28" s="2">
        <v>-15</v>
      </c>
    </row>
    <row r="29" spans="1:8" ht="15" thickBot="1" x14ac:dyDescent="0.25">
      <c r="A29" s="12" t="s">
        <v>26</v>
      </c>
      <c r="B29" s="2">
        <v>-20</v>
      </c>
    </row>
    <row r="30" spans="1:8" ht="15" thickBot="1" x14ac:dyDescent="0.25">
      <c r="A30" s="12" t="s">
        <v>27</v>
      </c>
      <c r="B30" s="2">
        <v>-25</v>
      </c>
    </row>
    <row r="31" spans="1:8" ht="15" thickBot="1" x14ac:dyDescent="0.25">
      <c r="A31" s="12" t="s">
        <v>28</v>
      </c>
      <c r="B31" s="2">
        <v>-30</v>
      </c>
    </row>
    <row r="32" spans="1:8" ht="15" thickBot="1" x14ac:dyDescent="0.25">
      <c r="A32" s="12" t="s">
        <v>39</v>
      </c>
      <c r="B32" s="2">
        <v>-35</v>
      </c>
    </row>
    <row r="33" spans="1:3" ht="15" thickBot="1" x14ac:dyDescent="0.25">
      <c r="A33" s="12" t="s">
        <v>29</v>
      </c>
      <c r="B33" s="2">
        <v>-40</v>
      </c>
    </row>
    <row r="34" spans="1:3" ht="15" thickBot="1" x14ac:dyDescent="0.25">
      <c r="A34" s="12" t="s">
        <v>30</v>
      </c>
      <c r="B34" s="2">
        <v>-45</v>
      </c>
    </row>
    <row r="35" spans="1:3" ht="15" thickBot="1" x14ac:dyDescent="0.25">
      <c r="A35" s="12" t="s">
        <v>31</v>
      </c>
      <c r="B35" s="2">
        <v>-50</v>
      </c>
    </row>
    <row r="36" spans="1:3" ht="15" thickBot="1" x14ac:dyDescent="0.25">
      <c r="A36" s="12" t="s">
        <v>32</v>
      </c>
      <c r="B36" s="2">
        <v>-55</v>
      </c>
    </row>
    <row r="37" spans="1:3" ht="15" thickBot="1" x14ac:dyDescent="0.25">
      <c r="A37" s="12" t="s">
        <v>33</v>
      </c>
      <c r="B37" s="2">
        <v>-60</v>
      </c>
    </row>
    <row r="38" spans="1:3" ht="15" thickBot="1" x14ac:dyDescent="0.25">
      <c r="A38" s="12" t="s">
        <v>40</v>
      </c>
      <c r="B38" s="2">
        <v>-65</v>
      </c>
    </row>
    <row r="39" spans="1:3" ht="15" thickBot="1" x14ac:dyDescent="0.25">
      <c r="A39" s="12" t="s">
        <v>34</v>
      </c>
      <c r="B39" s="2">
        <v>-70</v>
      </c>
    </row>
    <row r="40" spans="1:3" ht="15" thickBot="1" x14ac:dyDescent="0.25">
      <c r="A40" s="12" t="s">
        <v>35</v>
      </c>
      <c r="B40" s="2">
        <v>-75</v>
      </c>
    </row>
    <row r="41" spans="1:3" ht="15" thickBot="1" x14ac:dyDescent="0.25">
      <c r="A41" s="12" t="s">
        <v>36</v>
      </c>
      <c r="B41" s="2">
        <v>-80</v>
      </c>
    </row>
    <row r="42" spans="1:3" ht="15" thickBot="1" x14ac:dyDescent="0.25">
      <c r="A42" s="12" t="s">
        <v>41</v>
      </c>
      <c r="B42" s="2">
        <v>-85</v>
      </c>
    </row>
    <row r="43" spans="1:3" ht="15" thickBot="1" x14ac:dyDescent="0.25">
      <c r="A43" s="12" t="s">
        <v>37</v>
      </c>
      <c r="B43" s="2">
        <v>-90</v>
      </c>
    </row>
    <row r="44" spans="1:3" ht="15" thickBot="1" x14ac:dyDescent="0.25">
      <c r="A44" s="12" t="s">
        <v>38</v>
      </c>
      <c r="B44" s="2">
        <v>-95</v>
      </c>
    </row>
    <row r="45" spans="1:3" ht="15" thickBot="1" x14ac:dyDescent="0.25">
      <c r="A45" s="12" t="s">
        <v>42</v>
      </c>
      <c r="B45" s="2">
        <v>-100</v>
      </c>
    </row>
    <row r="46" spans="1:3" ht="48" customHeight="1" thickBot="1" x14ac:dyDescent="0.25">
      <c r="A46" s="318" t="s">
        <v>133</v>
      </c>
      <c r="B46" s="319"/>
    </row>
    <row r="47" spans="1:3" ht="15" thickBot="1" x14ac:dyDescent="0.25">
      <c r="A47" s="18" t="s">
        <v>5</v>
      </c>
      <c r="B47" s="20" t="s">
        <v>1</v>
      </c>
      <c r="C47" s="15"/>
    </row>
    <row r="48" spans="1:3" ht="15" thickBot="1" x14ac:dyDescent="0.25">
      <c r="A48" s="12" t="s">
        <v>43</v>
      </c>
      <c r="B48" s="2">
        <v>10</v>
      </c>
    </row>
    <row r="49" spans="1:3" ht="15" thickBot="1" x14ac:dyDescent="0.25">
      <c r="A49" s="12" t="s">
        <v>44</v>
      </c>
      <c r="B49" s="2">
        <f>B48+10</f>
        <v>20</v>
      </c>
    </row>
    <row r="50" spans="1:3" ht="15" thickBot="1" x14ac:dyDescent="0.25">
      <c r="A50" s="12" t="s">
        <v>45</v>
      </c>
      <c r="B50" s="2">
        <f t="shared" ref="B50:B57" si="1">B49+10</f>
        <v>30</v>
      </c>
    </row>
    <row r="51" spans="1:3" ht="15" thickBot="1" x14ac:dyDescent="0.25">
      <c r="A51" s="12" t="s">
        <v>46</v>
      </c>
      <c r="B51" s="2">
        <f t="shared" si="1"/>
        <v>40</v>
      </c>
    </row>
    <row r="52" spans="1:3" ht="15" thickBot="1" x14ac:dyDescent="0.25">
      <c r="A52" s="12" t="s">
        <v>47</v>
      </c>
      <c r="B52" s="2">
        <f t="shared" si="1"/>
        <v>50</v>
      </c>
    </row>
    <row r="53" spans="1:3" ht="15" thickBot="1" x14ac:dyDescent="0.25">
      <c r="A53" s="12" t="s">
        <v>48</v>
      </c>
      <c r="B53" s="2">
        <f t="shared" si="1"/>
        <v>60</v>
      </c>
    </row>
    <row r="54" spans="1:3" ht="15" thickBot="1" x14ac:dyDescent="0.25">
      <c r="A54" s="12" t="s">
        <v>49</v>
      </c>
      <c r="B54" s="2">
        <f t="shared" si="1"/>
        <v>70</v>
      </c>
    </row>
    <row r="55" spans="1:3" ht="15" thickBot="1" x14ac:dyDescent="0.25">
      <c r="A55" s="12" t="s">
        <v>50</v>
      </c>
      <c r="B55" s="2">
        <f t="shared" si="1"/>
        <v>80</v>
      </c>
    </row>
    <row r="56" spans="1:3" ht="15" thickBot="1" x14ac:dyDescent="0.25">
      <c r="A56" s="12" t="s">
        <v>51</v>
      </c>
      <c r="B56" s="2">
        <f t="shared" si="1"/>
        <v>90</v>
      </c>
    </row>
    <row r="57" spans="1:3" ht="15" thickBot="1" x14ac:dyDescent="0.25">
      <c r="A57" s="12" t="s">
        <v>52</v>
      </c>
      <c r="B57" s="2">
        <f t="shared" si="1"/>
        <v>100</v>
      </c>
    </row>
    <row r="58" spans="1:3" ht="48" customHeight="1" thickBot="1" x14ac:dyDescent="0.25">
      <c r="A58" s="318" t="s">
        <v>133</v>
      </c>
      <c r="B58" s="319"/>
    </row>
    <row r="59" spans="1:3" ht="15" thickBot="1" x14ac:dyDescent="0.25">
      <c r="A59" s="18" t="s">
        <v>6</v>
      </c>
      <c r="B59" s="19" t="s">
        <v>1</v>
      </c>
      <c r="C59" s="15"/>
    </row>
    <row r="60" spans="1:3" ht="15" thickBot="1" x14ac:dyDescent="0.25">
      <c r="A60" s="12" t="s">
        <v>43</v>
      </c>
      <c r="B60" s="2">
        <v>-10</v>
      </c>
    </row>
    <row r="61" spans="1:3" ht="15" thickBot="1" x14ac:dyDescent="0.25">
      <c r="A61" s="12" t="s">
        <v>44</v>
      </c>
      <c r="B61" s="2">
        <f>B60-10</f>
        <v>-20</v>
      </c>
    </row>
    <row r="62" spans="1:3" ht="15" thickBot="1" x14ac:dyDescent="0.25">
      <c r="A62" s="12" t="s">
        <v>45</v>
      </c>
      <c r="B62" s="2">
        <f t="shared" ref="B62:B69" si="2">B61-10</f>
        <v>-30</v>
      </c>
    </row>
    <row r="63" spans="1:3" ht="15" thickBot="1" x14ac:dyDescent="0.25">
      <c r="A63" s="12" t="s">
        <v>46</v>
      </c>
      <c r="B63" s="2">
        <f t="shared" si="2"/>
        <v>-40</v>
      </c>
    </row>
    <row r="64" spans="1:3" ht="15" thickBot="1" x14ac:dyDescent="0.25">
      <c r="A64" s="12" t="s">
        <v>47</v>
      </c>
      <c r="B64" s="2">
        <f t="shared" si="2"/>
        <v>-50</v>
      </c>
    </row>
    <row r="65" spans="1:3" ht="15" thickBot="1" x14ac:dyDescent="0.25">
      <c r="A65" s="12" t="s">
        <v>48</v>
      </c>
      <c r="B65" s="2">
        <f t="shared" si="2"/>
        <v>-60</v>
      </c>
    </row>
    <row r="66" spans="1:3" ht="15" thickBot="1" x14ac:dyDescent="0.25">
      <c r="A66" s="12" t="s">
        <v>49</v>
      </c>
      <c r="B66" s="2">
        <f t="shared" si="2"/>
        <v>-70</v>
      </c>
    </row>
    <row r="67" spans="1:3" ht="15" thickBot="1" x14ac:dyDescent="0.25">
      <c r="A67" s="12" t="s">
        <v>50</v>
      </c>
      <c r="B67" s="2">
        <f t="shared" si="2"/>
        <v>-80</v>
      </c>
    </row>
    <row r="68" spans="1:3" ht="15" thickBot="1" x14ac:dyDescent="0.25">
      <c r="A68" s="12" t="s">
        <v>51</v>
      </c>
      <c r="B68" s="2">
        <f t="shared" si="2"/>
        <v>-90</v>
      </c>
    </row>
    <row r="69" spans="1:3" ht="15" thickBot="1" x14ac:dyDescent="0.25">
      <c r="A69" s="12" t="s">
        <v>52</v>
      </c>
      <c r="B69" s="2">
        <f t="shared" si="2"/>
        <v>-100</v>
      </c>
    </row>
    <row r="70" spans="1:3" ht="42" customHeight="1" thickBot="1" x14ac:dyDescent="0.25">
      <c r="A70" s="318" t="s">
        <v>65</v>
      </c>
      <c r="B70" s="319"/>
    </row>
    <row r="71" spans="1:3" ht="15" thickBot="1" x14ac:dyDescent="0.25">
      <c r="A71" s="18" t="s">
        <v>0</v>
      </c>
      <c r="B71" s="19" t="s">
        <v>1</v>
      </c>
      <c r="C71" s="14"/>
    </row>
    <row r="72" spans="1:3" ht="15" thickBot="1" x14ac:dyDescent="0.25">
      <c r="A72" s="12" t="s">
        <v>23</v>
      </c>
      <c r="B72" s="2">
        <v>5</v>
      </c>
    </row>
    <row r="73" spans="1:3" ht="15" thickBot="1" x14ac:dyDescent="0.25">
      <c r="A73" s="12" t="s">
        <v>24</v>
      </c>
      <c r="B73" s="2">
        <f>B72+5</f>
        <v>10</v>
      </c>
    </row>
    <row r="74" spans="1:3" ht="15" thickBot="1" x14ac:dyDescent="0.25">
      <c r="A74" s="12" t="s">
        <v>25</v>
      </c>
      <c r="B74" s="2">
        <f t="shared" ref="B74:B91" si="3">B73+5</f>
        <v>15</v>
      </c>
    </row>
    <row r="75" spans="1:3" ht="15" thickBot="1" x14ac:dyDescent="0.25">
      <c r="A75" s="12" t="s">
        <v>26</v>
      </c>
      <c r="B75" s="2">
        <f t="shared" si="3"/>
        <v>20</v>
      </c>
    </row>
    <row r="76" spans="1:3" ht="15" thickBot="1" x14ac:dyDescent="0.25">
      <c r="A76" s="12" t="s">
        <v>27</v>
      </c>
      <c r="B76" s="2">
        <f t="shared" si="3"/>
        <v>25</v>
      </c>
    </row>
    <row r="77" spans="1:3" ht="15" thickBot="1" x14ac:dyDescent="0.25">
      <c r="A77" s="12" t="s">
        <v>28</v>
      </c>
      <c r="B77" s="2">
        <f t="shared" si="3"/>
        <v>30</v>
      </c>
    </row>
    <row r="78" spans="1:3" ht="15" thickBot="1" x14ac:dyDescent="0.25">
      <c r="A78" s="12" t="s">
        <v>39</v>
      </c>
      <c r="B78" s="2">
        <f t="shared" si="3"/>
        <v>35</v>
      </c>
    </row>
    <row r="79" spans="1:3" ht="15" thickBot="1" x14ac:dyDescent="0.25">
      <c r="A79" s="12" t="s">
        <v>29</v>
      </c>
      <c r="B79" s="2">
        <f t="shared" si="3"/>
        <v>40</v>
      </c>
    </row>
    <row r="80" spans="1:3" ht="15" thickBot="1" x14ac:dyDescent="0.25">
      <c r="A80" s="12" t="s">
        <v>30</v>
      </c>
      <c r="B80" s="2">
        <f t="shared" si="3"/>
        <v>45</v>
      </c>
    </row>
    <row r="81" spans="1:3" ht="15" thickBot="1" x14ac:dyDescent="0.25">
      <c r="A81" s="12" t="s">
        <v>31</v>
      </c>
      <c r="B81" s="2">
        <f t="shared" si="3"/>
        <v>50</v>
      </c>
    </row>
    <row r="82" spans="1:3" ht="15" thickBot="1" x14ac:dyDescent="0.25">
      <c r="A82" s="12" t="s">
        <v>32</v>
      </c>
      <c r="B82" s="2">
        <f t="shared" si="3"/>
        <v>55</v>
      </c>
    </row>
    <row r="83" spans="1:3" ht="15" thickBot="1" x14ac:dyDescent="0.25">
      <c r="A83" s="12" t="s">
        <v>33</v>
      </c>
      <c r="B83" s="2">
        <f t="shared" si="3"/>
        <v>60</v>
      </c>
    </row>
    <row r="84" spans="1:3" ht="15" thickBot="1" x14ac:dyDescent="0.25">
      <c r="A84" s="12" t="s">
        <v>40</v>
      </c>
      <c r="B84" s="2">
        <f t="shared" si="3"/>
        <v>65</v>
      </c>
    </row>
    <row r="85" spans="1:3" ht="15" thickBot="1" x14ac:dyDescent="0.25">
      <c r="A85" s="12" t="s">
        <v>34</v>
      </c>
      <c r="B85" s="2">
        <f t="shared" si="3"/>
        <v>70</v>
      </c>
    </row>
    <row r="86" spans="1:3" ht="15" thickBot="1" x14ac:dyDescent="0.25">
      <c r="A86" s="12" t="s">
        <v>35</v>
      </c>
      <c r="B86" s="2">
        <f t="shared" si="3"/>
        <v>75</v>
      </c>
    </row>
    <row r="87" spans="1:3" ht="15" thickBot="1" x14ac:dyDescent="0.25">
      <c r="A87" s="12" t="s">
        <v>36</v>
      </c>
      <c r="B87" s="2">
        <f t="shared" si="3"/>
        <v>80</v>
      </c>
    </row>
    <row r="88" spans="1:3" ht="15" thickBot="1" x14ac:dyDescent="0.25">
      <c r="A88" s="12" t="s">
        <v>41</v>
      </c>
      <c r="B88" s="2">
        <f t="shared" si="3"/>
        <v>85</v>
      </c>
    </row>
    <row r="89" spans="1:3" ht="15" thickBot="1" x14ac:dyDescent="0.25">
      <c r="A89" s="12" t="s">
        <v>37</v>
      </c>
      <c r="B89" s="2">
        <f t="shared" si="3"/>
        <v>90</v>
      </c>
    </row>
    <row r="90" spans="1:3" ht="15" thickBot="1" x14ac:dyDescent="0.25">
      <c r="A90" s="12" t="s">
        <v>38</v>
      </c>
      <c r="B90" s="2">
        <f t="shared" si="3"/>
        <v>95</v>
      </c>
    </row>
    <row r="91" spans="1:3" ht="15" thickBot="1" x14ac:dyDescent="0.25">
      <c r="A91" s="12" t="s">
        <v>42</v>
      </c>
      <c r="B91" s="2">
        <f t="shared" si="3"/>
        <v>100</v>
      </c>
    </row>
    <row r="92" spans="1:3" ht="45" customHeight="1" thickBot="1" x14ac:dyDescent="0.25">
      <c r="A92" s="318" t="s">
        <v>65</v>
      </c>
      <c r="B92" s="319"/>
    </row>
    <row r="93" spans="1:3" ht="15" thickBot="1" x14ac:dyDescent="0.25">
      <c r="A93" s="18" t="s">
        <v>2</v>
      </c>
      <c r="B93" s="19" t="s">
        <v>3</v>
      </c>
    </row>
    <row r="94" spans="1:3" ht="15" thickBot="1" x14ac:dyDescent="0.25">
      <c r="A94" s="1" t="s">
        <v>4</v>
      </c>
      <c r="B94" s="2"/>
      <c r="C94" s="14"/>
    </row>
    <row r="95" spans="1:3" ht="15" thickBot="1" x14ac:dyDescent="0.25">
      <c r="A95" s="12" t="s">
        <v>23</v>
      </c>
      <c r="B95" s="2">
        <v>-5</v>
      </c>
    </row>
    <row r="96" spans="1:3" ht="15" thickBot="1" x14ac:dyDescent="0.25">
      <c r="A96" s="12" t="s">
        <v>24</v>
      </c>
      <c r="B96" s="2">
        <v>-10</v>
      </c>
    </row>
    <row r="97" spans="1:2" ht="15" thickBot="1" x14ac:dyDescent="0.25">
      <c r="A97" s="12" t="s">
        <v>25</v>
      </c>
      <c r="B97" s="2">
        <v>-15</v>
      </c>
    </row>
    <row r="98" spans="1:2" ht="15" thickBot="1" x14ac:dyDescent="0.25">
      <c r="A98" s="12" t="s">
        <v>26</v>
      </c>
      <c r="B98" s="2">
        <v>-20</v>
      </c>
    </row>
    <row r="99" spans="1:2" ht="15" thickBot="1" x14ac:dyDescent="0.25">
      <c r="A99" s="12" t="s">
        <v>27</v>
      </c>
      <c r="B99" s="2">
        <v>-25</v>
      </c>
    </row>
    <row r="100" spans="1:2" ht="15" thickBot="1" x14ac:dyDescent="0.25">
      <c r="A100" s="12" t="s">
        <v>28</v>
      </c>
      <c r="B100" s="2">
        <v>-30</v>
      </c>
    </row>
    <row r="101" spans="1:2" ht="15" thickBot="1" x14ac:dyDescent="0.25">
      <c r="A101" s="12" t="s">
        <v>39</v>
      </c>
      <c r="B101" s="2">
        <v>-35</v>
      </c>
    </row>
    <row r="102" spans="1:2" ht="15" thickBot="1" x14ac:dyDescent="0.25">
      <c r="A102" s="12" t="s">
        <v>29</v>
      </c>
      <c r="B102" s="2">
        <v>-40</v>
      </c>
    </row>
    <row r="103" spans="1:2" ht="15" thickBot="1" x14ac:dyDescent="0.25">
      <c r="A103" s="12" t="s">
        <v>30</v>
      </c>
      <c r="B103" s="2">
        <v>-45</v>
      </c>
    </row>
    <row r="104" spans="1:2" ht="15" thickBot="1" x14ac:dyDescent="0.25">
      <c r="A104" s="12" t="s">
        <v>31</v>
      </c>
      <c r="B104" s="2">
        <v>-50</v>
      </c>
    </row>
    <row r="105" spans="1:2" ht="15" thickBot="1" x14ac:dyDescent="0.25">
      <c r="A105" s="12" t="s">
        <v>32</v>
      </c>
      <c r="B105" s="2">
        <v>-55</v>
      </c>
    </row>
    <row r="106" spans="1:2" ht="15" thickBot="1" x14ac:dyDescent="0.25">
      <c r="A106" s="12" t="s">
        <v>33</v>
      </c>
      <c r="B106" s="2">
        <v>-60</v>
      </c>
    </row>
    <row r="107" spans="1:2" ht="15" thickBot="1" x14ac:dyDescent="0.25">
      <c r="A107" s="12" t="s">
        <v>40</v>
      </c>
      <c r="B107" s="2">
        <v>-65</v>
      </c>
    </row>
    <row r="108" spans="1:2" ht="15" thickBot="1" x14ac:dyDescent="0.25">
      <c r="A108" s="12" t="s">
        <v>34</v>
      </c>
      <c r="B108" s="2">
        <v>-70</v>
      </c>
    </row>
    <row r="109" spans="1:2" ht="15" thickBot="1" x14ac:dyDescent="0.25">
      <c r="A109" s="12" t="s">
        <v>35</v>
      </c>
      <c r="B109" s="2">
        <v>-75</v>
      </c>
    </row>
    <row r="110" spans="1:2" ht="15" thickBot="1" x14ac:dyDescent="0.25">
      <c r="A110" s="12" t="s">
        <v>36</v>
      </c>
      <c r="B110" s="2">
        <v>-80</v>
      </c>
    </row>
    <row r="111" spans="1:2" ht="15" thickBot="1" x14ac:dyDescent="0.25">
      <c r="A111" s="12" t="s">
        <v>41</v>
      </c>
      <c r="B111" s="2">
        <v>-85</v>
      </c>
    </row>
    <row r="112" spans="1:2" ht="15" thickBot="1" x14ac:dyDescent="0.25">
      <c r="A112" s="12" t="s">
        <v>37</v>
      </c>
      <c r="B112" s="2">
        <v>-90</v>
      </c>
    </row>
    <row r="113" spans="1:2" ht="15" thickBot="1" x14ac:dyDescent="0.25">
      <c r="A113" s="12" t="s">
        <v>38</v>
      </c>
      <c r="B113" s="2">
        <v>-95</v>
      </c>
    </row>
    <row r="114" spans="1:2" ht="15" thickBot="1" x14ac:dyDescent="0.25">
      <c r="A114" s="12" t="s">
        <v>42</v>
      </c>
      <c r="B114" s="2">
        <v>-100</v>
      </c>
    </row>
    <row r="115" spans="1:2" ht="15" thickBot="1" x14ac:dyDescent="0.25"/>
    <row r="116" spans="1:2" ht="15" thickBot="1" x14ac:dyDescent="0.25">
      <c r="A116" s="318" t="s">
        <v>53</v>
      </c>
      <c r="B116" s="319"/>
    </row>
    <row r="117" spans="1:2" ht="15" thickBot="1" x14ac:dyDescent="0.25">
      <c r="A117" s="12"/>
      <c r="B117" s="2"/>
    </row>
    <row r="118" spans="1:2" ht="15" thickBot="1" x14ac:dyDescent="0.25">
      <c r="A118" s="12" t="s">
        <v>60</v>
      </c>
      <c r="B118" s="2">
        <v>100</v>
      </c>
    </row>
    <row r="119" spans="1:2" ht="15" thickBot="1" x14ac:dyDescent="0.25">
      <c r="A119" s="12" t="s">
        <v>54</v>
      </c>
      <c r="B119" s="2">
        <v>75</v>
      </c>
    </row>
    <row r="120" spans="1:2" ht="15" thickBot="1" x14ac:dyDescent="0.25">
      <c r="A120" s="12" t="s">
        <v>55</v>
      </c>
      <c r="B120" s="2">
        <v>50</v>
      </c>
    </row>
    <row r="121" spans="1:2" ht="15" thickBot="1" x14ac:dyDescent="0.25">
      <c r="A121" s="12" t="s">
        <v>56</v>
      </c>
      <c r="B121" s="2">
        <v>25</v>
      </c>
    </row>
    <row r="122" spans="1:2" ht="15" thickBot="1" x14ac:dyDescent="0.25">
      <c r="A122" s="12" t="s">
        <v>57</v>
      </c>
      <c r="B122" s="2">
        <v>0</v>
      </c>
    </row>
    <row r="123" spans="1:2" ht="15" thickBot="1" x14ac:dyDescent="0.25">
      <c r="A123" s="12" t="s">
        <v>58</v>
      </c>
      <c r="B123" s="2">
        <v>-25</v>
      </c>
    </row>
    <row r="124" spans="1:2" ht="15" thickBot="1" x14ac:dyDescent="0.25">
      <c r="A124" s="12" t="s">
        <v>59</v>
      </c>
      <c r="B124" s="2">
        <v>-50</v>
      </c>
    </row>
    <row r="125" spans="1:2" ht="15" thickBot="1" x14ac:dyDescent="0.25">
      <c r="A125" s="12" t="s">
        <v>61</v>
      </c>
      <c r="B125" s="2">
        <v>-75</v>
      </c>
    </row>
    <row r="126" spans="1:2" ht="15" thickBot="1" x14ac:dyDescent="0.25">
      <c r="A126" s="12" t="s">
        <v>64</v>
      </c>
      <c r="B126" s="2">
        <v>-100</v>
      </c>
    </row>
    <row r="127" spans="1:2" x14ac:dyDescent="0.2">
      <c r="A127" s="21"/>
      <c r="B127" s="22"/>
    </row>
    <row r="128" spans="1:2" x14ac:dyDescent="0.2">
      <c r="A128"/>
      <c r="B128"/>
    </row>
    <row r="129" spans="1:2" x14ac:dyDescent="0.2">
      <c r="A129"/>
      <c r="B129"/>
    </row>
    <row r="130" spans="1:2" x14ac:dyDescent="0.2">
      <c r="A130"/>
      <c r="B130"/>
    </row>
    <row r="131" spans="1:2" x14ac:dyDescent="0.2">
      <c r="A131" s="17" t="s">
        <v>62</v>
      </c>
      <c r="B131" s="17">
        <v>200</v>
      </c>
    </row>
    <row r="132" spans="1:2" x14ac:dyDescent="0.2">
      <c r="A132" s="17" t="s">
        <v>63</v>
      </c>
      <c r="B132" s="17">
        <v>-200</v>
      </c>
    </row>
  </sheetData>
  <mergeCells count="7">
    <mergeCell ref="A92:B92"/>
    <mergeCell ref="A1:B1"/>
    <mergeCell ref="A116:B116"/>
    <mergeCell ref="A23:B23"/>
    <mergeCell ref="A46:B46"/>
    <mergeCell ref="A58:B58"/>
    <mergeCell ref="A70:B70"/>
  </mergeCells>
  <printOptions horizontalCentered="1" verticalCentered="1"/>
  <pageMargins left="0.70866141732283472" right="0.70866141732283472" top="0.74803149606299213" bottom="0.74803149606299213" header="0.31496062992125984" footer="0.31496062992125984"/>
  <pageSetup paperSize="9" scale="90" fitToHeight="0" orientation="portrait" r:id="rId1"/>
  <headerFooter>
    <oddHeader>&amp;CAdvocacy Framework Lot 2
Financial Scoring</oddHeader>
  </headerFooter>
  <rowBreaks count="3" manualBreakCount="3">
    <brk id="45" max="16383" man="1"/>
    <brk id="69" max="16383" man="1"/>
    <brk id="114"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39"/>
  <sheetViews>
    <sheetView zoomScaleNormal="100" workbookViewId="0">
      <selection activeCell="D172" sqref="D172"/>
    </sheetView>
  </sheetViews>
  <sheetFormatPr defaultRowHeight="14.25" x14ac:dyDescent="0.2"/>
  <cols>
    <col min="1" max="1" width="47" style="3" customWidth="1"/>
    <col min="2" max="2" width="17.796875" style="3" customWidth="1"/>
    <col min="3" max="3" width="9.8984375" style="13" customWidth="1"/>
    <col min="5" max="5" width="21.5" customWidth="1"/>
    <col min="249" max="249" width="43.69921875" bestFit="1" customWidth="1"/>
    <col min="250" max="250" width="12.09765625" bestFit="1" customWidth="1"/>
    <col min="505" max="505" width="43.69921875" bestFit="1" customWidth="1"/>
    <col min="506" max="506" width="12.09765625" bestFit="1" customWidth="1"/>
    <col min="761" max="761" width="43.69921875" bestFit="1" customWidth="1"/>
    <col min="762" max="762" width="12.09765625" bestFit="1" customWidth="1"/>
    <col min="1017" max="1017" width="43.69921875" bestFit="1" customWidth="1"/>
    <col min="1018" max="1018" width="12.09765625" bestFit="1" customWidth="1"/>
    <col min="1273" max="1273" width="43.69921875" bestFit="1" customWidth="1"/>
    <col min="1274" max="1274" width="12.09765625" bestFit="1" customWidth="1"/>
    <col min="1529" max="1529" width="43.69921875" bestFit="1" customWidth="1"/>
    <col min="1530" max="1530" width="12.09765625" bestFit="1" customWidth="1"/>
    <col min="1785" max="1785" width="43.69921875" bestFit="1" customWidth="1"/>
    <col min="1786" max="1786" width="12.09765625" bestFit="1" customWidth="1"/>
    <col min="2041" max="2041" width="43.69921875" bestFit="1" customWidth="1"/>
    <col min="2042" max="2042" width="12.09765625" bestFit="1" customWidth="1"/>
    <col min="2297" max="2297" width="43.69921875" bestFit="1" customWidth="1"/>
    <col min="2298" max="2298" width="12.09765625" bestFit="1" customWidth="1"/>
    <col min="2553" max="2553" width="43.69921875" bestFit="1" customWidth="1"/>
    <col min="2554" max="2554" width="12.09765625" bestFit="1" customWidth="1"/>
    <col min="2809" max="2809" width="43.69921875" bestFit="1" customWidth="1"/>
    <col min="2810" max="2810" width="12.09765625" bestFit="1" customWidth="1"/>
    <col min="3065" max="3065" width="43.69921875" bestFit="1" customWidth="1"/>
    <col min="3066" max="3066" width="12.09765625" bestFit="1" customWidth="1"/>
    <col min="3321" max="3321" width="43.69921875" bestFit="1" customWidth="1"/>
    <col min="3322" max="3322" width="12.09765625" bestFit="1" customWidth="1"/>
    <col min="3577" max="3577" width="43.69921875" bestFit="1" customWidth="1"/>
    <col min="3578" max="3578" width="12.09765625" bestFit="1" customWidth="1"/>
    <col min="3833" max="3833" width="43.69921875" bestFit="1" customWidth="1"/>
    <col min="3834" max="3834" width="12.09765625" bestFit="1" customWidth="1"/>
    <col min="4089" max="4089" width="43.69921875" bestFit="1" customWidth="1"/>
    <col min="4090" max="4090" width="12.09765625" bestFit="1" customWidth="1"/>
    <col min="4345" max="4345" width="43.69921875" bestFit="1" customWidth="1"/>
    <col min="4346" max="4346" width="12.09765625" bestFit="1" customWidth="1"/>
    <col min="4601" max="4601" width="43.69921875" bestFit="1" customWidth="1"/>
    <col min="4602" max="4602" width="12.09765625" bestFit="1" customWidth="1"/>
    <col min="4857" max="4857" width="43.69921875" bestFit="1" customWidth="1"/>
    <col min="4858" max="4858" width="12.09765625" bestFit="1" customWidth="1"/>
    <col min="5113" max="5113" width="43.69921875" bestFit="1" customWidth="1"/>
    <col min="5114" max="5114" width="12.09765625" bestFit="1" customWidth="1"/>
    <col min="5369" max="5369" width="43.69921875" bestFit="1" customWidth="1"/>
    <col min="5370" max="5370" width="12.09765625" bestFit="1" customWidth="1"/>
    <col min="5625" max="5625" width="43.69921875" bestFit="1" customWidth="1"/>
    <col min="5626" max="5626" width="12.09765625" bestFit="1" customWidth="1"/>
    <col min="5881" max="5881" width="43.69921875" bestFit="1" customWidth="1"/>
    <col min="5882" max="5882" width="12.09765625" bestFit="1" customWidth="1"/>
    <col min="6137" max="6137" width="43.69921875" bestFit="1" customWidth="1"/>
    <col min="6138" max="6138" width="12.09765625" bestFit="1" customWidth="1"/>
    <col min="6393" max="6393" width="43.69921875" bestFit="1" customWidth="1"/>
    <col min="6394" max="6394" width="12.09765625" bestFit="1" customWidth="1"/>
    <col min="6649" max="6649" width="43.69921875" bestFit="1" customWidth="1"/>
    <col min="6650" max="6650" width="12.09765625" bestFit="1" customWidth="1"/>
    <col min="6905" max="6905" width="43.69921875" bestFit="1" customWidth="1"/>
    <col min="6906" max="6906" width="12.09765625" bestFit="1" customWidth="1"/>
    <col min="7161" max="7161" width="43.69921875" bestFit="1" customWidth="1"/>
    <col min="7162" max="7162" width="12.09765625" bestFit="1" customWidth="1"/>
    <col min="7417" max="7417" width="43.69921875" bestFit="1" customWidth="1"/>
    <col min="7418" max="7418" width="12.09765625" bestFit="1" customWidth="1"/>
    <col min="7673" max="7673" width="43.69921875" bestFit="1" customWidth="1"/>
    <col min="7674" max="7674" width="12.09765625" bestFit="1" customWidth="1"/>
    <col min="7929" max="7929" width="43.69921875" bestFit="1" customWidth="1"/>
    <col min="7930" max="7930" width="12.09765625" bestFit="1" customWidth="1"/>
    <col min="8185" max="8185" width="43.69921875" bestFit="1" customWidth="1"/>
    <col min="8186" max="8186" width="12.09765625" bestFit="1" customWidth="1"/>
    <col min="8441" max="8441" width="43.69921875" bestFit="1" customWidth="1"/>
    <col min="8442" max="8442" width="12.09765625" bestFit="1" customWidth="1"/>
    <col min="8697" max="8697" width="43.69921875" bestFit="1" customWidth="1"/>
    <col min="8698" max="8698" width="12.09765625" bestFit="1" customWidth="1"/>
    <col min="8953" max="8953" width="43.69921875" bestFit="1" customWidth="1"/>
    <col min="8954" max="8954" width="12.09765625" bestFit="1" customWidth="1"/>
    <col min="9209" max="9209" width="43.69921875" bestFit="1" customWidth="1"/>
    <col min="9210" max="9210" width="12.09765625" bestFit="1" customWidth="1"/>
    <col min="9465" max="9465" width="43.69921875" bestFit="1" customWidth="1"/>
    <col min="9466" max="9466" width="12.09765625" bestFit="1" customWidth="1"/>
    <col min="9721" max="9721" width="43.69921875" bestFit="1" customWidth="1"/>
    <col min="9722" max="9722" width="12.09765625" bestFit="1" customWidth="1"/>
    <col min="9977" max="9977" width="43.69921875" bestFit="1" customWidth="1"/>
    <col min="9978" max="9978" width="12.09765625" bestFit="1" customWidth="1"/>
    <col min="10233" max="10233" width="43.69921875" bestFit="1" customWidth="1"/>
    <col min="10234" max="10234" width="12.09765625" bestFit="1" customWidth="1"/>
    <col min="10489" max="10489" width="43.69921875" bestFit="1" customWidth="1"/>
    <col min="10490" max="10490" width="12.09765625" bestFit="1" customWidth="1"/>
    <col min="10745" max="10745" width="43.69921875" bestFit="1" customWidth="1"/>
    <col min="10746" max="10746" width="12.09765625" bestFit="1" customWidth="1"/>
    <col min="11001" max="11001" width="43.69921875" bestFit="1" customWidth="1"/>
    <col min="11002" max="11002" width="12.09765625" bestFit="1" customWidth="1"/>
    <col min="11257" max="11257" width="43.69921875" bestFit="1" customWidth="1"/>
    <col min="11258" max="11258" width="12.09765625" bestFit="1" customWidth="1"/>
    <col min="11513" max="11513" width="43.69921875" bestFit="1" customWidth="1"/>
    <col min="11514" max="11514" width="12.09765625" bestFit="1" customWidth="1"/>
    <col min="11769" max="11769" width="43.69921875" bestFit="1" customWidth="1"/>
    <col min="11770" max="11770" width="12.09765625" bestFit="1" customWidth="1"/>
    <col min="12025" max="12025" width="43.69921875" bestFit="1" customWidth="1"/>
    <col min="12026" max="12026" width="12.09765625" bestFit="1" customWidth="1"/>
    <col min="12281" max="12281" width="43.69921875" bestFit="1" customWidth="1"/>
    <col min="12282" max="12282" width="12.09765625" bestFit="1" customWidth="1"/>
    <col min="12537" max="12537" width="43.69921875" bestFit="1" customWidth="1"/>
    <col min="12538" max="12538" width="12.09765625" bestFit="1" customWidth="1"/>
    <col min="12793" max="12793" width="43.69921875" bestFit="1" customWidth="1"/>
    <col min="12794" max="12794" width="12.09765625" bestFit="1" customWidth="1"/>
    <col min="13049" max="13049" width="43.69921875" bestFit="1" customWidth="1"/>
    <col min="13050" max="13050" width="12.09765625" bestFit="1" customWidth="1"/>
    <col min="13305" max="13305" width="43.69921875" bestFit="1" customWidth="1"/>
    <col min="13306" max="13306" width="12.09765625" bestFit="1" customWidth="1"/>
    <col min="13561" max="13561" width="43.69921875" bestFit="1" customWidth="1"/>
    <col min="13562" max="13562" width="12.09765625" bestFit="1" customWidth="1"/>
    <col min="13817" max="13817" width="43.69921875" bestFit="1" customWidth="1"/>
    <col min="13818" max="13818" width="12.09765625" bestFit="1" customWidth="1"/>
    <col min="14073" max="14073" width="43.69921875" bestFit="1" customWidth="1"/>
    <col min="14074" max="14074" width="12.09765625" bestFit="1" customWidth="1"/>
    <col min="14329" max="14329" width="43.69921875" bestFit="1" customWidth="1"/>
    <col min="14330" max="14330" width="12.09765625" bestFit="1" customWidth="1"/>
    <col min="14585" max="14585" width="43.69921875" bestFit="1" customWidth="1"/>
    <col min="14586" max="14586" width="12.09765625" bestFit="1" customWidth="1"/>
    <col min="14841" max="14841" width="43.69921875" bestFit="1" customWidth="1"/>
    <col min="14842" max="14842" width="12.09765625" bestFit="1" customWidth="1"/>
    <col min="15097" max="15097" width="43.69921875" bestFit="1" customWidth="1"/>
    <col min="15098" max="15098" width="12.09765625" bestFit="1" customWidth="1"/>
    <col min="15353" max="15353" width="43.69921875" bestFit="1" customWidth="1"/>
    <col min="15354" max="15354" width="12.09765625" bestFit="1" customWidth="1"/>
    <col min="15609" max="15609" width="43.69921875" bestFit="1" customWidth="1"/>
    <col min="15610" max="15610" width="12.09765625" bestFit="1" customWidth="1"/>
    <col min="15865" max="15865" width="43.69921875" bestFit="1" customWidth="1"/>
    <col min="15866" max="15866" width="12.09765625" bestFit="1" customWidth="1"/>
    <col min="16121" max="16121" width="43.69921875" bestFit="1" customWidth="1"/>
    <col min="16122" max="16122" width="12.09765625" bestFit="1" customWidth="1"/>
  </cols>
  <sheetData>
    <row r="1" spans="1:3" ht="58.5" customHeight="1" thickBot="1" x14ac:dyDescent="0.25">
      <c r="A1" s="318" t="s">
        <v>112</v>
      </c>
      <c r="B1" s="319"/>
    </row>
    <row r="2" spans="1:3" ht="15" thickBot="1" x14ac:dyDescent="0.25">
      <c r="A2" s="18" t="s">
        <v>0</v>
      </c>
      <c r="B2" s="19" t="s">
        <v>1</v>
      </c>
      <c r="C2" s="14"/>
    </row>
    <row r="3" spans="1:3" ht="15" thickBot="1" x14ac:dyDescent="0.25">
      <c r="A3" s="12" t="s">
        <v>23</v>
      </c>
      <c r="B3" s="2">
        <v>5</v>
      </c>
    </row>
    <row r="4" spans="1:3" ht="15" thickBot="1" x14ac:dyDescent="0.25">
      <c r="A4" s="12" t="s">
        <v>24</v>
      </c>
      <c r="B4" s="2">
        <f>B3+5</f>
        <v>10</v>
      </c>
    </row>
    <row r="5" spans="1:3" ht="15" thickBot="1" x14ac:dyDescent="0.25">
      <c r="A5" s="12" t="s">
        <v>25</v>
      </c>
      <c r="B5" s="2">
        <f t="shared" ref="B5:B22" si="0">B4+5</f>
        <v>15</v>
      </c>
    </row>
    <row r="6" spans="1:3" ht="15" thickBot="1" x14ac:dyDescent="0.25">
      <c r="A6" s="12" t="s">
        <v>26</v>
      </c>
      <c r="B6" s="2">
        <f t="shared" si="0"/>
        <v>20</v>
      </c>
    </row>
    <row r="7" spans="1:3" ht="15" thickBot="1" x14ac:dyDescent="0.25">
      <c r="A7" s="12" t="s">
        <v>27</v>
      </c>
      <c r="B7" s="2">
        <f t="shared" si="0"/>
        <v>25</v>
      </c>
    </row>
    <row r="8" spans="1:3" ht="15" thickBot="1" x14ac:dyDescent="0.25">
      <c r="A8" s="12" t="s">
        <v>28</v>
      </c>
      <c r="B8" s="2">
        <f t="shared" si="0"/>
        <v>30</v>
      </c>
    </row>
    <row r="9" spans="1:3" ht="15" thickBot="1" x14ac:dyDescent="0.25">
      <c r="A9" s="12" t="s">
        <v>39</v>
      </c>
      <c r="B9" s="2">
        <f t="shared" si="0"/>
        <v>35</v>
      </c>
    </row>
    <row r="10" spans="1:3" ht="15" thickBot="1" x14ac:dyDescent="0.25">
      <c r="A10" s="12" t="s">
        <v>29</v>
      </c>
      <c r="B10" s="2">
        <f t="shared" si="0"/>
        <v>40</v>
      </c>
    </row>
    <row r="11" spans="1:3" ht="15" thickBot="1" x14ac:dyDescent="0.25">
      <c r="A11" s="12" t="s">
        <v>30</v>
      </c>
      <c r="B11" s="2">
        <f t="shared" si="0"/>
        <v>45</v>
      </c>
    </row>
    <row r="12" spans="1:3" ht="15" thickBot="1" x14ac:dyDescent="0.25">
      <c r="A12" s="12" t="s">
        <v>31</v>
      </c>
      <c r="B12" s="2">
        <f t="shared" si="0"/>
        <v>50</v>
      </c>
    </row>
    <row r="13" spans="1:3" ht="15" thickBot="1" x14ac:dyDescent="0.25">
      <c r="A13" s="12" t="s">
        <v>32</v>
      </c>
      <c r="B13" s="2">
        <f t="shared" si="0"/>
        <v>55</v>
      </c>
    </row>
    <row r="14" spans="1:3" ht="15" thickBot="1" x14ac:dyDescent="0.25">
      <c r="A14" s="12" t="s">
        <v>33</v>
      </c>
      <c r="B14" s="2">
        <f t="shared" si="0"/>
        <v>60</v>
      </c>
    </row>
    <row r="15" spans="1:3" ht="15" thickBot="1" x14ac:dyDescent="0.25">
      <c r="A15" s="12" t="s">
        <v>40</v>
      </c>
      <c r="B15" s="2">
        <f t="shared" si="0"/>
        <v>65</v>
      </c>
    </row>
    <row r="16" spans="1:3" ht="15" thickBot="1" x14ac:dyDescent="0.25">
      <c r="A16" s="12" t="s">
        <v>34</v>
      </c>
      <c r="B16" s="2">
        <f t="shared" si="0"/>
        <v>70</v>
      </c>
    </row>
    <row r="17" spans="1:8" ht="15" thickBot="1" x14ac:dyDescent="0.25">
      <c r="A17" s="12" t="s">
        <v>35</v>
      </c>
      <c r="B17" s="2">
        <f t="shared" si="0"/>
        <v>75</v>
      </c>
    </row>
    <row r="18" spans="1:8" ht="15" thickBot="1" x14ac:dyDescent="0.25">
      <c r="A18" s="12" t="s">
        <v>36</v>
      </c>
      <c r="B18" s="2">
        <f t="shared" si="0"/>
        <v>80</v>
      </c>
    </row>
    <row r="19" spans="1:8" ht="15" thickBot="1" x14ac:dyDescent="0.25">
      <c r="A19" s="12" t="s">
        <v>41</v>
      </c>
      <c r="B19" s="2">
        <f t="shared" si="0"/>
        <v>85</v>
      </c>
    </row>
    <row r="20" spans="1:8" ht="15" thickBot="1" x14ac:dyDescent="0.25">
      <c r="A20" s="12" t="s">
        <v>37</v>
      </c>
      <c r="B20" s="2">
        <f t="shared" si="0"/>
        <v>90</v>
      </c>
      <c r="D20" s="5"/>
      <c r="E20" s="6"/>
      <c r="F20" s="16"/>
      <c r="G20" s="9"/>
      <c r="H20" s="16"/>
    </row>
    <row r="21" spans="1:8" ht="15" thickBot="1" x14ac:dyDescent="0.25">
      <c r="A21" s="12" t="s">
        <v>38</v>
      </c>
      <c r="B21" s="2">
        <f t="shared" si="0"/>
        <v>95</v>
      </c>
      <c r="D21" s="5"/>
      <c r="E21" s="6"/>
      <c r="F21" s="16"/>
      <c r="G21" s="9"/>
      <c r="H21" s="16"/>
    </row>
    <row r="22" spans="1:8" ht="15" thickBot="1" x14ac:dyDescent="0.25">
      <c r="A22" s="12" t="s">
        <v>42</v>
      </c>
      <c r="B22" s="2">
        <f t="shared" si="0"/>
        <v>100</v>
      </c>
      <c r="D22" s="5"/>
      <c r="E22" s="6"/>
      <c r="F22" s="16"/>
      <c r="G22" s="9"/>
      <c r="H22" s="16"/>
    </row>
    <row r="23" spans="1:8" ht="52.5" customHeight="1" thickBot="1" x14ac:dyDescent="0.25">
      <c r="A23" s="318" t="s">
        <v>112</v>
      </c>
      <c r="B23" s="319"/>
      <c r="D23" s="5"/>
      <c r="E23" s="6"/>
      <c r="F23" s="16"/>
    </row>
    <row r="24" spans="1:8" ht="15" thickBot="1" x14ac:dyDescent="0.25">
      <c r="A24" s="18" t="s">
        <v>2</v>
      </c>
      <c r="B24" s="19" t="s">
        <v>3</v>
      </c>
      <c r="C24" s="14"/>
      <c r="D24" s="5"/>
      <c r="E24" s="15"/>
      <c r="F24" s="16"/>
    </row>
    <row r="25" spans="1:8" ht="15" thickBot="1" x14ac:dyDescent="0.25">
      <c r="A25" s="12" t="s">
        <v>23</v>
      </c>
      <c r="B25" s="2">
        <v>-5</v>
      </c>
    </row>
    <row r="26" spans="1:8" ht="15" thickBot="1" x14ac:dyDescent="0.25">
      <c r="A26" s="12" t="s">
        <v>24</v>
      </c>
      <c r="B26" s="2">
        <v>-10</v>
      </c>
    </row>
    <row r="27" spans="1:8" ht="15" thickBot="1" x14ac:dyDescent="0.25">
      <c r="A27" s="12" t="s">
        <v>25</v>
      </c>
      <c r="B27" s="2">
        <v>-15</v>
      </c>
    </row>
    <row r="28" spans="1:8" ht="15" thickBot="1" x14ac:dyDescent="0.25">
      <c r="A28" s="12" t="s">
        <v>26</v>
      </c>
      <c r="B28" s="2">
        <v>-20</v>
      </c>
    </row>
    <row r="29" spans="1:8" ht="15" thickBot="1" x14ac:dyDescent="0.25">
      <c r="A29" s="12" t="s">
        <v>27</v>
      </c>
      <c r="B29" s="2">
        <v>-25</v>
      </c>
    </row>
    <row r="30" spans="1:8" ht="15" thickBot="1" x14ac:dyDescent="0.25">
      <c r="A30" s="12" t="s">
        <v>28</v>
      </c>
      <c r="B30" s="2">
        <v>-30</v>
      </c>
    </row>
    <row r="31" spans="1:8" ht="15" thickBot="1" x14ac:dyDescent="0.25">
      <c r="A31" s="12" t="s">
        <v>39</v>
      </c>
      <c r="B31" s="2">
        <v>-35</v>
      </c>
    </row>
    <row r="32" spans="1:8" ht="15" thickBot="1" x14ac:dyDescent="0.25">
      <c r="A32" s="12" t="s">
        <v>29</v>
      </c>
      <c r="B32" s="2">
        <v>-40</v>
      </c>
    </row>
    <row r="33" spans="1:3" ht="15" thickBot="1" x14ac:dyDescent="0.25">
      <c r="A33" s="12" t="s">
        <v>30</v>
      </c>
      <c r="B33" s="2">
        <v>-45</v>
      </c>
    </row>
    <row r="34" spans="1:3" ht="15" thickBot="1" x14ac:dyDescent="0.25">
      <c r="A34" s="12" t="s">
        <v>31</v>
      </c>
      <c r="B34" s="2">
        <v>-50</v>
      </c>
    </row>
    <row r="35" spans="1:3" ht="15" thickBot="1" x14ac:dyDescent="0.25">
      <c r="A35" s="12" t="s">
        <v>32</v>
      </c>
      <c r="B35" s="2">
        <v>-55</v>
      </c>
    </row>
    <row r="36" spans="1:3" ht="15" thickBot="1" x14ac:dyDescent="0.25">
      <c r="A36" s="12" t="s">
        <v>33</v>
      </c>
      <c r="B36" s="2">
        <v>-60</v>
      </c>
    </row>
    <row r="37" spans="1:3" ht="15" thickBot="1" x14ac:dyDescent="0.25">
      <c r="A37" s="12" t="s">
        <v>40</v>
      </c>
      <c r="B37" s="2">
        <v>-65</v>
      </c>
    </row>
    <row r="38" spans="1:3" ht="15" thickBot="1" x14ac:dyDescent="0.25">
      <c r="A38" s="12" t="s">
        <v>34</v>
      </c>
      <c r="B38" s="2">
        <v>-70</v>
      </c>
    </row>
    <row r="39" spans="1:3" ht="15" thickBot="1" x14ac:dyDescent="0.25">
      <c r="A39" s="12" t="s">
        <v>35</v>
      </c>
      <c r="B39" s="2">
        <v>-75</v>
      </c>
    </row>
    <row r="40" spans="1:3" ht="15" thickBot="1" x14ac:dyDescent="0.25">
      <c r="A40" s="12" t="s">
        <v>36</v>
      </c>
      <c r="B40" s="2">
        <v>-80</v>
      </c>
    </row>
    <row r="41" spans="1:3" ht="15" thickBot="1" x14ac:dyDescent="0.25">
      <c r="A41" s="12" t="s">
        <v>41</v>
      </c>
      <c r="B41" s="2">
        <v>-85</v>
      </c>
    </row>
    <row r="42" spans="1:3" ht="15" thickBot="1" x14ac:dyDescent="0.25">
      <c r="A42" s="12" t="s">
        <v>37</v>
      </c>
      <c r="B42" s="2">
        <v>-90</v>
      </c>
    </row>
    <row r="43" spans="1:3" ht="15" thickBot="1" x14ac:dyDescent="0.25">
      <c r="A43" s="12" t="s">
        <v>38</v>
      </c>
      <c r="B43" s="2">
        <v>-95</v>
      </c>
    </row>
    <row r="44" spans="1:3" ht="15" thickBot="1" x14ac:dyDescent="0.25">
      <c r="A44" s="12" t="s">
        <v>42</v>
      </c>
      <c r="B44" s="2">
        <v>-100</v>
      </c>
    </row>
    <row r="45" spans="1:3" ht="42" customHeight="1" thickBot="1" x14ac:dyDescent="0.25">
      <c r="A45" s="318" t="s">
        <v>113</v>
      </c>
      <c r="B45" s="319"/>
    </row>
    <row r="46" spans="1:3" ht="15" thickBot="1" x14ac:dyDescent="0.25">
      <c r="A46" s="18" t="s">
        <v>0</v>
      </c>
      <c r="B46" s="19" t="s">
        <v>1</v>
      </c>
      <c r="C46" s="14"/>
    </row>
    <row r="47" spans="1:3" ht="15" thickBot="1" x14ac:dyDescent="0.25">
      <c r="A47" s="12" t="s">
        <v>23</v>
      </c>
      <c r="B47" s="2">
        <v>5</v>
      </c>
    </row>
    <row r="48" spans="1:3" ht="15" thickBot="1" x14ac:dyDescent="0.25">
      <c r="A48" s="12" t="s">
        <v>24</v>
      </c>
      <c r="B48" s="2">
        <f>B47+5</f>
        <v>10</v>
      </c>
    </row>
    <row r="49" spans="1:2" ht="15" thickBot="1" x14ac:dyDescent="0.25">
      <c r="A49" s="12" t="s">
        <v>25</v>
      </c>
      <c r="B49" s="2">
        <f t="shared" ref="B49:B66" si="1">B48+5</f>
        <v>15</v>
      </c>
    </row>
    <row r="50" spans="1:2" ht="15" thickBot="1" x14ac:dyDescent="0.25">
      <c r="A50" s="12" t="s">
        <v>26</v>
      </c>
      <c r="B50" s="2">
        <f t="shared" si="1"/>
        <v>20</v>
      </c>
    </row>
    <row r="51" spans="1:2" ht="15" thickBot="1" x14ac:dyDescent="0.25">
      <c r="A51" s="12" t="s">
        <v>27</v>
      </c>
      <c r="B51" s="2">
        <f t="shared" si="1"/>
        <v>25</v>
      </c>
    </row>
    <row r="52" spans="1:2" ht="15" thickBot="1" x14ac:dyDescent="0.25">
      <c r="A52" s="12" t="s">
        <v>28</v>
      </c>
      <c r="B52" s="2">
        <f t="shared" si="1"/>
        <v>30</v>
      </c>
    </row>
    <row r="53" spans="1:2" ht="15" thickBot="1" x14ac:dyDescent="0.25">
      <c r="A53" s="12" t="s">
        <v>39</v>
      </c>
      <c r="B53" s="2">
        <f t="shared" si="1"/>
        <v>35</v>
      </c>
    </row>
    <row r="54" spans="1:2" ht="15" thickBot="1" x14ac:dyDescent="0.25">
      <c r="A54" s="12" t="s">
        <v>29</v>
      </c>
      <c r="B54" s="2">
        <f t="shared" si="1"/>
        <v>40</v>
      </c>
    </row>
    <row r="55" spans="1:2" ht="15" thickBot="1" x14ac:dyDescent="0.25">
      <c r="A55" s="12" t="s">
        <v>30</v>
      </c>
      <c r="B55" s="2">
        <f t="shared" si="1"/>
        <v>45</v>
      </c>
    </row>
    <row r="56" spans="1:2" ht="15" thickBot="1" x14ac:dyDescent="0.25">
      <c r="A56" s="12" t="s">
        <v>31</v>
      </c>
      <c r="B56" s="2">
        <f t="shared" si="1"/>
        <v>50</v>
      </c>
    </row>
    <row r="57" spans="1:2" ht="15" thickBot="1" x14ac:dyDescent="0.25">
      <c r="A57" s="12" t="s">
        <v>32</v>
      </c>
      <c r="B57" s="2">
        <f t="shared" si="1"/>
        <v>55</v>
      </c>
    </row>
    <row r="58" spans="1:2" ht="15" thickBot="1" x14ac:dyDescent="0.25">
      <c r="A58" s="12" t="s">
        <v>33</v>
      </c>
      <c r="B58" s="2">
        <f t="shared" si="1"/>
        <v>60</v>
      </c>
    </row>
    <row r="59" spans="1:2" ht="15" thickBot="1" x14ac:dyDescent="0.25">
      <c r="A59" s="12" t="s">
        <v>40</v>
      </c>
      <c r="B59" s="2">
        <f t="shared" si="1"/>
        <v>65</v>
      </c>
    </row>
    <row r="60" spans="1:2" ht="15" thickBot="1" x14ac:dyDescent="0.25">
      <c r="A60" s="12" t="s">
        <v>34</v>
      </c>
      <c r="B60" s="2">
        <f t="shared" si="1"/>
        <v>70</v>
      </c>
    </row>
    <row r="61" spans="1:2" ht="15" thickBot="1" x14ac:dyDescent="0.25">
      <c r="A61" s="12" t="s">
        <v>35</v>
      </c>
      <c r="B61" s="2">
        <f t="shared" si="1"/>
        <v>75</v>
      </c>
    </row>
    <row r="62" spans="1:2" ht="15" thickBot="1" x14ac:dyDescent="0.25">
      <c r="A62" s="12" t="s">
        <v>36</v>
      </c>
      <c r="B62" s="2">
        <f t="shared" si="1"/>
        <v>80</v>
      </c>
    </row>
    <row r="63" spans="1:2" ht="15" thickBot="1" x14ac:dyDescent="0.25">
      <c r="A63" s="12" t="s">
        <v>41</v>
      </c>
      <c r="B63" s="2">
        <f t="shared" si="1"/>
        <v>85</v>
      </c>
    </row>
    <row r="64" spans="1:2" ht="15" thickBot="1" x14ac:dyDescent="0.25">
      <c r="A64" s="12" t="s">
        <v>37</v>
      </c>
      <c r="B64" s="2">
        <f t="shared" si="1"/>
        <v>90</v>
      </c>
    </row>
    <row r="65" spans="1:3" ht="15" thickBot="1" x14ac:dyDescent="0.25">
      <c r="A65" s="12" t="s">
        <v>38</v>
      </c>
      <c r="B65" s="2">
        <f t="shared" si="1"/>
        <v>95</v>
      </c>
    </row>
    <row r="66" spans="1:3" ht="15" thickBot="1" x14ac:dyDescent="0.25">
      <c r="A66" s="12" t="s">
        <v>42</v>
      </c>
      <c r="B66" s="2">
        <f t="shared" si="1"/>
        <v>100</v>
      </c>
    </row>
    <row r="67" spans="1:3" ht="39" customHeight="1" thickBot="1" x14ac:dyDescent="0.25">
      <c r="A67" s="318" t="s">
        <v>113</v>
      </c>
      <c r="B67" s="319"/>
    </row>
    <row r="68" spans="1:3" ht="15" thickBot="1" x14ac:dyDescent="0.25">
      <c r="A68" s="18" t="s">
        <v>2</v>
      </c>
      <c r="B68" s="19" t="s">
        <v>3</v>
      </c>
      <c r="C68" s="14"/>
    </row>
    <row r="69" spans="1:3" ht="15" thickBot="1" x14ac:dyDescent="0.25">
      <c r="A69" s="12" t="s">
        <v>23</v>
      </c>
      <c r="B69" s="2">
        <v>-5</v>
      </c>
    </row>
    <row r="70" spans="1:3" ht="15" thickBot="1" x14ac:dyDescent="0.25">
      <c r="A70" s="12" t="s">
        <v>24</v>
      </c>
      <c r="B70" s="2">
        <v>-10</v>
      </c>
    </row>
    <row r="71" spans="1:3" ht="15" thickBot="1" x14ac:dyDescent="0.25">
      <c r="A71" s="12" t="s">
        <v>25</v>
      </c>
      <c r="B71" s="2">
        <v>-15</v>
      </c>
    </row>
    <row r="72" spans="1:3" ht="15" thickBot="1" x14ac:dyDescent="0.25">
      <c r="A72" s="12" t="s">
        <v>26</v>
      </c>
      <c r="B72" s="2">
        <v>-20</v>
      </c>
    </row>
    <row r="73" spans="1:3" ht="15" thickBot="1" x14ac:dyDescent="0.25">
      <c r="A73" s="12" t="s">
        <v>27</v>
      </c>
      <c r="B73" s="2">
        <v>-25</v>
      </c>
    </row>
    <row r="74" spans="1:3" ht="15" thickBot="1" x14ac:dyDescent="0.25">
      <c r="A74" s="12" t="s">
        <v>28</v>
      </c>
      <c r="B74" s="2">
        <v>-30</v>
      </c>
    </row>
    <row r="75" spans="1:3" ht="15" thickBot="1" x14ac:dyDescent="0.25">
      <c r="A75" s="12" t="s">
        <v>39</v>
      </c>
      <c r="B75" s="2">
        <v>-35</v>
      </c>
    </row>
    <row r="76" spans="1:3" ht="15" thickBot="1" x14ac:dyDescent="0.25">
      <c r="A76" s="12" t="s">
        <v>29</v>
      </c>
      <c r="B76" s="2">
        <v>-40</v>
      </c>
    </row>
    <row r="77" spans="1:3" ht="15" thickBot="1" x14ac:dyDescent="0.25">
      <c r="A77" s="12" t="s">
        <v>30</v>
      </c>
      <c r="B77" s="2">
        <v>-45</v>
      </c>
    </row>
    <row r="78" spans="1:3" ht="15" thickBot="1" x14ac:dyDescent="0.25">
      <c r="A78" s="12" t="s">
        <v>31</v>
      </c>
      <c r="B78" s="2">
        <v>-50</v>
      </c>
    </row>
    <row r="79" spans="1:3" ht="15" thickBot="1" x14ac:dyDescent="0.25">
      <c r="A79" s="12" t="s">
        <v>32</v>
      </c>
      <c r="B79" s="2">
        <v>-55</v>
      </c>
    </row>
    <row r="80" spans="1:3" ht="15" thickBot="1" x14ac:dyDescent="0.25">
      <c r="A80" s="12" t="s">
        <v>33</v>
      </c>
      <c r="B80" s="2">
        <v>-60</v>
      </c>
    </row>
    <row r="81" spans="1:3" ht="15" thickBot="1" x14ac:dyDescent="0.25">
      <c r="A81" s="12" t="s">
        <v>40</v>
      </c>
      <c r="B81" s="2">
        <v>-65</v>
      </c>
    </row>
    <row r="82" spans="1:3" ht="15" thickBot="1" x14ac:dyDescent="0.25">
      <c r="A82" s="12" t="s">
        <v>34</v>
      </c>
      <c r="B82" s="2">
        <v>-70</v>
      </c>
    </row>
    <row r="83" spans="1:3" ht="15" thickBot="1" x14ac:dyDescent="0.25">
      <c r="A83" s="12" t="s">
        <v>35</v>
      </c>
      <c r="B83" s="2">
        <v>-75</v>
      </c>
    </row>
    <row r="84" spans="1:3" ht="15" thickBot="1" x14ac:dyDescent="0.25">
      <c r="A84" s="12" t="s">
        <v>36</v>
      </c>
      <c r="B84" s="2">
        <v>-80</v>
      </c>
    </row>
    <row r="85" spans="1:3" ht="15" thickBot="1" x14ac:dyDescent="0.25">
      <c r="A85" s="12" t="s">
        <v>41</v>
      </c>
      <c r="B85" s="2">
        <v>-85</v>
      </c>
    </row>
    <row r="86" spans="1:3" ht="15" thickBot="1" x14ac:dyDescent="0.25">
      <c r="A86" s="12" t="s">
        <v>37</v>
      </c>
      <c r="B86" s="2">
        <v>-90</v>
      </c>
    </row>
    <row r="87" spans="1:3" ht="15" thickBot="1" x14ac:dyDescent="0.25">
      <c r="A87" s="12" t="s">
        <v>38</v>
      </c>
      <c r="B87" s="2">
        <v>-95</v>
      </c>
    </row>
    <row r="88" spans="1:3" ht="15" thickBot="1" x14ac:dyDescent="0.25">
      <c r="A88" s="12" t="s">
        <v>42</v>
      </c>
      <c r="B88" s="2">
        <v>-100</v>
      </c>
    </row>
    <row r="89" spans="1:3" ht="48" customHeight="1" thickBot="1" x14ac:dyDescent="0.25">
      <c r="A89" s="318" t="s">
        <v>114</v>
      </c>
      <c r="B89" s="319"/>
    </row>
    <row r="90" spans="1:3" ht="15" thickBot="1" x14ac:dyDescent="0.25">
      <c r="A90" s="18" t="s">
        <v>0</v>
      </c>
      <c r="B90" s="19" t="s">
        <v>1</v>
      </c>
      <c r="C90" s="14"/>
    </row>
    <row r="91" spans="1:3" ht="15" thickBot="1" x14ac:dyDescent="0.25">
      <c r="A91" s="12" t="s">
        <v>23</v>
      </c>
      <c r="B91" s="2">
        <v>5</v>
      </c>
    </row>
    <row r="92" spans="1:3" ht="15" thickBot="1" x14ac:dyDescent="0.25">
      <c r="A92" s="12" t="s">
        <v>24</v>
      </c>
      <c r="B92" s="2">
        <f>B91+5</f>
        <v>10</v>
      </c>
    </row>
    <row r="93" spans="1:3" ht="15" thickBot="1" x14ac:dyDescent="0.25">
      <c r="A93" s="12" t="s">
        <v>25</v>
      </c>
      <c r="B93" s="2">
        <f t="shared" ref="B93:B110" si="2">B92+5</f>
        <v>15</v>
      </c>
    </row>
    <row r="94" spans="1:3" ht="15" thickBot="1" x14ac:dyDescent="0.25">
      <c r="A94" s="12" t="s">
        <v>26</v>
      </c>
      <c r="B94" s="2">
        <f t="shared" si="2"/>
        <v>20</v>
      </c>
    </row>
    <row r="95" spans="1:3" ht="15" thickBot="1" x14ac:dyDescent="0.25">
      <c r="A95" s="12" t="s">
        <v>27</v>
      </c>
      <c r="B95" s="2">
        <f t="shared" si="2"/>
        <v>25</v>
      </c>
    </row>
    <row r="96" spans="1:3" ht="15" thickBot="1" x14ac:dyDescent="0.25">
      <c r="A96" s="12" t="s">
        <v>28</v>
      </c>
      <c r="B96" s="2">
        <f t="shared" si="2"/>
        <v>30</v>
      </c>
    </row>
    <row r="97" spans="1:3" ht="15" thickBot="1" x14ac:dyDescent="0.25">
      <c r="A97" s="12" t="s">
        <v>39</v>
      </c>
      <c r="B97" s="2">
        <f t="shared" si="2"/>
        <v>35</v>
      </c>
    </row>
    <row r="98" spans="1:3" ht="15" thickBot="1" x14ac:dyDescent="0.25">
      <c r="A98" s="12" t="s">
        <v>29</v>
      </c>
      <c r="B98" s="2">
        <f t="shared" si="2"/>
        <v>40</v>
      </c>
    </row>
    <row r="99" spans="1:3" ht="15" thickBot="1" x14ac:dyDescent="0.25">
      <c r="A99" s="12" t="s">
        <v>30</v>
      </c>
      <c r="B99" s="2">
        <f t="shared" si="2"/>
        <v>45</v>
      </c>
    </row>
    <row r="100" spans="1:3" ht="15" thickBot="1" x14ac:dyDescent="0.25">
      <c r="A100" s="12" t="s">
        <v>31</v>
      </c>
      <c r="B100" s="2">
        <f t="shared" si="2"/>
        <v>50</v>
      </c>
    </row>
    <row r="101" spans="1:3" ht="15" thickBot="1" x14ac:dyDescent="0.25">
      <c r="A101" s="12" t="s">
        <v>32</v>
      </c>
      <c r="B101" s="2">
        <f t="shared" si="2"/>
        <v>55</v>
      </c>
    </row>
    <row r="102" spans="1:3" ht="15" thickBot="1" x14ac:dyDescent="0.25">
      <c r="A102" s="12" t="s">
        <v>33</v>
      </c>
      <c r="B102" s="2">
        <f t="shared" si="2"/>
        <v>60</v>
      </c>
    </row>
    <row r="103" spans="1:3" ht="15" thickBot="1" x14ac:dyDescent="0.25">
      <c r="A103" s="12" t="s">
        <v>40</v>
      </c>
      <c r="B103" s="2">
        <f t="shared" si="2"/>
        <v>65</v>
      </c>
    </row>
    <row r="104" spans="1:3" ht="15" thickBot="1" x14ac:dyDescent="0.25">
      <c r="A104" s="12" t="s">
        <v>34</v>
      </c>
      <c r="B104" s="2">
        <f t="shared" si="2"/>
        <v>70</v>
      </c>
    </row>
    <row r="105" spans="1:3" ht="15" thickBot="1" x14ac:dyDescent="0.25">
      <c r="A105" s="12" t="s">
        <v>35</v>
      </c>
      <c r="B105" s="2">
        <f t="shared" si="2"/>
        <v>75</v>
      </c>
    </row>
    <row r="106" spans="1:3" ht="15" thickBot="1" x14ac:dyDescent="0.25">
      <c r="A106" s="12" t="s">
        <v>36</v>
      </c>
      <c r="B106" s="2">
        <f t="shared" si="2"/>
        <v>80</v>
      </c>
    </row>
    <row r="107" spans="1:3" ht="15" thickBot="1" x14ac:dyDescent="0.25">
      <c r="A107" s="12" t="s">
        <v>41</v>
      </c>
      <c r="B107" s="2">
        <f t="shared" si="2"/>
        <v>85</v>
      </c>
    </row>
    <row r="108" spans="1:3" ht="15" thickBot="1" x14ac:dyDescent="0.25">
      <c r="A108" s="12" t="s">
        <v>37</v>
      </c>
      <c r="B108" s="2">
        <f t="shared" si="2"/>
        <v>90</v>
      </c>
    </row>
    <row r="109" spans="1:3" ht="15" thickBot="1" x14ac:dyDescent="0.25">
      <c r="A109" s="12" t="s">
        <v>38</v>
      </c>
      <c r="B109" s="2">
        <f t="shared" si="2"/>
        <v>95</v>
      </c>
    </row>
    <row r="110" spans="1:3" ht="15" thickBot="1" x14ac:dyDescent="0.25">
      <c r="A110" s="12" t="s">
        <v>42</v>
      </c>
      <c r="B110" s="2">
        <f t="shared" si="2"/>
        <v>100</v>
      </c>
    </row>
    <row r="111" spans="1:3" ht="45" customHeight="1" thickBot="1" x14ac:dyDescent="0.25">
      <c r="A111" s="318" t="s">
        <v>114</v>
      </c>
      <c r="B111" s="319"/>
    </row>
    <row r="112" spans="1:3" ht="15" thickBot="1" x14ac:dyDescent="0.25">
      <c r="A112" s="18" t="s">
        <v>2</v>
      </c>
      <c r="B112" s="19" t="s">
        <v>3</v>
      </c>
      <c r="C112" s="14"/>
    </row>
    <row r="113" spans="1:2" ht="15" thickBot="1" x14ac:dyDescent="0.25">
      <c r="A113" s="12" t="s">
        <v>23</v>
      </c>
      <c r="B113" s="2">
        <v>-5</v>
      </c>
    </row>
    <row r="114" spans="1:2" ht="15" thickBot="1" x14ac:dyDescent="0.25">
      <c r="A114" s="12" t="s">
        <v>24</v>
      </c>
      <c r="B114" s="2">
        <v>-10</v>
      </c>
    </row>
    <row r="115" spans="1:2" ht="15" thickBot="1" x14ac:dyDescent="0.25">
      <c r="A115" s="12" t="s">
        <v>25</v>
      </c>
      <c r="B115" s="2">
        <v>-15</v>
      </c>
    </row>
    <row r="116" spans="1:2" ht="15" thickBot="1" x14ac:dyDescent="0.25">
      <c r="A116" s="12" t="s">
        <v>26</v>
      </c>
      <c r="B116" s="2">
        <v>-20</v>
      </c>
    </row>
    <row r="117" spans="1:2" ht="15" thickBot="1" x14ac:dyDescent="0.25">
      <c r="A117" s="12" t="s">
        <v>27</v>
      </c>
      <c r="B117" s="2">
        <v>-25</v>
      </c>
    </row>
    <row r="118" spans="1:2" ht="15" thickBot="1" x14ac:dyDescent="0.25">
      <c r="A118" s="12" t="s">
        <v>28</v>
      </c>
      <c r="B118" s="2">
        <v>-30</v>
      </c>
    </row>
    <row r="119" spans="1:2" ht="15" thickBot="1" x14ac:dyDescent="0.25">
      <c r="A119" s="12" t="s">
        <v>39</v>
      </c>
      <c r="B119" s="2">
        <v>-35</v>
      </c>
    </row>
    <row r="120" spans="1:2" ht="15" thickBot="1" x14ac:dyDescent="0.25">
      <c r="A120" s="12" t="s">
        <v>29</v>
      </c>
      <c r="B120" s="2">
        <v>-40</v>
      </c>
    </row>
    <row r="121" spans="1:2" ht="15" thickBot="1" x14ac:dyDescent="0.25">
      <c r="A121" s="12" t="s">
        <v>30</v>
      </c>
      <c r="B121" s="2">
        <v>-45</v>
      </c>
    </row>
    <row r="122" spans="1:2" ht="15" thickBot="1" x14ac:dyDescent="0.25">
      <c r="A122" s="12" t="s">
        <v>31</v>
      </c>
      <c r="B122" s="2">
        <v>-50</v>
      </c>
    </row>
    <row r="123" spans="1:2" ht="15" thickBot="1" x14ac:dyDescent="0.25">
      <c r="A123" s="12" t="s">
        <v>32</v>
      </c>
      <c r="B123" s="2">
        <v>-55</v>
      </c>
    </row>
    <row r="124" spans="1:2" ht="15" thickBot="1" x14ac:dyDescent="0.25">
      <c r="A124" s="12" t="s">
        <v>33</v>
      </c>
      <c r="B124" s="2">
        <v>-60</v>
      </c>
    </row>
    <row r="125" spans="1:2" ht="15" thickBot="1" x14ac:dyDescent="0.25">
      <c r="A125" s="12" t="s">
        <v>40</v>
      </c>
      <c r="B125" s="2">
        <v>-65</v>
      </c>
    </row>
    <row r="126" spans="1:2" ht="15" thickBot="1" x14ac:dyDescent="0.25">
      <c r="A126" s="12" t="s">
        <v>34</v>
      </c>
      <c r="B126" s="2">
        <v>-70</v>
      </c>
    </row>
    <row r="127" spans="1:2" ht="15" thickBot="1" x14ac:dyDescent="0.25">
      <c r="A127" s="12" t="s">
        <v>35</v>
      </c>
      <c r="B127" s="2">
        <v>-75</v>
      </c>
    </row>
    <row r="128" spans="1:2" ht="15" thickBot="1" x14ac:dyDescent="0.25">
      <c r="A128" s="12" t="s">
        <v>36</v>
      </c>
      <c r="B128" s="2">
        <v>-80</v>
      </c>
    </row>
    <row r="129" spans="1:3" ht="15" thickBot="1" x14ac:dyDescent="0.25">
      <c r="A129" s="12" t="s">
        <v>41</v>
      </c>
      <c r="B129" s="2">
        <v>-85</v>
      </c>
    </row>
    <row r="130" spans="1:3" ht="15" thickBot="1" x14ac:dyDescent="0.25">
      <c r="A130" s="12" t="s">
        <v>37</v>
      </c>
      <c r="B130" s="2">
        <v>-90</v>
      </c>
    </row>
    <row r="131" spans="1:3" ht="15" thickBot="1" x14ac:dyDescent="0.25">
      <c r="A131" s="12" t="s">
        <v>38</v>
      </c>
      <c r="B131" s="2">
        <v>-95</v>
      </c>
    </row>
    <row r="132" spans="1:3" ht="15" thickBot="1" x14ac:dyDescent="0.25">
      <c r="A132" s="12" t="s">
        <v>42</v>
      </c>
      <c r="B132" s="2">
        <v>-100</v>
      </c>
    </row>
    <row r="133" spans="1:3" ht="40.5" customHeight="1" thickBot="1" x14ac:dyDescent="0.25">
      <c r="A133" s="318" t="s">
        <v>115</v>
      </c>
      <c r="B133" s="319"/>
    </row>
    <row r="134" spans="1:3" ht="15" thickBot="1" x14ac:dyDescent="0.25">
      <c r="A134" s="18" t="s">
        <v>0</v>
      </c>
      <c r="B134" s="19" t="s">
        <v>1</v>
      </c>
      <c r="C134" s="14"/>
    </row>
    <row r="135" spans="1:3" ht="15" thickBot="1" x14ac:dyDescent="0.25">
      <c r="A135" s="12" t="s">
        <v>23</v>
      </c>
      <c r="B135" s="2">
        <v>5</v>
      </c>
    </row>
    <row r="136" spans="1:3" ht="15" thickBot="1" x14ac:dyDescent="0.25">
      <c r="A136" s="12" t="s">
        <v>24</v>
      </c>
      <c r="B136" s="2">
        <f>B135+5</f>
        <v>10</v>
      </c>
    </row>
    <row r="137" spans="1:3" ht="15" thickBot="1" x14ac:dyDescent="0.25">
      <c r="A137" s="12" t="s">
        <v>25</v>
      </c>
      <c r="B137" s="2">
        <f t="shared" ref="B137:B154" si="3">B136+5</f>
        <v>15</v>
      </c>
    </row>
    <row r="138" spans="1:3" ht="15" thickBot="1" x14ac:dyDescent="0.25">
      <c r="A138" s="12" t="s">
        <v>26</v>
      </c>
      <c r="B138" s="2">
        <f t="shared" si="3"/>
        <v>20</v>
      </c>
    </row>
    <row r="139" spans="1:3" ht="15" thickBot="1" x14ac:dyDescent="0.25">
      <c r="A139" s="12" t="s">
        <v>27</v>
      </c>
      <c r="B139" s="2">
        <f t="shared" si="3"/>
        <v>25</v>
      </c>
    </row>
    <row r="140" spans="1:3" ht="15" thickBot="1" x14ac:dyDescent="0.25">
      <c r="A140" s="12" t="s">
        <v>28</v>
      </c>
      <c r="B140" s="2">
        <f t="shared" si="3"/>
        <v>30</v>
      </c>
    </row>
    <row r="141" spans="1:3" ht="15" thickBot="1" x14ac:dyDescent="0.25">
      <c r="A141" s="12" t="s">
        <v>39</v>
      </c>
      <c r="B141" s="2">
        <f t="shared" si="3"/>
        <v>35</v>
      </c>
    </row>
    <row r="142" spans="1:3" ht="15" thickBot="1" x14ac:dyDescent="0.25">
      <c r="A142" s="12" t="s">
        <v>29</v>
      </c>
      <c r="B142" s="2">
        <f t="shared" si="3"/>
        <v>40</v>
      </c>
    </row>
    <row r="143" spans="1:3" ht="15" thickBot="1" x14ac:dyDescent="0.25">
      <c r="A143" s="12" t="s">
        <v>30</v>
      </c>
      <c r="B143" s="2">
        <f t="shared" si="3"/>
        <v>45</v>
      </c>
    </row>
    <row r="144" spans="1:3" ht="15" thickBot="1" x14ac:dyDescent="0.25">
      <c r="A144" s="12" t="s">
        <v>31</v>
      </c>
      <c r="B144" s="2">
        <f t="shared" si="3"/>
        <v>50</v>
      </c>
    </row>
    <row r="145" spans="1:4" ht="15" thickBot="1" x14ac:dyDescent="0.25">
      <c r="A145" s="12" t="s">
        <v>32</v>
      </c>
      <c r="B145" s="2">
        <f t="shared" si="3"/>
        <v>55</v>
      </c>
    </row>
    <row r="146" spans="1:4" ht="15" thickBot="1" x14ac:dyDescent="0.25">
      <c r="A146" s="12" t="s">
        <v>33</v>
      </c>
      <c r="B146" s="2">
        <f t="shared" si="3"/>
        <v>60</v>
      </c>
    </row>
    <row r="147" spans="1:4" ht="15" thickBot="1" x14ac:dyDescent="0.25">
      <c r="A147" s="12" t="s">
        <v>40</v>
      </c>
      <c r="B147" s="2">
        <f t="shared" si="3"/>
        <v>65</v>
      </c>
    </row>
    <row r="148" spans="1:4" ht="15" thickBot="1" x14ac:dyDescent="0.25">
      <c r="A148" s="12" t="s">
        <v>34</v>
      </c>
      <c r="B148" s="2">
        <f t="shared" si="3"/>
        <v>70</v>
      </c>
    </row>
    <row r="149" spans="1:4" ht="15" thickBot="1" x14ac:dyDescent="0.25">
      <c r="A149" s="12" t="s">
        <v>35</v>
      </c>
      <c r="B149" s="2">
        <f t="shared" si="3"/>
        <v>75</v>
      </c>
    </row>
    <row r="150" spans="1:4" ht="15" thickBot="1" x14ac:dyDescent="0.25">
      <c r="A150" s="12" t="s">
        <v>36</v>
      </c>
      <c r="B150" s="2">
        <f t="shared" si="3"/>
        <v>80</v>
      </c>
    </row>
    <row r="151" spans="1:4" ht="15" thickBot="1" x14ac:dyDescent="0.25">
      <c r="A151" s="12" t="s">
        <v>41</v>
      </c>
      <c r="B151" s="2">
        <f t="shared" si="3"/>
        <v>85</v>
      </c>
    </row>
    <row r="152" spans="1:4" ht="15" thickBot="1" x14ac:dyDescent="0.25">
      <c r="A152" s="12" t="s">
        <v>37</v>
      </c>
      <c r="B152" s="2">
        <f t="shared" si="3"/>
        <v>90</v>
      </c>
    </row>
    <row r="153" spans="1:4" ht="15" thickBot="1" x14ac:dyDescent="0.25">
      <c r="A153" s="12" t="s">
        <v>38</v>
      </c>
      <c r="B153" s="2">
        <f t="shared" si="3"/>
        <v>95</v>
      </c>
    </row>
    <row r="154" spans="1:4" ht="15" thickBot="1" x14ac:dyDescent="0.25">
      <c r="A154" s="12" t="s">
        <v>42</v>
      </c>
      <c r="B154" s="2">
        <f t="shared" si="3"/>
        <v>100</v>
      </c>
    </row>
    <row r="155" spans="1:4" ht="37.5" customHeight="1" thickBot="1" x14ac:dyDescent="0.25">
      <c r="A155" s="318" t="s">
        <v>115</v>
      </c>
      <c r="B155" s="319"/>
    </row>
    <row r="156" spans="1:4" ht="15" thickBot="1" x14ac:dyDescent="0.25">
      <c r="A156" s="18" t="s">
        <v>2</v>
      </c>
      <c r="B156" s="19" t="s">
        <v>3</v>
      </c>
      <c r="C156" s="14"/>
    </row>
    <row r="157" spans="1:4" ht="15" thickBot="1" x14ac:dyDescent="0.25">
      <c r="A157" s="12" t="s">
        <v>23</v>
      </c>
      <c r="B157" s="2">
        <v>-5</v>
      </c>
      <c r="D157" s="13"/>
    </row>
    <row r="158" spans="1:4" ht="15" thickBot="1" x14ac:dyDescent="0.25">
      <c r="A158" s="12" t="s">
        <v>24</v>
      </c>
      <c r="B158" s="2">
        <v>-10</v>
      </c>
    </row>
    <row r="159" spans="1:4" ht="15" thickBot="1" x14ac:dyDescent="0.25">
      <c r="A159" s="12" t="s">
        <v>25</v>
      </c>
      <c r="B159" s="2">
        <v>-15</v>
      </c>
    </row>
    <row r="160" spans="1:4" ht="15" thickBot="1" x14ac:dyDescent="0.25">
      <c r="A160" s="12" t="s">
        <v>26</v>
      </c>
      <c r="B160" s="2">
        <v>-20</v>
      </c>
    </row>
    <row r="161" spans="1:5" ht="15" thickBot="1" x14ac:dyDescent="0.25">
      <c r="A161" s="12" t="s">
        <v>27</v>
      </c>
      <c r="B161" s="2">
        <v>-25</v>
      </c>
    </row>
    <row r="162" spans="1:5" ht="15" thickBot="1" x14ac:dyDescent="0.25">
      <c r="A162" s="12" t="s">
        <v>28</v>
      </c>
      <c r="B162" s="2">
        <v>-30</v>
      </c>
    </row>
    <row r="163" spans="1:5" ht="15" thickBot="1" x14ac:dyDescent="0.25">
      <c r="A163" s="12" t="s">
        <v>39</v>
      </c>
      <c r="B163" s="2">
        <v>-35</v>
      </c>
    </row>
    <row r="164" spans="1:5" ht="15" thickBot="1" x14ac:dyDescent="0.25">
      <c r="A164" s="12" t="s">
        <v>29</v>
      </c>
      <c r="B164" s="2">
        <v>-40</v>
      </c>
    </row>
    <row r="165" spans="1:5" ht="15" thickBot="1" x14ac:dyDescent="0.25">
      <c r="A165" s="12" t="s">
        <v>30</v>
      </c>
      <c r="B165" s="2">
        <v>-45</v>
      </c>
    </row>
    <row r="166" spans="1:5" ht="15" thickBot="1" x14ac:dyDescent="0.25">
      <c r="A166" s="12" t="s">
        <v>31</v>
      </c>
      <c r="B166" s="2">
        <v>-50</v>
      </c>
    </row>
    <row r="167" spans="1:5" ht="15" thickBot="1" x14ac:dyDescent="0.25">
      <c r="A167" s="12" t="s">
        <v>32</v>
      </c>
      <c r="B167" s="2">
        <v>-55</v>
      </c>
    </row>
    <row r="168" spans="1:5" ht="15" thickBot="1" x14ac:dyDescent="0.25">
      <c r="A168" s="12" t="s">
        <v>33</v>
      </c>
      <c r="B168" s="2">
        <v>-60</v>
      </c>
    </row>
    <row r="169" spans="1:5" ht="15" thickBot="1" x14ac:dyDescent="0.25">
      <c r="A169" s="12" t="s">
        <v>40</v>
      </c>
      <c r="B169" s="2">
        <v>-65</v>
      </c>
    </row>
    <row r="170" spans="1:5" ht="15" thickBot="1" x14ac:dyDescent="0.25">
      <c r="A170" s="12" t="s">
        <v>34</v>
      </c>
      <c r="B170" s="2">
        <v>-70</v>
      </c>
    </row>
    <row r="171" spans="1:5" ht="15" thickBot="1" x14ac:dyDescent="0.25">
      <c r="A171" s="12" t="s">
        <v>35</v>
      </c>
      <c r="B171" s="2">
        <v>-75</v>
      </c>
    </row>
    <row r="172" spans="1:5" ht="15" thickBot="1" x14ac:dyDescent="0.25">
      <c r="A172" s="12" t="s">
        <v>36</v>
      </c>
      <c r="B172" s="2">
        <v>-80</v>
      </c>
      <c r="D172" s="13"/>
      <c r="E172" s="9"/>
    </row>
    <row r="173" spans="1:5" ht="15" thickBot="1" x14ac:dyDescent="0.25">
      <c r="A173" s="12" t="s">
        <v>41</v>
      </c>
      <c r="B173" s="2">
        <v>-85</v>
      </c>
    </row>
    <row r="174" spans="1:5" ht="15" thickBot="1" x14ac:dyDescent="0.25">
      <c r="A174" s="12" t="s">
        <v>37</v>
      </c>
      <c r="B174" s="2">
        <v>-90</v>
      </c>
    </row>
    <row r="175" spans="1:5" ht="15" thickBot="1" x14ac:dyDescent="0.25">
      <c r="A175" s="12" t="s">
        <v>38</v>
      </c>
      <c r="B175" s="2">
        <v>-95</v>
      </c>
    </row>
    <row r="176" spans="1:5" ht="15" thickBot="1" x14ac:dyDescent="0.25">
      <c r="A176" s="12" t="s">
        <v>42</v>
      </c>
      <c r="B176" s="2">
        <v>-100</v>
      </c>
    </row>
    <row r="177" spans="1:3" ht="38.25" customHeight="1" thickBot="1" x14ac:dyDescent="0.25">
      <c r="A177" s="318" t="s">
        <v>116</v>
      </c>
      <c r="B177" s="319"/>
    </row>
    <row r="178" spans="1:3" ht="15" thickBot="1" x14ac:dyDescent="0.25">
      <c r="A178" s="18" t="s">
        <v>0</v>
      </c>
      <c r="B178" s="19" t="s">
        <v>1</v>
      </c>
      <c r="C178" s="14"/>
    </row>
    <row r="179" spans="1:3" ht="15" thickBot="1" x14ac:dyDescent="0.25">
      <c r="A179" s="12" t="s">
        <v>23</v>
      </c>
      <c r="B179" s="2">
        <v>5</v>
      </c>
    </row>
    <row r="180" spans="1:3" ht="15" thickBot="1" x14ac:dyDescent="0.25">
      <c r="A180" s="12" t="s">
        <v>24</v>
      </c>
      <c r="B180" s="2">
        <f>B179+5</f>
        <v>10</v>
      </c>
    </row>
    <row r="181" spans="1:3" ht="15" thickBot="1" x14ac:dyDescent="0.25">
      <c r="A181" s="12" t="s">
        <v>25</v>
      </c>
      <c r="B181" s="2">
        <f t="shared" ref="B181:B198" si="4">B180+5</f>
        <v>15</v>
      </c>
    </row>
    <row r="182" spans="1:3" ht="15" thickBot="1" x14ac:dyDescent="0.25">
      <c r="A182" s="12" t="s">
        <v>26</v>
      </c>
      <c r="B182" s="2">
        <f t="shared" si="4"/>
        <v>20</v>
      </c>
    </row>
    <row r="183" spans="1:3" ht="15" thickBot="1" x14ac:dyDescent="0.25">
      <c r="A183" s="12" t="s">
        <v>27</v>
      </c>
      <c r="B183" s="2">
        <f t="shared" si="4"/>
        <v>25</v>
      </c>
    </row>
    <row r="184" spans="1:3" ht="15" thickBot="1" x14ac:dyDescent="0.25">
      <c r="A184" s="12" t="s">
        <v>28</v>
      </c>
      <c r="B184" s="2">
        <f t="shared" si="4"/>
        <v>30</v>
      </c>
    </row>
    <row r="185" spans="1:3" ht="15" thickBot="1" x14ac:dyDescent="0.25">
      <c r="A185" s="12" t="s">
        <v>39</v>
      </c>
      <c r="B185" s="2">
        <f t="shared" si="4"/>
        <v>35</v>
      </c>
    </row>
    <row r="186" spans="1:3" ht="15" thickBot="1" x14ac:dyDescent="0.25">
      <c r="A186" s="12" t="s">
        <v>29</v>
      </c>
      <c r="B186" s="2">
        <f t="shared" si="4"/>
        <v>40</v>
      </c>
    </row>
    <row r="187" spans="1:3" ht="15" thickBot="1" x14ac:dyDescent="0.25">
      <c r="A187" s="12" t="s">
        <v>30</v>
      </c>
      <c r="B187" s="2">
        <f t="shared" si="4"/>
        <v>45</v>
      </c>
    </row>
    <row r="188" spans="1:3" ht="15" thickBot="1" x14ac:dyDescent="0.25">
      <c r="A188" s="12" t="s">
        <v>31</v>
      </c>
      <c r="B188" s="2">
        <f t="shared" si="4"/>
        <v>50</v>
      </c>
    </row>
    <row r="189" spans="1:3" ht="15" thickBot="1" x14ac:dyDescent="0.25">
      <c r="A189" s="12" t="s">
        <v>32</v>
      </c>
      <c r="B189" s="2">
        <f t="shared" si="4"/>
        <v>55</v>
      </c>
    </row>
    <row r="190" spans="1:3" ht="15" thickBot="1" x14ac:dyDescent="0.25">
      <c r="A190" s="12" t="s">
        <v>33</v>
      </c>
      <c r="B190" s="2">
        <f t="shared" si="4"/>
        <v>60</v>
      </c>
    </row>
    <row r="191" spans="1:3" ht="15" thickBot="1" x14ac:dyDescent="0.25">
      <c r="A191" s="12" t="s">
        <v>40</v>
      </c>
      <c r="B191" s="2">
        <f t="shared" si="4"/>
        <v>65</v>
      </c>
    </row>
    <row r="192" spans="1:3" ht="15" thickBot="1" x14ac:dyDescent="0.25">
      <c r="A192" s="12" t="s">
        <v>34</v>
      </c>
      <c r="B192" s="2">
        <f t="shared" si="4"/>
        <v>70</v>
      </c>
    </row>
    <row r="193" spans="1:3" ht="15" thickBot="1" x14ac:dyDescent="0.25">
      <c r="A193" s="12" t="s">
        <v>35</v>
      </c>
      <c r="B193" s="2">
        <f t="shared" si="4"/>
        <v>75</v>
      </c>
    </row>
    <row r="194" spans="1:3" ht="15" thickBot="1" x14ac:dyDescent="0.25">
      <c r="A194" s="12" t="s">
        <v>36</v>
      </c>
      <c r="B194" s="2">
        <f t="shared" si="4"/>
        <v>80</v>
      </c>
    </row>
    <row r="195" spans="1:3" ht="15" thickBot="1" x14ac:dyDescent="0.25">
      <c r="A195" s="12" t="s">
        <v>41</v>
      </c>
      <c r="B195" s="2">
        <f t="shared" si="4"/>
        <v>85</v>
      </c>
    </row>
    <row r="196" spans="1:3" ht="15" thickBot="1" x14ac:dyDescent="0.25">
      <c r="A196" s="12" t="s">
        <v>37</v>
      </c>
      <c r="B196" s="2">
        <f t="shared" si="4"/>
        <v>90</v>
      </c>
    </row>
    <row r="197" spans="1:3" ht="15" thickBot="1" x14ac:dyDescent="0.25">
      <c r="A197" s="12" t="s">
        <v>38</v>
      </c>
      <c r="B197" s="2">
        <f t="shared" si="4"/>
        <v>95</v>
      </c>
    </row>
    <row r="198" spans="1:3" ht="15" thickBot="1" x14ac:dyDescent="0.25">
      <c r="A198" s="12" t="s">
        <v>42</v>
      </c>
      <c r="B198" s="2">
        <f t="shared" si="4"/>
        <v>100</v>
      </c>
    </row>
    <row r="199" spans="1:3" ht="41.25" customHeight="1" thickBot="1" x14ac:dyDescent="0.25">
      <c r="A199" s="318" t="s">
        <v>116</v>
      </c>
      <c r="B199" s="319"/>
    </row>
    <row r="200" spans="1:3" ht="15" thickBot="1" x14ac:dyDescent="0.25">
      <c r="A200" s="18" t="s">
        <v>2</v>
      </c>
      <c r="B200" s="19" t="s">
        <v>3</v>
      </c>
    </row>
    <row r="201" spans="1:3" ht="15" thickBot="1" x14ac:dyDescent="0.25">
      <c r="A201" s="1" t="s">
        <v>4</v>
      </c>
      <c r="B201" s="2"/>
      <c r="C201" s="14"/>
    </row>
    <row r="202" spans="1:3" ht="15" thickBot="1" x14ac:dyDescent="0.25">
      <c r="A202" s="12" t="s">
        <v>23</v>
      </c>
      <c r="B202" s="2">
        <v>-5</v>
      </c>
    </row>
    <row r="203" spans="1:3" ht="15" thickBot="1" x14ac:dyDescent="0.25">
      <c r="A203" s="12" t="s">
        <v>24</v>
      </c>
      <c r="B203" s="2">
        <v>-10</v>
      </c>
    </row>
    <row r="204" spans="1:3" ht="15" thickBot="1" x14ac:dyDescent="0.25">
      <c r="A204" s="12" t="s">
        <v>25</v>
      </c>
      <c r="B204" s="2">
        <v>-15</v>
      </c>
    </row>
    <row r="205" spans="1:3" ht="15" thickBot="1" x14ac:dyDescent="0.25">
      <c r="A205" s="12" t="s">
        <v>26</v>
      </c>
      <c r="B205" s="2">
        <v>-20</v>
      </c>
    </row>
    <row r="206" spans="1:3" ht="15" thickBot="1" x14ac:dyDescent="0.25">
      <c r="A206" s="12" t="s">
        <v>27</v>
      </c>
      <c r="B206" s="2">
        <v>-25</v>
      </c>
    </row>
    <row r="207" spans="1:3" ht="15" thickBot="1" x14ac:dyDescent="0.25">
      <c r="A207" s="12" t="s">
        <v>28</v>
      </c>
      <c r="B207" s="2">
        <v>-30</v>
      </c>
    </row>
    <row r="208" spans="1:3" ht="15" thickBot="1" x14ac:dyDescent="0.25">
      <c r="A208" s="12" t="s">
        <v>39</v>
      </c>
      <c r="B208" s="2">
        <v>-35</v>
      </c>
    </row>
    <row r="209" spans="1:2" ht="15" thickBot="1" x14ac:dyDescent="0.25">
      <c r="A209" s="12" t="s">
        <v>29</v>
      </c>
      <c r="B209" s="2">
        <v>-40</v>
      </c>
    </row>
    <row r="210" spans="1:2" ht="15" thickBot="1" x14ac:dyDescent="0.25">
      <c r="A210" s="12" t="s">
        <v>30</v>
      </c>
      <c r="B210" s="2">
        <v>-45</v>
      </c>
    </row>
    <row r="211" spans="1:2" ht="15" thickBot="1" x14ac:dyDescent="0.25">
      <c r="A211" s="12" t="s">
        <v>31</v>
      </c>
      <c r="B211" s="2">
        <v>-50</v>
      </c>
    </row>
    <row r="212" spans="1:2" ht="15" thickBot="1" x14ac:dyDescent="0.25">
      <c r="A212" s="12" t="s">
        <v>32</v>
      </c>
      <c r="B212" s="2">
        <v>-55</v>
      </c>
    </row>
    <row r="213" spans="1:2" ht="15" thickBot="1" x14ac:dyDescent="0.25">
      <c r="A213" s="12" t="s">
        <v>33</v>
      </c>
      <c r="B213" s="2">
        <v>-60</v>
      </c>
    </row>
    <row r="214" spans="1:2" ht="15" thickBot="1" x14ac:dyDescent="0.25">
      <c r="A214" s="12" t="s">
        <v>40</v>
      </c>
      <c r="B214" s="2">
        <v>-65</v>
      </c>
    </row>
    <row r="215" spans="1:2" ht="15" thickBot="1" x14ac:dyDescent="0.25">
      <c r="A215" s="12" t="s">
        <v>34</v>
      </c>
      <c r="B215" s="2">
        <v>-70</v>
      </c>
    </row>
    <row r="216" spans="1:2" ht="15" thickBot="1" x14ac:dyDescent="0.25">
      <c r="A216" s="12" t="s">
        <v>35</v>
      </c>
      <c r="B216" s="2">
        <v>-75</v>
      </c>
    </row>
    <row r="217" spans="1:2" ht="15" thickBot="1" x14ac:dyDescent="0.25">
      <c r="A217" s="12" t="s">
        <v>36</v>
      </c>
      <c r="B217" s="2">
        <v>-80</v>
      </c>
    </row>
    <row r="218" spans="1:2" ht="15" thickBot="1" x14ac:dyDescent="0.25">
      <c r="A218" s="12" t="s">
        <v>41</v>
      </c>
      <c r="B218" s="2">
        <v>-85</v>
      </c>
    </row>
    <row r="219" spans="1:2" ht="15" thickBot="1" x14ac:dyDescent="0.25">
      <c r="A219" s="12" t="s">
        <v>37</v>
      </c>
      <c r="B219" s="2">
        <v>-90</v>
      </c>
    </row>
    <row r="220" spans="1:2" ht="15" thickBot="1" x14ac:dyDescent="0.25">
      <c r="A220" s="12" t="s">
        <v>38</v>
      </c>
      <c r="B220" s="2">
        <v>-95</v>
      </c>
    </row>
    <row r="221" spans="1:2" ht="15" thickBot="1" x14ac:dyDescent="0.25">
      <c r="A221" s="12" t="s">
        <v>42</v>
      </c>
      <c r="B221" s="2">
        <v>-100</v>
      </c>
    </row>
    <row r="222" spans="1:2" ht="15" thickBot="1" x14ac:dyDescent="0.25"/>
    <row r="223" spans="1:2" ht="15" thickBot="1" x14ac:dyDescent="0.25">
      <c r="A223" s="318" t="s">
        <v>53</v>
      </c>
      <c r="B223" s="319"/>
    </row>
    <row r="224" spans="1:2" ht="15" thickBot="1" x14ac:dyDescent="0.25">
      <c r="A224" s="12"/>
      <c r="B224" s="2"/>
    </row>
    <row r="225" spans="1:2" ht="15" thickBot="1" x14ac:dyDescent="0.25">
      <c r="A225" s="12" t="s">
        <v>60</v>
      </c>
      <c r="B225" s="2">
        <v>100</v>
      </c>
    </row>
    <row r="226" spans="1:2" ht="15" thickBot="1" x14ac:dyDescent="0.25">
      <c r="A226" s="12" t="s">
        <v>54</v>
      </c>
      <c r="B226" s="2">
        <v>75</v>
      </c>
    </row>
    <row r="227" spans="1:2" ht="15" thickBot="1" x14ac:dyDescent="0.25">
      <c r="A227" s="12" t="s">
        <v>55</v>
      </c>
      <c r="B227" s="2">
        <v>50</v>
      </c>
    </row>
    <row r="228" spans="1:2" ht="15" thickBot="1" x14ac:dyDescent="0.25">
      <c r="A228" s="12" t="s">
        <v>56</v>
      </c>
      <c r="B228" s="2">
        <v>25</v>
      </c>
    </row>
    <row r="229" spans="1:2" ht="15" thickBot="1" x14ac:dyDescent="0.25">
      <c r="A229" s="12" t="s">
        <v>57</v>
      </c>
      <c r="B229" s="2">
        <v>0</v>
      </c>
    </row>
    <row r="230" spans="1:2" ht="15" thickBot="1" x14ac:dyDescent="0.25">
      <c r="A230" s="12" t="s">
        <v>58</v>
      </c>
      <c r="B230" s="2">
        <v>-25</v>
      </c>
    </row>
    <row r="231" spans="1:2" ht="15" thickBot="1" x14ac:dyDescent="0.25">
      <c r="A231" s="12" t="s">
        <v>59</v>
      </c>
      <c r="B231" s="2">
        <v>-50</v>
      </c>
    </row>
    <row r="232" spans="1:2" ht="15" thickBot="1" x14ac:dyDescent="0.25">
      <c r="A232" s="12" t="s">
        <v>61</v>
      </c>
      <c r="B232" s="2">
        <v>-75</v>
      </c>
    </row>
    <row r="233" spans="1:2" ht="15" thickBot="1" x14ac:dyDescent="0.25">
      <c r="A233" s="12" t="s">
        <v>64</v>
      </c>
      <c r="B233" s="2">
        <v>-100</v>
      </c>
    </row>
    <row r="234" spans="1:2" x14ac:dyDescent="0.2">
      <c r="A234" s="21"/>
      <c r="B234" s="22"/>
    </row>
    <row r="235" spans="1:2" x14ac:dyDescent="0.2">
      <c r="A235"/>
      <c r="B235"/>
    </row>
    <row r="236" spans="1:2" x14ac:dyDescent="0.2">
      <c r="A236"/>
      <c r="B236"/>
    </row>
    <row r="237" spans="1:2" x14ac:dyDescent="0.2">
      <c r="A237"/>
      <c r="B237"/>
    </row>
    <row r="238" spans="1:2" x14ac:dyDescent="0.2">
      <c r="A238" s="17" t="s">
        <v>62</v>
      </c>
      <c r="B238" s="17">
        <v>200</v>
      </c>
    </row>
    <row r="239" spans="1:2" x14ac:dyDescent="0.2">
      <c r="A239" s="17" t="s">
        <v>63</v>
      </c>
      <c r="B239" s="17">
        <v>-200</v>
      </c>
    </row>
  </sheetData>
  <mergeCells count="11">
    <mergeCell ref="A1:B1"/>
    <mergeCell ref="A223:B223"/>
    <mergeCell ref="A23:B23"/>
    <mergeCell ref="A45:B45"/>
    <mergeCell ref="A199:B199"/>
    <mergeCell ref="A67:B67"/>
    <mergeCell ref="A89:B89"/>
    <mergeCell ref="A111:B111"/>
    <mergeCell ref="A133:B133"/>
    <mergeCell ref="A155:B155"/>
    <mergeCell ref="A177:B177"/>
  </mergeCells>
  <printOptions horizontalCentered="1" verticalCentered="1"/>
  <pageMargins left="0.70866141732283472" right="0.70866141732283472" top="0.74803149606299213" bottom="0.74803149606299213" header="0.31496062992125984" footer="0.31496062992125984"/>
  <pageSetup paperSize="9" scale="90" fitToHeight="0" orientation="portrait" r:id="rId1"/>
  <headerFooter>
    <oddHeader>&amp;CAdvocacy Framework Lot 3
Financial Scoring</oddHeader>
  </headerFooter>
  <rowBreaks count="5" manualBreakCount="5">
    <brk id="44" max="16383" man="1"/>
    <brk id="88" max="16383" man="1"/>
    <brk id="132" max="16383" man="1"/>
    <brk id="176" max="16383" man="1"/>
    <brk id="221"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8"/>
  <sheetViews>
    <sheetView topLeftCell="A24" zoomScaleNormal="100" workbookViewId="0">
      <selection activeCell="A114" sqref="A113:A114"/>
    </sheetView>
  </sheetViews>
  <sheetFormatPr defaultRowHeight="14.25" x14ac:dyDescent="0.2"/>
  <cols>
    <col min="1" max="1" width="50.296875" style="3" customWidth="1"/>
    <col min="2" max="2" width="15.09765625" style="3" customWidth="1"/>
    <col min="3" max="3" width="9.8984375" style="13" customWidth="1"/>
    <col min="5" max="5" width="21.5" customWidth="1"/>
    <col min="249" max="249" width="43.69921875" bestFit="1" customWidth="1"/>
    <col min="250" max="250" width="12.09765625" bestFit="1" customWidth="1"/>
    <col min="505" max="505" width="43.69921875" bestFit="1" customWidth="1"/>
    <col min="506" max="506" width="12.09765625" bestFit="1" customWidth="1"/>
    <col min="761" max="761" width="43.69921875" bestFit="1" customWidth="1"/>
    <col min="762" max="762" width="12.09765625" bestFit="1" customWidth="1"/>
    <col min="1017" max="1017" width="43.69921875" bestFit="1" customWidth="1"/>
    <col min="1018" max="1018" width="12.09765625" bestFit="1" customWidth="1"/>
    <col min="1273" max="1273" width="43.69921875" bestFit="1" customWidth="1"/>
    <col min="1274" max="1274" width="12.09765625" bestFit="1" customWidth="1"/>
    <col min="1529" max="1529" width="43.69921875" bestFit="1" customWidth="1"/>
    <col min="1530" max="1530" width="12.09765625" bestFit="1" customWidth="1"/>
    <col min="1785" max="1785" width="43.69921875" bestFit="1" customWidth="1"/>
    <col min="1786" max="1786" width="12.09765625" bestFit="1" customWidth="1"/>
    <col min="2041" max="2041" width="43.69921875" bestFit="1" customWidth="1"/>
    <col min="2042" max="2042" width="12.09765625" bestFit="1" customWidth="1"/>
    <col min="2297" max="2297" width="43.69921875" bestFit="1" customWidth="1"/>
    <col min="2298" max="2298" width="12.09765625" bestFit="1" customWidth="1"/>
    <col min="2553" max="2553" width="43.69921875" bestFit="1" customWidth="1"/>
    <col min="2554" max="2554" width="12.09765625" bestFit="1" customWidth="1"/>
    <col min="2809" max="2809" width="43.69921875" bestFit="1" customWidth="1"/>
    <col min="2810" max="2810" width="12.09765625" bestFit="1" customWidth="1"/>
    <col min="3065" max="3065" width="43.69921875" bestFit="1" customWidth="1"/>
    <col min="3066" max="3066" width="12.09765625" bestFit="1" customWidth="1"/>
    <col min="3321" max="3321" width="43.69921875" bestFit="1" customWidth="1"/>
    <col min="3322" max="3322" width="12.09765625" bestFit="1" customWidth="1"/>
    <col min="3577" max="3577" width="43.69921875" bestFit="1" customWidth="1"/>
    <col min="3578" max="3578" width="12.09765625" bestFit="1" customWidth="1"/>
    <col min="3833" max="3833" width="43.69921875" bestFit="1" customWidth="1"/>
    <col min="3834" max="3834" width="12.09765625" bestFit="1" customWidth="1"/>
    <col min="4089" max="4089" width="43.69921875" bestFit="1" customWidth="1"/>
    <col min="4090" max="4090" width="12.09765625" bestFit="1" customWidth="1"/>
    <col min="4345" max="4345" width="43.69921875" bestFit="1" customWidth="1"/>
    <col min="4346" max="4346" width="12.09765625" bestFit="1" customWidth="1"/>
    <col min="4601" max="4601" width="43.69921875" bestFit="1" customWidth="1"/>
    <col min="4602" max="4602" width="12.09765625" bestFit="1" customWidth="1"/>
    <col min="4857" max="4857" width="43.69921875" bestFit="1" customWidth="1"/>
    <col min="4858" max="4858" width="12.09765625" bestFit="1" customWidth="1"/>
    <col min="5113" max="5113" width="43.69921875" bestFit="1" customWidth="1"/>
    <col min="5114" max="5114" width="12.09765625" bestFit="1" customWidth="1"/>
    <col min="5369" max="5369" width="43.69921875" bestFit="1" customWidth="1"/>
    <col min="5370" max="5370" width="12.09765625" bestFit="1" customWidth="1"/>
    <col min="5625" max="5625" width="43.69921875" bestFit="1" customWidth="1"/>
    <col min="5626" max="5626" width="12.09765625" bestFit="1" customWidth="1"/>
    <col min="5881" max="5881" width="43.69921875" bestFit="1" customWidth="1"/>
    <col min="5882" max="5882" width="12.09765625" bestFit="1" customWidth="1"/>
    <col min="6137" max="6137" width="43.69921875" bestFit="1" customWidth="1"/>
    <col min="6138" max="6138" width="12.09765625" bestFit="1" customWidth="1"/>
    <col min="6393" max="6393" width="43.69921875" bestFit="1" customWidth="1"/>
    <col min="6394" max="6394" width="12.09765625" bestFit="1" customWidth="1"/>
    <col min="6649" max="6649" width="43.69921875" bestFit="1" customWidth="1"/>
    <col min="6650" max="6650" width="12.09765625" bestFit="1" customWidth="1"/>
    <col min="6905" max="6905" width="43.69921875" bestFit="1" customWidth="1"/>
    <col min="6906" max="6906" width="12.09765625" bestFit="1" customWidth="1"/>
    <col min="7161" max="7161" width="43.69921875" bestFit="1" customWidth="1"/>
    <col min="7162" max="7162" width="12.09765625" bestFit="1" customWidth="1"/>
    <col min="7417" max="7417" width="43.69921875" bestFit="1" customWidth="1"/>
    <col min="7418" max="7418" width="12.09765625" bestFit="1" customWidth="1"/>
    <col min="7673" max="7673" width="43.69921875" bestFit="1" customWidth="1"/>
    <col min="7674" max="7674" width="12.09765625" bestFit="1" customWidth="1"/>
    <col min="7929" max="7929" width="43.69921875" bestFit="1" customWidth="1"/>
    <col min="7930" max="7930" width="12.09765625" bestFit="1" customWidth="1"/>
    <col min="8185" max="8185" width="43.69921875" bestFit="1" customWidth="1"/>
    <col min="8186" max="8186" width="12.09765625" bestFit="1" customWidth="1"/>
    <col min="8441" max="8441" width="43.69921875" bestFit="1" customWidth="1"/>
    <col min="8442" max="8442" width="12.09765625" bestFit="1" customWidth="1"/>
    <col min="8697" max="8697" width="43.69921875" bestFit="1" customWidth="1"/>
    <col min="8698" max="8698" width="12.09765625" bestFit="1" customWidth="1"/>
    <col min="8953" max="8953" width="43.69921875" bestFit="1" customWidth="1"/>
    <col min="8954" max="8954" width="12.09765625" bestFit="1" customWidth="1"/>
    <col min="9209" max="9209" width="43.69921875" bestFit="1" customWidth="1"/>
    <col min="9210" max="9210" width="12.09765625" bestFit="1" customWidth="1"/>
    <col min="9465" max="9465" width="43.69921875" bestFit="1" customWidth="1"/>
    <col min="9466" max="9466" width="12.09765625" bestFit="1" customWidth="1"/>
    <col min="9721" max="9721" width="43.69921875" bestFit="1" customWidth="1"/>
    <col min="9722" max="9722" width="12.09765625" bestFit="1" customWidth="1"/>
    <col min="9977" max="9977" width="43.69921875" bestFit="1" customWidth="1"/>
    <col min="9978" max="9978" width="12.09765625" bestFit="1" customWidth="1"/>
    <col min="10233" max="10233" width="43.69921875" bestFit="1" customWidth="1"/>
    <col min="10234" max="10234" width="12.09765625" bestFit="1" customWidth="1"/>
    <col min="10489" max="10489" width="43.69921875" bestFit="1" customWidth="1"/>
    <col min="10490" max="10490" width="12.09765625" bestFit="1" customWidth="1"/>
    <col min="10745" max="10745" width="43.69921875" bestFit="1" customWidth="1"/>
    <col min="10746" max="10746" width="12.09765625" bestFit="1" customWidth="1"/>
    <col min="11001" max="11001" width="43.69921875" bestFit="1" customWidth="1"/>
    <col min="11002" max="11002" width="12.09765625" bestFit="1" customWidth="1"/>
    <col min="11257" max="11257" width="43.69921875" bestFit="1" customWidth="1"/>
    <col min="11258" max="11258" width="12.09765625" bestFit="1" customWidth="1"/>
    <col min="11513" max="11513" width="43.69921875" bestFit="1" customWidth="1"/>
    <col min="11514" max="11514" width="12.09765625" bestFit="1" customWidth="1"/>
    <col min="11769" max="11769" width="43.69921875" bestFit="1" customWidth="1"/>
    <col min="11770" max="11770" width="12.09765625" bestFit="1" customWidth="1"/>
    <col min="12025" max="12025" width="43.69921875" bestFit="1" customWidth="1"/>
    <col min="12026" max="12026" width="12.09765625" bestFit="1" customWidth="1"/>
    <col min="12281" max="12281" width="43.69921875" bestFit="1" customWidth="1"/>
    <col min="12282" max="12282" width="12.09765625" bestFit="1" customWidth="1"/>
    <col min="12537" max="12537" width="43.69921875" bestFit="1" customWidth="1"/>
    <col min="12538" max="12538" width="12.09765625" bestFit="1" customWidth="1"/>
    <col min="12793" max="12793" width="43.69921875" bestFit="1" customWidth="1"/>
    <col min="12794" max="12794" width="12.09765625" bestFit="1" customWidth="1"/>
    <col min="13049" max="13049" width="43.69921875" bestFit="1" customWidth="1"/>
    <col min="13050" max="13050" width="12.09765625" bestFit="1" customWidth="1"/>
    <col min="13305" max="13305" width="43.69921875" bestFit="1" customWidth="1"/>
    <col min="13306" max="13306" width="12.09765625" bestFit="1" customWidth="1"/>
    <col min="13561" max="13561" width="43.69921875" bestFit="1" customWidth="1"/>
    <col min="13562" max="13562" width="12.09765625" bestFit="1" customWidth="1"/>
    <col min="13817" max="13817" width="43.69921875" bestFit="1" customWidth="1"/>
    <col min="13818" max="13818" width="12.09765625" bestFit="1" customWidth="1"/>
    <col min="14073" max="14073" width="43.69921875" bestFit="1" customWidth="1"/>
    <col min="14074" max="14074" width="12.09765625" bestFit="1" customWidth="1"/>
    <col min="14329" max="14329" width="43.69921875" bestFit="1" customWidth="1"/>
    <col min="14330" max="14330" width="12.09765625" bestFit="1" customWidth="1"/>
    <col min="14585" max="14585" width="43.69921875" bestFit="1" customWidth="1"/>
    <col min="14586" max="14586" width="12.09765625" bestFit="1" customWidth="1"/>
    <col min="14841" max="14841" width="43.69921875" bestFit="1" customWidth="1"/>
    <col min="14842" max="14842" width="12.09765625" bestFit="1" customWidth="1"/>
    <col min="15097" max="15097" width="43.69921875" bestFit="1" customWidth="1"/>
    <col min="15098" max="15098" width="12.09765625" bestFit="1" customWidth="1"/>
    <col min="15353" max="15353" width="43.69921875" bestFit="1" customWidth="1"/>
    <col min="15354" max="15354" width="12.09765625" bestFit="1" customWidth="1"/>
    <col min="15609" max="15609" width="43.69921875" bestFit="1" customWidth="1"/>
    <col min="15610" max="15610" width="12.09765625" bestFit="1" customWidth="1"/>
    <col min="15865" max="15865" width="43.69921875" bestFit="1" customWidth="1"/>
    <col min="15866" max="15866" width="12.09765625" bestFit="1" customWidth="1"/>
    <col min="16121" max="16121" width="43.69921875" bestFit="1" customWidth="1"/>
    <col min="16122" max="16122" width="12.09765625" bestFit="1" customWidth="1"/>
  </cols>
  <sheetData>
    <row r="1" spans="1:3" ht="58.5" customHeight="1" thickBot="1" x14ac:dyDescent="0.25">
      <c r="A1" s="318" t="s">
        <v>117</v>
      </c>
      <c r="B1" s="319"/>
    </row>
    <row r="2" spans="1:3" ht="15" thickBot="1" x14ac:dyDescent="0.25">
      <c r="A2" s="18" t="s">
        <v>0</v>
      </c>
      <c r="B2" s="19" t="s">
        <v>1</v>
      </c>
      <c r="C2" s="14"/>
    </row>
    <row r="3" spans="1:3" ht="15" thickBot="1" x14ac:dyDescent="0.25">
      <c r="A3" s="12" t="s">
        <v>23</v>
      </c>
      <c r="B3" s="2">
        <v>5</v>
      </c>
    </row>
    <row r="4" spans="1:3" ht="15" thickBot="1" x14ac:dyDescent="0.25">
      <c r="A4" s="12" t="s">
        <v>24</v>
      </c>
      <c r="B4" s="2">
        <f>B3+5</f>
        <v>10</v>
      </c>
    </row>
    <row r="5" spans="1:3" ht="15" thickBot="1" x14ac:dyDescent="0.25">
      <c r="A5" s="12" t="s">
        <v>25</v>
      </c>
      <c r="B5" s="2">
        <f t="shared" ref="B5:B22" si="0">B4+5</f>
        <v>15</v>
      </c>
    </row>
    <row r="6" spans="1:3" ht="15" thickBot="1" x14ac:dyDescent="0.25">
      <c r="A6" s="12" t="s">
        <v>26</v>
      </c>
      <c r="B6" s="2">
        <f t="shared" si="0"/>
        <v>20</v>
      </c>
    </row>
    <row r="7" spans="1:3" ht="15" thickBot="1" x14ac:dyDescent="0.25">
      <c r="A7" s="12" t="s">
        <v>27</v>
      </c>
      <c r="B7" s="2">
        <f t="shared" si="0"/>
        <v>25</v>
      </c>
    </row>
    <row r="8" spans="1:3" ht="15" thickBot="1" x14ac:dyDescent="0.25">
      <c r="A8" s="12" t="s">
        <v>28</v>
      </c>
      <c r="B8" s="2">
        <f t="shared" si="0"/>
        <v>30</v>
      </c>
    </row>
    <row r="9" spans="1:3" ht="15" thickBot="1" x14ac:dyDescent="0.25">
      <c r="A9" s="12" t="s">
        <v>39</v>
      </c>
      <c r="B9" s="2">
        <f t="shared" si="0"/>
        <v>35</v>
      </c>
    </row>
    <row r="10" spans="1:3" ht="15" thickBot="1" x14ac:dyDescent="0.25">
      <c r="A10" s="12" t="s">
        <v>29</v>
      </c>
      <c r="B10" s="2">
        <f t="shared" si="0"/>
        <v>40</v>
      </c>
    </row>
    <row r="11" spans="1:3" ht="15" thickBot="1" x14ac:dyDescent="0.25">
      <c r="A11" s="12" t="s">
        <v>30</v>
      </c>
      <c r="B11" s="2">
        <f t="shared" si="0"/>
        <v>45</v>
      </c>
    </row>
    <row r="12" spans="1:3" ht="15" thickBot="1" x14ac:dyDescent="0.25">
      <c r="A12" s="12" t="s">
        <v>31</v>
      </c>
      <c r="B12" s="2">
        <f t="shared" si="0"/>
        <v>50</v>
      </c>
    </row>
    <row r="13" spans="1:3" ht="15" thickBot="1" x14ac:dyDescent="0.25">
      <c r="A13" s="12" t="s">
        <v>32</v>
      </c>
      <c r="B13" s="2">
        <f t="shared" si="0"/>
        <v>55</v>
      </c>
    </row>
    <row r="14" spans="1:3" ht="15" thickBot="1" x14ac:dyDescent="0.25">
      <c r="A14" s="12" t="s">
        <v>33</v>
      </c>
      <c r="B14" s="2">
        <f t="shared" si="0"/>
        <v>60</v>
      </c>
    </row>
    <row r="15" spans="1:3" ht="15" thickBot="1" x14ac:dyDescent="0.25">
      <c r="A15" s="12" t="s">
        <v>40</v>
      </c>
      <c r="B15" s="2">
        <f t="shared" si="0"/>
        <v>65</v>
      </c>
    </row>
    <row r="16" spans="1:3" ht="15" thickBot="1" x14ac:dyDescent="0.25">
      <c r="A16" s="12" t="s">
        <v>34</v>
      </c>
      <c r="B16" s="2">
        <f t="shared" si="0"/>
        <v>70</v>
      </c>
    </row>
    <row r="17" spans="1:3" ht="15" thickBot="1" x14ac:dyDescent="0.25">
      <c r="A17" s="12" t="s">
        <v>35</v>
      </c>
      <c r="B17" s="2">
        <f t="shared" si="0"/>
        <v>75</v>
      </c>
    </row>
    <row r="18" spans="1:3" ht="15" thickBot="1" x14ac:dyDescent="0.25">
      <c r="A18" s="12" t="s">
        <v>36</v>
      </c>
      <c r="B18" s="2">
        <f t="shared" si="0"/>
        <v>80</v>
      </c>
    </row>
    <row r="19" spans="1:3" ht="15" thickBot="1" x14ac:dyDescent="0.25">
      <c r="A19" s="12" t="s">
        <v>41</v>
      </c>
      <c r="B19" s="2">
        <f t="shared" si="0"/>
        <v>85</v>
      </c>
    </row>
    <row r="20" spans="1:3" ht="15" thickBot="1" x14ac:dyDescent="0.25">
      <c r="A20" s="12" t="s">
        <v>37</v>
      </c>
      <c r="B20" s="2">
        <f t="shared" si="0"/>
        <v>90</v>
      </c>
    </row>
    <row r="21" spans="1:3" ht="15" thickBot="1" x14ac:dyDescent="0.25">
      <c r="A21" s="12" t="s">
        <v>38</v>
      </c>
      <c r="B21" s="2">
        <f t="shared" si="0"/>
        <v>95</v>
      </c>
    </row>
    <row r="22" spans="1:3" ht="15" thickBot="1" x14ac:dyDescent="0.25">
      <c r="A22" s="12" t="s">
        <v>42</v>
      </c>
      <c r="B22" s="2">
        <f t="shared" si="0"/>
        <v>100</v>
      </c>
    </row>
    <row r="23" spans="1:3" ht="42.75" customHeight="1" thickBot="1" x14ac:dyDescent="0.25">
      <c r="A23" s="318" t="s">
        <v>117</v>
      </c>
      <c r="B23" s="319"/>
    </row>
    <row r="24" spans="1:3" ht="15" thickBot="1" x14ac:dyDescent="0.25">
      <c r="A24" s="18" t="s">
        <v>2</v>
      </c>
      <c r="B24" s="19" t="s">
        <v>3</v>
      </c>
    </row>
    <row r="25" spans="1:3" ht="15" thickBot="1" x14ac:dyDescent="0.25">
      <c r="A25" s="1" t="s">
        <v>4</v>
      </c>
      <c r="B25" s="2"/>
      <c r="C25" s="14"/>
    </row>
    <row r="26" spans="1:3" ht="15" thickBot="1" x14ac:dyDescent="0.25">
      <c r="A26" s="12" t="s">
        <v>23</v>
      </c>
      <c r="B26" s="2">
        <v>-5</v>
      </c>
    </row>
    <row r="27" spans="1:3" ht="15" thickBot="1" x14ac:dyDescent="0.25">
      <c r="A27" s="12" t="s">
        <v>24</v>
      </c>
      <c r="B27" s="2">
        <v>-10</v>
      </c>
    </row>
    <row r="28" spans="1:3" ht="15" thickBot="1" x14ac:dyDescent="0.25">
      <c r="A28" s="12" t="s">
        <v>25</v>
      </c>
      <c r="B28" s="2">
        <v>-15</v>
      </c>
    </row>
    <row r="29" spans="1:3" ht="15" thickBot="1" x14ac:dyDescent="0.25">
      <c r="A29" s="12" t="s">
        <v>26</v>
      </c>
      <c r="B29" s="2">
        <v>-20</v>
      </c>
    </row>
    <row r="30" spans="1:3" ht="15" thickBot="1" x14ac:dyDescent="0.25">
      <c r="A30" s="12" t="s">
        <v>27</v>
      </c>
      <c r="B30" s="2">
        <v>-25</v>
      </c>
    </row>
    <row r="31" spans="1:3" ht="15" thickBot="1" x14ac:dyDescent="0.25">
      <c r="A31" s="12" t="s">
        <v>28</v>
      </c>
      <c r="B31" s="2">
        <v>-30</v>
      </c>
    </row>
    <row r="32" spans="1:3" ht="15" thickBot="1" x14ac:dyDescent="0.25">
      <c r="A32" s="12" t="s">
        <v>39</v>
      </c>
      <c r="B32" s="2">
        <v>-35</v>
      </c>
    </row>
    <row r="33" spans="1:3" ht="15" thickBot="1" x14ac:dyDescent="0.25">
      <c r="A33" s="12" t="s">
        <v>29</v>
      </c>
      <c r="B33" s="2">
        <v>-40</v>
      </c>
    </row>
    <row r="34" spans="1:3" ht="15" thickBot="1" x14ac:dyDescent="0.25">
      <c r="A34" s="12" t="s">
        <v>30</v>
      </c>
      <c r="B34" s="2">
        <v>-45</v>
      </c>
    </row>
    <row r="35" spans="1:3" ht="15" thickBot="1" x14ac:dyDescent="0.25">
      <c r="A35" s="12" t="s">
        <v>31</v>
      </c>
      <c r="B35" s="2">
        <v>-50</v>
      </c>
    </row>
    <row r="36" spans="1:3" ht="15" thickBot="1" x14ac:dyDescent="0.25">
      <c r="A36" s="12" t="s">
        <v>32</v>
      </c>
      <c r="B36" s="2">
        <v>-55</v>
      </c>
    </row>
    <row r="37" spans="1:3" ht="15" thickBot="1" x14ac:dyDescent="0.25">
      <c r="A37" s="12" t="s">
        <v>33</v>
      </c>
      <c r="B37" s="2">
        <v>-60</v>
      </c>
    </row>
    <row r="38" spans="1:3" ht="15" thickBot="1" x14ac:dyDescent="0.25">
      <c r="A38" s="12" t="s">
        <v>40</v>
      </c>
      <c r="B38" s="2">
        <v>-65</v>
      </c>
    </row>
    <row r="39" spans="1:3" ht="15" thickBot="1" x14ac:dyDescent="0.25">
      <c r="A39" s="12" t="s">
        <v>34</v>
      </c>
      <c r="B39" s="2">
        <v>-70</v>
      </c>
    </row>
    <row r="40" spans="1:3" ht="15" thickBot="1" x14ac:dyDescent="0.25">
      <c r="A40" s="12" t="s">
        <v>35</v>
      </c>
      <c r="B40" s="2">
        <v>-75</v>
      </c>
    </row>
    <row r="41" spans="1:3" ht="15" thickBot="1" x14ac:dyDescent="0.25">
      <c r="A41" s="12" t="s">
        <v>36</v>
      </c>
      <c r="B41" s="2">
        <v>-80</v>
      </c>
    </row>
    <row r="42" spans="1:3" ht="15" thickBot="1" x14ac:dyDescent="0.25">
      <c r="A42" s="12" t="s">
        <v>41</v>
      </c>
      <c r="B42" s="2">
        <v>-85</v>
      </c>
    </row>
    <row r="43" spans="1:3" ht="15" thickBot="1" x14ac:dyDescent="0.25">
      <c r="A43" s="12" t="s">
        <v>37</v>
      </c>
      <c r="B43" s="2">
        <v>-90</v>
      </c>
    </row>
    <row r="44" spans="1:3" ht="15" thickBot="1" x14ac:dyDescent="0.25">
      <c r="A44" s="12" t="s">
        <v>38</v>
      </c>
      <c r="B44" s="2">
        <v>-95</v>
      </c>
    </row>
    <row r="45" spans="1:3" ht="15" thickBot="1" x14ac:dyDescent="0.25">
      <c r="A45" s="12" t="s">
        <v>42</v>
      </c>
      <c r="B45" s="2">
        <v>-100</v>
      </c>
    </row>
    <row r="46" spans="1:3" ht="42.75" customHeight="1" thickBot="1" x14ac:dyDescent="0.25">
      <c r="A46" s="318" t="s">
        <v>118</v>
      </c>
      <c r="B46" s="319"/>
    </row>
    <row r="47" spans="1:3" ht="15" thickBot="1" x14ac:dyDescent="0.25">
      <c r="A47" s="18" t="s">
        <v>5</v>
      </c>
      <c r="B47" s="20" t="s">
        <v>1</v>
      </c>
      <c r="C47" s="15"/>
    </row>
    <row r="48" spans="1:3" ht="15" thickBot="1" x14ac:dyDescent="0.25">
      <c r="A48" s="12" t="s">
        <v>23</v>
      </c>
      <c r="B48" s="2">
        <v>5</v>
      </c>
    </row>
    <row r="49" spans="1:2" customFormat="1" ht="15" thickBot="1" x14ac:dyDescent="0.25">
      <c r="A49" s="12" t="s">
        <v>24</v>
      </c>
      <c r="B49" s="2">
        <f>B48+5</f>
        <v>10</v>
      </c>
    </row>
    <row r="50" spans="1:2" customFormat="1" ht="15" thickBot="1" x14ac:dyDescent="0.25">
      <c r="A50" s="12" t="s">
        <v>25</v>
      </c>
      <c r="B50" s="2">
        <f t="shared" ref="B50:B67" si="1">B49+5</f>
        <v>15</v>
      </c>
    </row>
    <row r="51" spans="1:2" customFormat="1" ht="15" thickBot="1" x14ac:dyDescent="0.25">
      <c r="A51" s="12" t="s">
        <v>26</v>
      </c>
      <c r="B51" s="2">
        <f t="shared" si="1"/>
        <v>20</v>
      </c>
    </row>
    <row r="52" spans="1:2" customFormat="1" ht="15" thickBot="1" x14ac:dyDescent="0.25">
      <c r="A52" s="12" t="s">
        <v>27</v>
      </c>
      <c r="B52" s="2">
        <f t="shared" si="1"/>
        <v>25</v>
      </c>
    </row>
    <row r="53" spans="1:2" customFormat="1" ht="15" thickBot="1" x14ac:dyDescent="0.25">
      <c r="A53" s="12" t="s">
        <v>28</v>
      </c>
      <c r="B53" s="2">
        <f t="shared" si="1"/>
        <v>30</v>
      </c>
    </row>
    <row r="54" spans="1:2" customFormat="1" ht="15" thickBot="1" x14ac:dyDescent="0.25">
      <c r="A54" s="12" t="s">
        <v>39</v>
      </c>
      <c r="B54" s="2">
        <f t="shared" si="1"/>
        <v>35</v>
      </c>
    </row>
    <row r="55" spans="1:2" customFormat="1" ht="15" thickBot="1" x14ac:dyDescent="0.25">
      <c r="A55" s="12" t="s">
        <v>29</v>
      </c>
      <c r="B55" s="2">
        <f t="shared" si="1"/>
        <v>40</v>
      </c>
    </row>
    <row r="56" spans="1:2" customFormat="1" ht="15" thickBot="1" x14ac:dyDescent="0.25">
      <c r="A56" s="12" t="s">
        <v>30</v>
      </c>
      <c r="B56" s="2">
        <f t="shared" si="1"/>
        <v>45</v>
      </c>
    </row>
    <row r="57" spans="1:2" customFormat="1" ht="15" thickBot="1" x14ac:dyDescent="0.25">
      <c r="A57" s="12" t="s">
        <v>31</v>
      </c>
      <c r="B57" s="2">
        <f t="shared" si="1"/>
        <v>50</v>
      </c>
    </row>
    <row r="58" spans="1:2" customFormat="1" ht="15.75" customHeight="1" thickBot="1" x14ac:dyDescent="0.25">
      <c r="A58" s="12" t="s">
        <v>32</v>
      </c>
      <c r="B58" s="2">
        <f t="shared" si="1"/>
        <v>55</v>
      </c>
    </row>
    <row r="59" spans="1:2" customFormat="1" ht="15" thickBot="1" x14ac:dyDescent="0.25">
      <c r="A59" s="12" t="s">
        <v>33</v>
      </c>
      <c r="B59" s="2">
        <f t="shared" si="1"/>
        <v>60</v>
      </c>
    </row>
    <row r="60" spans="1:2" customFormat="1" ht="15" thickBot="1" x14ac:dyDescent="0.25">
      <c r="A60" s="12" t="s">
        <v>40</v>
      </c>
      <c r="B60" s="2">
        <f t="shared" si="1"/>
        <v>65</v>
      </c>
    </row>
    <row r="61" spans="1:2" customFormat="1" ht="15" thickBot="1" x14ac:dyDescent="0.25">
      <c r="A61" s="12" t="s">
        <v>34</v>
      </c>
      <c r="B61" s="2">
        <f t="shared" si="1"/>
        <v>70</v>
      </c>
    </row>
    <row r="62" spans="1:2" customFormat="1" ht="15" thickBot="1" x14ac:dyDescent="0.25">
      <c r="A62" s="12" t="s">
        <v>35</v>
      </c>
      <c r="B62" s="2">
        <f t="shared" si="1"/>
        <v>75</v>
      </c>
    </row>
    <row r="63" spans="1:2" customFormat="1" ht="15" thickBot="1" x14ac:dyDescent="0.25">
      <c r="A63" s="12" t="s">
        <v>36</v>
      </c>
      <c r="B63" s="2">
        <f t="shared" si="1"/>
        <v>80</v>
      </c>
    </row>
    <row r="64" spans="1:2" customFormat="1" ht="15" thickBot="1" x14ac:dyDescent="0.25">
      <c r="A64" s="12" t="s">
        <v>41</v>
      </c>
      <c r="B64" s="2">
        <f t="shared" si="1"/>
        <v>85</v>
      </c>
    </row>
    <row r="65" spans="1:3" ht="15" thickBot="1" x14ac:dyDescent="0.25">
      <c r="A65" s="12" t="s">
        <v>37</v>
      </c>
      <c r="B65" s="2">
        <f t="shared" si="1"/>
        <v>90</v>
      </c>
    </row>
    <row r="66" spans="1:3" ht="15" thickBot="1" x14ac:dyDescent="0.25">
      <c r="A66" s="12" t="s">
        <v>38</v>
      </c>
      <c r="B66" s="2">
        <f t="shared" si="1"/>
        <v>95</v>
      </c>
    </row>
    <row r="67" spans="1:3" ht="15" thickBot="1" x14ac:dyDescent="0.25">
      <c r="A67" s="12" t="s">
        <v>42</v>
      </c>
      <c r="B67" s="2">
        <f t="shared" si="1"/>
        <v>100</v>
      </c>
    </row>
    <row r="68" spans="1:3" ht="48.75" customHeight="1" thickBot="1" x14ac:dyDescent="0.25">
      <c r="A68" s="318" t="s">
        <v>119</v>
      </c>
      <c r="B68" s="319"/>
    </row>
    <row r="69" spans="1:3" ht="15" thickBot="1" x14ac:dyDescent="0.25">
      <c r="A69" s="18" t="s">
        <v>6</v>
      </c>
      <c r="B69" s="19" t="s">
        <v>1</v>
      </c>
    </row>
    <row r="70" spans="1:3" ht="15" thickBot="1" x14ac:dyDescent="0.25">
      <c r="A70" s="1" t="s">
        <v>4</v>
      </c>
      <c r="B70" s="2"/>
      <c r="C70" s="15"/>
    </row>
    <row r="71" spans="1:3" ht="15" thickBot="1" x14ac:dyDescent="0.25">
      <c r="A71" s="12" t="s">
        <v>23</v>
      </c>
      <c r="B71" s="2">
        <v>-5</v>
      </c>
    </row>
    <row r="72" spans="1:3" ht="15" thickBot="1" x14ac:dyDescent="0.25">
      <c r="A72" s="12" t="s">
        <v>24</v>
      </c>
      <c r="B72" s="2">
        <v>-10</v>
      </c>
    </row>
    <row r="73" spans="1:3" ht="15" thickBot="1" x14ac:dyDescent="0.25">
      <c r="A73" s="12" t="s">
        <v>25</v>
      </c>
      <c r="B73" s="2">
        <v>-15</v>
      </c>
    </row>
    <row r="74" spans="1:3" ht="15" thickBot="1" x14ac:dyDescent="0.25">
      <c r="A74" s="12" t="s">
        <v>26</v>
      </c>
      <c r="B74" s="2">
        <v>-20</v>
      </c>
    </row>
    <row r="75" spans="1:3" ht="15" thickBot="1" x14ac:dyDescent="0.25">
      <c r="A75" s="12" t="s">
        <v>27</v>
      </c>
      <c r="B75" s="2">
        <v>-25</v>
      </c>
    </row>
    <row r="76" spans="1:3" ht="15" thickBot="1" x14ac:dyDescent="0.25">
      <c r="A76" s="12" t="s">
        <v>28</v>
      </c>
      <c r="B76" s="2">
        <v>-30</v>
      </c>
    </row>
    <row r="77" spans="1:3" ht="15" thickBot="1" x14ac:dyDescent="0.25">
      <c r="A77" s="12" t="s">
        <v>39</v>
      </c>
      <c r="B77" s="2">
        <v>-35</v>
      </c>
    </row>
    <row r="78" spans="1:3" ht="15" thickBot="1" x14ac:dyDescent="0.25">
      <c r="A78" s="12" t="s">
        <v>29</v>
      </c>
      <c r="B78" s="2">
        <v>-40</v>
      </c>
    </row>
    <row r="79" spans="1:3" ht="15" thickBot="1" x14ac:dyDescent="0.25">
      <c r="A79" s="12" t="s">
        <v>30</v>
      </c>
      <c r="B79" s="2">
        <v>-45</v>
      </c>
    </row>
    <row r="80" spans="1:3" ht="15" thickBot="1" x14ac:dyDescent="0.25">
      <c r="A80" s="12" t="s">
        <v>31</v>
      </c>
      <c r="B80" s="2">
        <v>-50</v>
      </c>
    </row>
    <row r="81" spans="1:2" customFormat="1" ht="15" thickBot="1" x14ac:dyDescent="0.25">
      <c r="A81" s="12" t="s">
        <v>32</v>
      </c>
      <c r="B81" s="2">
        <v>-55</v>
      </c>
    </row>
    <row r="82" spans="1:2" customFormat="1" ht="15" thickBot="1" x14ac:dyDescent="0.25">
      <c r="A82" s="12" t="s">
        <v>33</v>
      </c>
      <c r="B82" s="2">
        <v>-60</v>
      </c>
    </row>
    <row r="83" spans="1:2" customFormat="1" ht="15" thickBot="1" x14ac:dyDescent="0.25">
      <c r="A83" s="12" t="s">
        <v>40</v>
      </c>
      <c r="B83" s="2">
        <v>-65</v>
      </c>
    </row>
    <row r="84" spans="1:2" customFormat="1" ht="15" thickBot="1" x14ac:dyDescent="0.25">
      <c r="A84" s="12" t="s">
        <v>34</v>
      </c>
      <c r="B84" s="2">
        <v>-70</v>
      </c>
    </row>
    <row r="85" spans="1:2" customFormat="1" ht="15" thickBot="1" x14ac:dyDescent="0.25">
      <c r="A85" s="12" t="s">
        <v>35</v>
      </c>
      <c r="B85" s="2">
        <v>-75</v>
      </c>
    </row>
    <row r="86" spans="1:2" customFormat="1" ht="15" thickBot="1" x14ac:dyDescent="0.25">
      <c r="A86" s="12" t="s">
        <v>36</v>
      </c>
      <c r="B86" s="2">
        <v>-80</v>
      </c>
    </row>
    <row r="87" spans="1:2" customFormat="1" ht="15" thickBot="1" x14ac:dyDescent="0.25">
      <c r="A87" s="12" t="s">
        <v>41</v>
      </c>
      <c r="B87" s="2">
        <v>-85</v>
      </c>
    </row>
    <row r="88" spans="1:2" customFormat="1" ht="15" thickBot="1" x14ac:dyDescent="0.25">
      <c r="A88" s="12" t="s">
        <v>37</v>
      </c>
      <c r="B88" s="2">
        <v>-90</v>
      </c>
    </row>
    <row r="89" spans="1:2" customFormat="1" ht="15" thickBot="1" x14ac:dyDescent="0.25">
      <c r="A89" s="12" t="s">
        <v>38</v>
      </c>
      <c r="B89" s="2">
        <v>-95</v>
      </c>
    </row>
    <row r="90" spans="1:2" customFormat="1" ht="15" thickBot="1" x14ac:dyDescent="0.25">
      <c r="A90" s="12" t="s">
        <v>42</v>
      </c>
      <c r="B90" s="2">
        <v>-100</v>
      </c>
    </row>
    <row r="91" spans="1:2" ht="15" thickBot="1" x14ac:dyDescent="0.25"/>
    <row r="92" spans="1:2" ht="15" thickBot="1" x14ac:dyDescent="0.25">
      <c r="A92" s="318" t="s">
        <v>53</v>
      </c>
      <c r="B92" s="319"/>
    </row>
    <row r="93" spans="1:2" ht="15" thickBot="1" x14ac:dyDescent="0.25">
      <c r="A93" s="12"/>
      <c r="B93" s="2"/>
    </row>
    <row r="94" spans="1:2" ht="15" thickBot="1" x14ac:dyDescent="0.25">
      <c r="A94" s="12" t="s">
        <v>60</v>
      </c>
      <c r="B94" s="2">
        <v>100</v>
      </c>
    </row>
    <row r="95" spans="1:2" ht="15" thickBot="1" x14ac:dyDescent="0.25">
      <c r="A95" s="12" t="s">
        <v>54</v>
      </c>
      <c r="B95" s="2">
        <v>75</v>
      </c>
    </row>
    <row r="96" spans="1:2" ht="15" thickBot="1" x14ac:dyDescent="0.25">
      <c r="A96" s="12" t="s">
        <v>55</v>
      </c>
      <c r="B96" s="2">
        <v>50</v>
      </c>
    </row>
    <row r="97" spans="1:2" ht="15" thickBot="1" x14ac:dyDescent="0.25">
      <c r="A97" s="12" t="s">
        <v>56</v>
      </c>
      <c r="B97" s="2">
        <v>25</v>
      </c>
    </row>
    <row r="98" spans="1:2" ht="15" thickBot="1" x14ac:dyDescent="0.25">
      <c r="A98" s="12" t="s">
        <v>57</v>
      </c>
      <c r="B98" s="2">
        <v>0</v>
      </c>
    </row>
    <row r="99" spans="1:2" ht="15" thickBot="1" x14ac:dyDescent="0.25">
      <c r="A99" s="12" t="s">
        <v>58</v>
      </c>
      <c r="B99" s="2">
        <v>-25</v>
      </c>
    </row>
    <row r="100" spans="1:2" ht="15" thickBot="1" x14ac:dyDescent="0.25">
      <c r="A100" s="12" t="s">
        <v>59</v>
      </c>
      <c r="B100" s="2">
        <v>-50</v>
      </c>
    </row>
    <row r="101" spans="1:2" ht="15" thickBot="1" x14ac:dyDescent="0.25">
      <c r="A101" s="12" t="s">
        <v>61</v>
      </c>
      <c r="B101" s="2">
        <v>-75</v>
      </c>
    </row>
    <row r="102" spans="1:2" ht="15" thickBot="1" x14ac:dyDescent="0.25">
      <c r="A102" s="12" t="s">
        <v>64</v>
      </c>
      <c r="B102" s="2">
        <v>-100</v>
      </c>
    </row>
    <row r="103" spans="1:2" x14ac:dyDescent="0.2">
      <c r="A103" s="21"/>
      <c r="B103" s="22"/>
    </row>
    <row r="104" spans="1:2" x14ac:dyDescent="0.2">
      <c r="A104"/>
      <c r="B104"/>
    </row>
    <row r="105" spans="1:2" x14ac:dyDescent="0.2">
      <c r="A105"/>
      <c r="B105"/>
    </row>
    <row r="106" spans="1:2" x14ac:dyDescent="0.2">
      <c r="A106"/>
      <c r="B106"/>
    </row>
    <row r="107" spans="1:2" x14ac:dyDescent="0.2">
      <c r="A107" s="17" t="s">
        <v>62</v>
      </c>
      <c r="B107" s="17">
        <v>200</v>
      </c>
    </row>
    <row r="108" spans="1:2" x14ac:dyDescent="0.2">
      <c r="A108" s="17" t="s">
        <v>63</v>
      </c>
      <c r="B108" s="17">
        <v>-200</v>
      </c>
    </row>
  </sheetData>
  <mergeCells count="5">
    <mergeCell ref="A1:B1"/>
    <mergeCell ref="A92:B92"/>
    <mergeCell ref="A23:B23"/>
    <mergeCell ref="A46:B46"/>
    <mergeCell ref="A68:B68"/>
  </mergeCells>
  <printOptions horizontalCentered="1" verticalCentered="1"/>
  <pageMargins left="0.70866141732283472" right="0.70866141732283472" top="0.74803149606299213" bottom="0.74803149606299213" header="0.31496062992125984" footer="0.31496062992125984"/>
  <pageSetup paperSize="9" scale="90" fitToHeight="0" orientation="portrait" r:id="rId1"/>
  <headerFooter>
    <oddHeader>&amp;CAdvocacy Framework Lot 4
Financial Scoring</oddHeader>
  </headerFooter>
  <rowBreaks count="2" manualBreakCount="2">
    <brk id="45" max="16383" man="1"/>
    <brk id="90"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J24"/>
  <sheetViews>
    <sheetView zoomScaleNormal="100" workbookViewId="0">
      <selection activeCell="C34" sqref="C34"/>
    </sheetView>
  </sheetViews>
  <sheetFormatPr defaultRowHeight="14.25" x14ac:dyDescent="0.2"/>
  <cols>
    <col min="1" max="1" width="14.19921875" customWidth="1"/>
    <col min="2" max="2" width="12.59765625" customWidth="1"/>
    <col min="3" max="3" width="14" customWidth="1"/>
    <col min="4" max="4" width="8.09765625" style="13" customWidth="1"/>
    <col min="5" max="5" width="10.796875" style="99" customWidth="1"/>
    <col min="6" max="6" width="13.296875" customWidth="1"/>
    <col min="7" max="7" width="12.296875" customWidth="1"/>
    <col min="8" max="8" width="8.09765625" style="13" customWidth="1"/>
    <col min="9" max="9" width="9.3984375" style="99" customWidth="1"/>
    <col min="10" max="10" width="9.796875" style="9" customWidth="1"/>
  </cols>
  <sheetData>
    <row r="2" spans="1:10" s="5" customFormat="1" ht="85.5" x14ac:dyDescent="0.2">
      <c r="B2" s="106" t="s">
        <v>124</v>
      </c>
      <c r="C2" s="106"/>
      <c r="D2" s="107" t="s">
        <v>125</v>
      </c>
      <c r="E2" s="108" t="s">
        <v>126</v>
      </c>
      <c r="F2" s="106" t="s">
        <v>127</v>
      </c>
      <c r="G2" s="106"/>
      <c r="H2" s="107" t="s">
        <v>125</v>
      </c>
      <c r="I2" s="108" t="s">
        <v>126</v>
      </c>
      <c r="J2" s="109" t="s">
        <v>122</v>
      </c>
    </row>
    <row r="3" spans="1:10" x14ac:dyDescent="0.2">
      <c r="A3" s="4" t="s">
        <v>7</v>
      </c>
    </row>
    <row r="4" spans="1:10" ht="28.5" x14ac:dyDescent="0.2">
      <c r="A4" s="5" t="s">
        <v>8</v>
      </c>
      <c r="B4" s="6">
        <v>39639.913513513515</v>
      </c>
      <c r="C4" s="6"/>
      <c r="D4" s="92">
        <v>3510</v>
      </c>
      <c r="E4" s="100">
        <v>11.293422653422654</v>
      </c>
      <c r="F4" s="6">
        <v>101142.82702702701</v>
      </c>
      <c r="H4" s="92">
        <v>4073</v>
      </c>
      <c r="I4" s="100">
        <v>24.832513387436045</v>
      </c>
      <c r="J4" s="9">
        <v>0.39278610270359643</v>
      </c>
    </row>
    <row r="5" spans="1:10" x14ac:dyDescent="0.2">
      <c r="A5" s="5" t="s">
        <v>9</v>
      </c>
      <c r="B5" s="7">
        <v>61279.933804573797</v>
      </c>
      <c r="C5" s="7">
        <v>100919.84731808731</v>
      </c>
      <c r="D5" s="93">
        <v>3500</v>
      </c>
      <c r="E5" s="101">
        <v>17.508552515592513</v>
      </c>
      <c r="F5" s="7">
        <v>69306.985446985447</v>
      </c>
      <c r="G5" s="95">
        <v>170449.81247401246</v>
      </c>
      <c r="H5" s="96">
        <v>3500</v>
      </c>
      <c r="I5" s="101">
        <v>19.801995841995844</v>
      </c>
      <c r="J5" s="9">
        <v>0.60721389729640352</v>
      </c>
    </row>
    <row r="6" spans="1:10" x14ac:dyDescent="0.2">
      <c r="A6" s="4" t="s">
        <v>10</v>
      </c>
      <c r="B6" s="6"/>
      <c r="C6" s="6"/>
      <c r="D6" s="92"/>
      <c r="E6" s="100"/>
      <c r="F6" s="6"/>
      <c r="H6" s="92"/>
      <c r="I6" s="100"/>
    </row>
    <row r="7" spans="1:10" x14ac:dyDescent="0.2">
      <c r="A7" s="5" t="s">
        <v>11</v>
      </c>
      <c r="B7" s="6">
        <v>305218.01081081084</v>
      </c>
      <c r="C7" s="6"/>
      <c r="D7" s="92">
        <v>14300</v>
      </c>
      <c r="E7" s="104">
        <v>21.34391683991684</v>
      </c>
      <c r="F7" s="6">
        <v>305218.01081081084</v>
      </c>
      <c r="H7" s="92">
        <v>14300</v>
      </c>
      <c r="I7" s="104">
        <v>21.34391683991684</v>
      </c>
      <c r="J7" s="9">
        <v>0.51071428571428579</v>
      </c>
    </row>
    <row r="8" spans="1:10" x14ac:dyDescent="0.2">
      <c r="A8" s="5" t="s">
        <v>12</v>
      </c>
      <c r="B8" s="6">
        <v>68300.533887733895</v>
      </c>
      <c r="C8" s="6"/>
      <c r="D8" s="92">
        <v>3200</v>
      </c>
      <c r="E8" s="104">
        <v>21.343916839916844</v>
      </c>
      <c r="F8" s="6">
        <v>68300.533887733895</v>
      </c>
      <c r="H8" s="92">
        <v>3200</v>
      </c>
      <c r="I8" s="104">
        <v>21.343916839916844</v>
      </c>
      <c r="J8" s="9">
        <v>0.1142857142857143</v>
      </c>
    </row>
    <row r="9" spans="1:10" x14ac:dyDescent="0.2">
      <c r="A9" s="5" t="s">
        <v>13</v>
      </c>
      <c r="B9" s="6">
        <v>224111.12681912686</v>
      </c>
      <c r="C9" s="6">
        <v>597629.67151767155</v>
      </c>
      <c r="D9" s="92">
        <v>10500</v>
      </c>
      <c r="E9" s="104">
        <v>21.343916839916844</v>
      </c>
      <c r="F9" s="6">
        <v>224111.12681912686</v>
      </c>
      <c r="G9" s="8">
        <v>597629.67151767155</v>
      </c>
      <c r="H9" s="92">
        <v>10500</v>
      </c>
      <c r="I9" s="104">
        <v>21.343916839916844</v>
      </c>
      <c r="J9" s="9">
        <v>0.37500000000000006</v>
      </c>
    </row>
    <row r="10" spans="1:10" x14ac:dyDescent="0.2">
      <c r="A10" s="4" t="s">
        <v>19</v>
      </c>
      <c r="B10" s="6"/>
      <c r="C10" s="6"/>
      <c r="D10" s="92"/>
      <c r="E10" s="104"/>
      <c r="F10" s="6"/>
      <c r="H10" s="92"/>
      <c r="I10" s="104"/>
    </row>
    <row r="11" spans="1:10" x14ac:dyDescent="0.2">
      <c r="A11" s="5" t="s">
        <v>14</v>
      </c>
      <c r="B11" s="6">
        <v>338087.64274428278</v>
      </c>
      <c r="C11" s="6"/>
      <c r="D11" s="92">
        <v>15840</v>
      </c>
      <c r="E11" s="104">
        <v>21.343916839916844</v>
      </c>
      <c r="F11" s="6">
        <v>499447.65405405412</v>
      </c>
      <c r="H11" s="92">
        <v>23400</v>
      </c>
      <c r="I11" s="104">
        <v>21.343916839916844</v>
      </c>
      <c r="J11" s="9">
        <v>0.63896732553448976</v>
      </c>
    </row>
    <row r="12" spans="1:10" x14ac:dyDescent="0.2">
      <c r="A12" s="5" t="s">
        <v>15</v>
      </c>
      <c r="B12" s="6">
        <v>17075.133471933474</v>
      </c>
      <c r="C12" s="6"/>
      <c r="D12" s="92">
        <v>800</v>
      </c>
      <c r="E12" s="104">
        <v>21.343916839916844</v>
      </c>
      <c r="F12" s="6">
        <v>17075.133471933474</v>
      </c>
      <c r="H12" s="92">
        <v>800</v>
      </c>
      <c r="I12" s="104">
        <v>21.343916839916844</v>
      </c>
      <c r="J12" s="9">
        <v>3.227107704719645E-2</v>
      </c>
    </row>
    <row r="13" spans="1:10" x14ac:dyDescent="0.2">
      <c r="A13" s="5" t="s">
        <v>16</v>
      </c>
      <c r="B13" s="6">
        <v>105652.38835758838</v>
      </c>
      <c r="C13" s="6"/>
      <c r="D13" s="92">
        <v>4950</v>
      </c>
      <c r="E13" s="104">
        <v>21.343916839916844</v>
      </c>
      <c r="F13" s="6">
        <v>211304.77671517676</v>
      </c>
      <c r="H13" s="92">
        <v>9900</v>
      </c>
      <c r="I13" s="104">
        <v>21.343916839916844</v>
      </c>
      <c r="J13" s="9">
        <v>0.19967728922952804</v>
      </c>
    </row>
    <row r="14" spans="1:10" ht="28.5" x14ac:dyDescent="0.2">
      <c r="A14" s="5" t="s">
        <v>17</v>
      </c>
      <c r="B14" s="6">
        <v>51225.400415800425</v>
      </c>
      <c r="C14" s="6"/>
      <c r="D14" s="92">
        <v>2400</v>
      </c>
      <c r="E14" s="104">
        <v>21.343916839916844</v>
      </c>
      <c r="F14" s="6">
        <v>59762.96715176716</v>
      </c>
      <c r="H14" s="92">
        <v>2800</v>
      </c>
      <c r="I14" s="104">
        <v>21.343916839916844</v>
      </c>
      <c r="J14" s="9">
        <v>9.6813231141589351E-2</v>
      </c>
    </row>
    <row r="15" spans="1:10" x14ac:dyDescent="0.2">
      <c r="A15" s="5" t="s">
        <v>18</v>
      </c>
      <c r="B15" s="7">
        <v>17075.133471933474</v>
      </c>
      <c r="C15" s="7">
        <v>529115.69846153853</v>
      </c>
      <c r="D15" s="93">
        <v>800</v>
      </c>
      <c r="E15" s="101">
        <v>21.343916839916844</v>
      </c>
      <c r="F15" s="7">
        <v>17075.133471933474</v>
      </c>
      <c r="G15" s="97">
        <v>804665.6648648649</v>
      </c>
      <c r="H15" s="93">
        <v>800</v>
      </c>
      <c r="I15" s="101">
        <v>21.343916839916844</v>
      </c>
      <c r="J15" s="9">
        <v>3.227107704719645E-2</v>
      </c>
    </row>
    <row r="16" spans="1:10" x14ac:dyDescent="0.2">
      <c r="A16" s="4" t="s">
        <v>120</v>
      </c>
      <c r="B16" s="6"/>
      <c r="C16" s="6"/>
      <c r="D16" s="92"/>
      <c r="E16" s="100"/>
      <c r="F16" s="6"/>
      <c r="H16" s="92"/>
      <c r="I16" s="100"/>
    </row>
    <row r="17" spans="1:10" x14ac:dyDescent="0.2">
      <c r="A17" s="5" t="s">
        <v>20</v>
      </c>
      <c r="B17" s="6">
        <v>96047.6257796258</v>
      </c>
      <c r="C17" s="6"/>
      <c r="D17" s="92">
        <v>4500</v>
      </c>
      <c r="E17" s="104">
        <v>21.343916839916844</v>
      </c>
      <c r="F17" s="6">
        <v>108853.9758835759</v>
      </c>
      <c r="H17" s="92">
        <v>5100</v>
      </c>
      <c r="I17" s="104">
        <v>21.343916839916844</v>
      </c>
      <c r="J17" s="9">
        <v>0.86206896551724133</v>
      </c>
    </row>
    <row r="18" spans="1:10" x14ac:dyDescent="0.2">
      <c r="A18" s="5" t="s">
        <v>21</v>
      </c>
      <c r="B18" s="6"/>
      <c r="C18" s="6"/>
      <c r="D18" s="92"/>
      <c r="E18" s="104"/>
      <c r="F18" s="6"/>
      <c r="H18" s="92"/>
      <c r="I18" s="104"/>
    </row>
    <row r="19" spans="1:10" x14ac:dyDescent="0.2">
      <c r="A19" s="5" t="s">
        <v>22</v>
      </c>
      <c r="B19" s="7">
        <v>15367.620124740128</v>
      </c>
      <c r="C19" s="7">
        <v>111415.24590436593</v>
      </c>
      <c r="D19" s="93">
        <v>720</v>
      </c>
      <c r="E19" s="101">
        <v>21.343916839916844</v>
      </c>
      <c r="F19" s="7">
        <v>15367.620124740128</v>
      </c>
      <c r="G19" s="97">
        <v>124221.59600831603</v>
      </c>
      <c r="H19" s="93">
        <v>720</v>
      </c>
      <c r="I19" s="101">
        <v>21.343916839916844</v>
      </c>
      <c r="J19" s="9">
        <v>0.13793103448275862</v>
      </c>
    </row>
    <row r="20" spans="1:10" x14ac:dyDescent="0.2">
      <c r="B20" s="10"/>
      <c r="C20" s="10"/>
      <c r="D20" s="94"/>
      <c r="E20" s="102"/>
      <c r="F20" s="10"/>
      <c r="H20" s="94"/>
      <c r="I20" s="102"/>
    </row>
    <row r="21" spans="1:10" x14ac:dyDescent="0.2">
      <c r="B21" s="10"/>
      <c r="C21" s="10"/>
      <c r="D21" s="94"/>
      <c r="E21" s="102"/>
      <c r="F21" s="10"/>
      <c r="H21" s="94"/>
      <c r="I21" s="102"/>
    </row>
    <row r="23" spans="1:10" ht="15" thickBot="1" x14ac:dyDescent="0.25">
      <c r="B23" s="11">
        <v>1339080.4632016632</v>
      </c>
      <c r="C23" s="11">
        <v>1339080.4632016635</v>
      </c>
      <c r="D23" s="98">
        <v>65020</v>
      </c>
      <c r="E23" s="103"/>
      <c r="F23" s="11">
        <v>1696966.7448648647</v>
      </c>
      <c r="G23" s="11">
        <v>1696966.7448648652</v>
      </c>
      <c r="H23" s="98">
        <v>79093</v>
      </c>
      <c r="I23" s="103"/>
    </row>
    <row r="24" spans="1:10" ht="15" thickTop="1" x14ac:dyDescent="0.2"/>
  </sheetData>
  <pageMargins left="0.70866141732283472" right="0.70866141732283472" top="0.74803149606299213" bottom="0.74803149606299213" header="0.31496062992125984" footer="0.31496062992125984"/>
  <pageSetup paperSize="9" scale="94" orientation="landscape" r:id="rId1"/>
  <headerFooter>
    <oddHeader>&amp;CAdvocacy Framework
Financial Modelling Summary</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J41"/>
  <sheetViews>
    <sheetView topLeftCell="A26" zoomScaleNormal="100" workbookViewId="0">
      <selection activeCell="C34" sqref="C34"/>
    </sheetView>
  </sheetViews>
  <sheetFormatPr defaultRowHeight="14.25" x14ac:dyDescent="0.2"/>
  <cols>
    <col min="1" max="3" width="11.296875" style="249" customWidth="1"/>
    <col min="4" max="4" width="10.296875" style="249" customWidth="1"/>
    <col min="5" max="5" width="9.296875" style="250" customWidth="1"/>
    <col min="6" max="6" width="11.59765625" style="249" customWidth="1"/>
    <col min="7" max="7" width="8.796875" style="251"/>
    <col min="8" max="8" width="10.8984375" style="249" customWidth="1"/>
    <col min="9" max="9" width="12" style="251" customWidth="1"/>
    <col min="10" max="10" width="11.59765625" style="249" customWidth="1"/>
    <col min="11" max="16384" width="8.796875" style="249"/>
  </cols>
  <sheetData>
    <row r="3" spans="1:10" ht="15" thickBot="1" x14ac:dyDescent="0.25">
      <c r="A3" s="248" t="s">
        <v>7</v>
      </c>
    </row>
    <row r="4" spans="1:10" ht="57" x14ac:dyDescent="0.2">
      <c r="A4" s="252" t="s">
        <v>69</v>
      </c>
      <c r="B4" s="253" t="s">
        <v>73</v>
      </c>
      <c r="C4" s="253" t="s">
        <v>148</v>
      </c>
      <c r="D4" s="254" t="s">
        <v>149</v>
      </c>
      <c r="E4" s="255" t="s">
        <v>151</v>
      </c>
      <c r="F4" s="254" t="s">
        <v>121</v>
      </c>
      <c r="G4" s="254" t="s">
        <v>66</v>
      </c>
      <c r="H4" s="254" t="s">
        <v>188</v>
      </c>
      <c r="I4" s="256" t="s">
        <v>70</v>
      </c>
      <c r="J4" s="256" t="s">
        <v>189</v>
      </c>
    </row>
    <row r="5" spans="1:10" ht="43.5" customHeight="1" x14ac:dyDescent="0.2">
      <c r="A5" s="257" t="s">
        <v>8</v>
      </c>
      <c r="B5" s="258"/>
      <c r="C5" s="259" t="s">
        <v>147</v>
      </c>
      <c r="D5" s="260">
        <v>39640</v>
      </c>
      <c r="E5" s="136"/>
      <c r="F5" s="261">
        <f>(D5-E5)/D5</f>
        <v>1</v>
      </c>
      <c r="G5" s="262" t="str">
        <f>IF(AND(F5&lt;=3%,F5&gt;=0),"5",IF(AND(F5&gt;3%,F5&lt;=6%),"10",IF(AND(F5&gt;6%,F5&lt;=9%),"15",IF(AND(F5&gt;9%,F5&lt;=12%),"20",IF(AND(F5&gt;12%,F5&lt;=15%),"25",IF(AND(F5&gt;15%,F5&lt;=18%),"30",IF(AND(F5&gt;18%,F5&lt;=21%),"35",IF(AND(F5&gt;21%,F5&lt;=24%),"40",IF(AND(F5&gt;24%,F5&lt;=27%),"45",IF(AND(F5&gt;27%,F5&lt;=30%),"50",IF(AND(F5&gt;30%,F5&lt;=33%),"55",IF(AND(F5&gt;33%,F5&lt;=36%),"60",IF(AND(F5&gt;36%,F5&lt;=39%),"65",IF(AND(F5&gt;39%,F5&lt;=42%),"70",IF(AND(F5&gt;42%,F5&lt;=45%),"75",IF(AND(F5&gt;45%,F5&lt;=48%),"80",IF(AND(F5&gt;48%,F5&lt;=51%),"85",IF(AND(F5&gt;51%,F5&lt;=54%),"90",IF(AND(F5&gt;54%,F5&lt;=57%),"95",IF(F5&gt;57%,"100",IF(AND(F5&lt;0%,F5&gt;=-3%),"-5",IF(AND(F5&lt;-3%,F5&gt;=-6%),"-10",IF(AND(F5&lt;-6%,F5&gt;=-9%),"-15",IF(AND(F5&lt;-9%,F5&gt;=-12%),"-20",IF(AND(F5&lt;-12%,F5&gt;=-15%),"-25",IF(AND(F5&lt;-15%,F5&gt;=-18%),"-30",IF(AND(F5&lt;-18%,F5&gt;=-21%),"-35",IF(AND(F5&lt;-21%,F5&gt;=-24%),"-40",IF(AND(F5&lt;-24%,F5&gt;=-27%),"-45",IF(AND(F5&lt;-27%,F5&gt;=-30%),"-50",IF(AND(F5&lt;-30%,F5&gt;=-33%),"-55",IF(AND(F5&lt;-33%,F5&gt;=-36%),"-60",IF(AND(F5&lt;-36%,F5&gt;=-39%),"-65",IF(AND(F5&lt;-39%,F5&gt;=-42%),"-70",IF(AND(F5&lt;-42%,F5&gt;=-45%),"-75",IF(AND(F5&lt;-45%,F5&gt;=-48%),"-80",IF(AND(F5&lt;-48%,F5&gt;=-51%),"-85",IF(AND(F5&lt;-51%,F5&gt;=-54%),"-90",IF(AND(F5&lt;-54%,F5&gt;=-57%),"95",IF(F5&lt;-57%,"-100"))))))))))))))))))))))))))))))))))))))))</f>
        <v>100</v>
      </c>
      <c r="H5" s="263">
        <f>SUM(G5*0.3928)</f>
        <v>39.28</v>
      </c>
      <c r="I5" s="264"/>
      <c r="J5" s="307">
        <f>SUM(H5*0.4)</f>
        <v>15.712000000000002</v>
      </c>
    </row>
    <row r="6" spans="1:10" x14ac:dyDescent="0.2">
      <c r="A6" s="265" t="s">
        <v>9</v>
      </c>
      <c r="B6" s="266"/>
      <c r="C6" s="267">
        <v>17.510000000000002</v>
      </c>
      <c r="D6" s="268">
        <v>61280</v>
      </c>
      <c r="E6" s="137"/>
      <c r="F6" s="269">
        <f>(D6-E6)/D6</f>
        <v>1</v>
      </c>
      <c r="G6" s="270" t="str">
        <f>IF(AND(F6&lt;=3%,F6&gt;=0),"5",IF(AND(F6&gt;3%,F6&lt;=6%),"10",IF(AND(F6&gt;6%,F6&lt;=9%),"15",IF(AND(F6&gt;9%,F6&lt;=12%),"20",IF(AND(F6&gt;12%,F6&lt;=15%),"25",IF(AND(F6&gt;15%,F6&lt;=18%),"30",IF(AND(F6&gt;18%,F6&lt;=21%),"35",IF(AND(F6&gt;21%,F6&lt;=24%),"40",IF(AND(F6&gt;24%,F6&lt;=27%),"45",IF(AND(F6&gt;27%,F6&lt;=30%),"50",IF(AND(F6&gt;30%,F6&lt;=33%),"55",IF(AND(F6&gt;33%,F6&lt;=36%),"60",IF(AND(F6&gt;36%,F6&lt;=39%),"65",IF(AND(F6&gt;39%,F6&lt;=42%),"70",IF(AND(F6&gt;42%,F6&lt;=45%),"75",IF(AND(F6&gt;45%,F6&lt;=48%),"80",IF(AND(F6&gt;48%,F6&lt;=51%),"85",IF(AND(F6&gt;51%,F6&lt;=54%),"90",IF(AND(F6&gt;54%,F6&lt;=57%),"95",IF(F6&gt;57%,"100",IF(AND(F6&lt;0%,F6&gt;=-3%),"-5",IF(AND(F6&lt;-3%,F6&gt;=-6%),"-10",IF(AND(F6&lt;-6%,F6&gt;=-9%),"-15",IF(AND(F6&lt;-9%,F6&gt;=-12%),"-20",IF(AND(F6&lt;-12%,F6&gt;=-15%),"-25",IF(AND(F6&lt;-15%,F6&gt;=-18%),"-30",IF(AND(F6&lt;-18%,F6&gt;=-21%),"-35",IF(AND(F6&lt;-21%,F6&gt;=-24%),"-40",IF(AND(F6&lt;-24%,F6&gt;=-27%),"-45",IF(AND(F6&lt;-27%,F6&gt;=-30%),"-50",IF(AND(F6&lt;-30%,F6&gt;=-33%),"-55",IF(AND(F6&lt;-33%,F6&gt;=-36%),"-60",IF(AND(F6&lt;-36%,F6&gt;=-39%),"-65",IF(AND(F6&lt;-39%,F6&gt;=-42%),"-70",IF(AND(F6&lt;-42%,F6&gt;=-45%),"-75",IF(AND(F6&lt;-45%,F6&gt;=-48%),"-80",IF(AND(F6&lt;-48%,F6&gt;=-51%),"-85",IF(AND(F6&lt;-51%,F6&gt;=-54%),"-90",IF(AND(F6&lt;-54%,F6&gt;=-57%),"95",IF(F6&lt;-57%,"-100"))))))))))))))))))))))))))))))))))))))))</f>
        <v>100</v>
      </c>
      <c r="H6" s="271">
        <f>SUM(G6*0.6072)</f>
        <v>60.72</v>
      </c>
      <c r="I6" s="272"/>
      <c r="J6" s="317">
        <f t="shared" ref="J6" si="0">SUM(H6*0.4)</f>
        <v>24.288</v>
      </c>
    </row>
    <row r="7" spans="1:10" ht="15" thickBot="1" x14ac:dyDescent="0.25">
      <c r="A7" s="273" t="s">
        <v>68</v>
      </c>
      <c r="B7" s="274"/>
      <c r="C7" s="262"/>
      <c r="D7" s="275">
        <f>SUM(D5:D6)</f>
        <v>100920</v>
      </c>
      <c r="E7" s="275">
        <f>SUM(E5:E6)</f>
        <v>0</v>
      </c>
      <c r="F7" s="276"/>
      <c r="G7" s="262"/>
      <c r="H7" s="263"/>
      <c r="I7" s="277">
        <f>SUM(H5:H6)</f>
        <v>100</v>
      </c>
      <c r="J7" s="308"/>
    </row>
    <row r="8" spans="1:10" ht="42.75" x14ac:dyDescent="0.2">
      <c r="A8" s="252" t="s">
        <v>67</v>
      </c>
      <c r="B8" s="253" t="s">
        <v>73</v>
      </c>
      <c r="C8" s="253"/>
      <c r="D8" s="254" t="s">
        <v>74</v>
      </c>
      <c r="E8" s="255" t="s">
        <v>150</v>
      </c>
      <c r="F8" s="254" t="s">
        <v>71</v>
      </c>
      <c r="G8" s="254"/>
      <c r="H8" s="254"/>
      <c r="I8" s="256" t="s">
        <v>72</v>
      </c>
      <c r="J8" s="256"/>
    </row>
    <row r="9" spans="1:10" x14ac:dyDescent="0.2">
      <c r="A9" s="278"/>
      <c r="B9" s="279"/>
      <c r="C9" s="280"/>
      <c r="D9" s="281">
        <f>SUM(E7)</f>
        <v>0</v>
      </c>
      <c r="E9" s="138">
        <v>7000</v>
      </c>
      <c r="F9" s="282">
        <f>IFERROR(E9/D9,0)</f>
        <v>0</v>
      </c>
      <c r="G9" s="262"/>
      <c r="H9" s="263"/>
      <c r="I9" s="283" t="str">
        <f>IF(AND(F9&lt;=5%,F9&gt;=0),"100",IF(AND(F9&gt;5%,F9&lt;=10%),"75",IF(AND(F9&gt;10%,F9&lt;=15%),"50",IF(AND(F9&gt;15%,F9&lt;=20%),"25",IF(AND(F9&gt;20%,F9&lt;=25%),"0",IF(AND(F9&gt;25%,F9&lt;=30%),"-25",IF(AND(F9&gt;30%,F9&lt;=35%),"-50",IF(AND(F9&gt;35%,F9&lt;=40%),"-75",IF(F9&gt;40%,"-100")))))))))</f>
        <v>100</v>
      </c>
      <c r="J9" s="305">
        <f>SUM(I9*0.4)</f>
        <v>40</v>
      </c>
    </row>
    <row r="10" spans="1:10" ht="15" thickBot="1" x14ac:dyDescent="0.25">
      <c r="A10" s="320" t="s">
        <v>123</v>
      </c>
      <c r="B10" s="321"/>
      <c r="C10" s="321"/>
      <c r="D10" s="321"/>
      <c r="E10" s="321"/>
      <c r="F10" s="284"/>
      <c r="G10" s="285"/>
      <c r="H10" s="284"/>
      <c r="I10" s="286"/>
      <c r="J10" s="306">
        <f>SUM(J5,J6,J9)</f>
        <v>80</v>
      </c>
    </row>
    <row r="11" spans="1:10" s="292" customFormat="1" x14ac:dyDescent="0.2">
      <c r="A11" s="287"/>
      <c r="B11" s="288"/>
      <c r="C11" s="288"/>
      <c r="D11" s="288"/>
      <c r="E11" s="288"/>
      <c r="F11" s="289"/>
      <c r="G11" s="290"/>
      <c r="H11" s="289"/>
      <c r="I11" s="291"/>
    </row>
    <row r="12" spans="1:10" ht="15" thickBot="1" x14ac:dyDescent="0.25">
      <c r="A12" s="248" t="s">
        <v>10</v>
      </c>
      <c r="B12" s="293"/>
      <c r="C12" s="293"/>
      <c r="D12" s="293"/>
      <c r="E12" s="294"/>
      <c r="F12" s="293"/>
      <c r="G12" s="295"/>
      <c r="H12" s="293"/>
      <c r="I12" s="295"/>
    </row>
    <row r="13" spans="1:10" ht="57.75" customHeight="1" x14ac:dyDescent="0.2">
      <c r="A13" s="252" t="s">
        <v>69</v>
      </c>
      <c r="B13" s="253" t="s">
        <v>73</v>
      </c>
      <c r="C13" s="253" t="s">
        <v>148</v>
      </c>
      <c r="D13" s="254" t="s">
        <v>149</v>
      </c>
      <c r="E13" s="255" t="s">
        <v>151</v>
      </c>
      <c r="F13" s="254" t="s">
        <v>121</v>
      </c>
      <c r="G13" s="254" t="s">
        <v>66</v>
      </c>
      <c r="H13" s="254" t="s">
        <v>188</v>
      </c>
      <c r="I13" s="256" t="s">
        <v>70</v>
      </c>
      <c r="J13" s="256" t="s">
        <v>189</v>
      </c>
    </row>
    <row r="14" spans="1:10" x14ac:dyDescent="0.2">
      <c r="A14" s="257" t="s">
        <v>11</v>
      </c>
      <c r="B14" s="303"/>
      <c r="C14" s="296">
        <v>21.34</v>
      </c>
      <c r="D14" s="260">
        <v>305218.01081081084</v>
      </c>
      <c r="E14" s="136"/>
      <c r="F14" s="269">
        <f>(D14-E14)/D14</f>
        <v>1</v>
      </c>
      <c r="G14" s="262" t="str">
        <f>IF(AND(F14&lt;=3%,F14&gt;=0),"5",IF(AND(F14&gt;3%,F14&lt;=6%),"10",IF(AND(F14&gt;6%,F14&lt;=9%),"15",IF(AND(F14&gt;9%,F14&lt;=12%),"20",IF(AND(F14&gt;12%,F14&lt;=15%),"25",IF(AND(F14&gt;15%,F14&lt;=18%),"30",IF(AND(F14&gt;18%,F14&lt;=21%),"35",IF(AND(F14&gt;21%,F14&lt;=24%),"40",IF(AND(F14&gt;24%,F14&lt;=27%),"45",IF(AND(F14&gt;27%,F14&lt;=30%),"50",IF(AND(F14&gt;30%,F14&lt;=33%),"55",IF(AND(F14&gt;33%,F14&lt;=36%),"60",IF(AND(F14&gt;36%,F14&lt;=39%),"65",IF(AND(F14&gt;39%,F14&lt;=42%),"70",IF(AND(F14&gt;42%,F14&lt;=45%),"75",IF(AND(F14&gt;45%,F14&lt;=48%),"80",IF(AND(F14&gt;48%,F14&lt;=51%),"85",IF(AND(F14&gt;51%,F14&lt;=54%),"90",IF(AND(F14&gt;54%,F14&lt;=57%),"95",IF(F14&gt;57%,"100",IF(AND(F14&lt;0%,F14&gt;=-3%),"-5",IF(AND(F14&lt;-3%,F14&gt;=-6%),"-10",IF(AND(F14&lt;-6%,F14&gt;=-9%),"-15",IF(AND(F14&lt;-9%,F14&gt;=-12%),"-20",IF(AND(F14&lt;-12%,F14&gt;=-15%),"-25",IF(AND(F14&lt;-15%,F14&gt;=-18%),"-30",IF(AND(F14&lt;-18%,F14&gt;=-21%),"-35",IF(AND(F14&lt;-21%,F14&gt;=-24%),"-40",IF(AND(F14&lt;-24%,F14&gt;=-27%),"-45",IF(AND(F14&lt;-27%,F14&gt;=-30%),"-50",IF(AND(F14&lt;-30%,F14&gt;=-33%),"-55",IF(AND(F14&lt;-33%,F14&gt;=-36%),"-60",IF(AND(F14&lt;-36%,F14&gt;=-39%),"-65",IF(AND(F14&lt;-39%,F14&gt;=-42%),"-70",IF(AND(F14&lt;-42%,F14&gt;=-45%),"-75",IF(AND(F14&lt;-45%,F14&gt;=-48%),"-80",IF(AND(F14&lt;-48%,F14&gt;=-51%),"-85",IF(AND(F14&lt;-51%,F14&gt;=-54%),"-90",IF(AND(F14&lt;-54%,F14&gt;=-57%),"95",IF(F14&lt;-57%,"-100"))))))))))))))))))))))))))))))))))))))))</f>
        <v>100</v>
      </c>
      <c r="H14" s="263">
        <f>SUM(G14*0.4974)</f>
        <v>49.74</v>
      </c>
      <c r="I14" s="264"/>
      <c r="J14" s="307">
        <f>SUM(H14*0.4)</f>
        <v>19.896000000000001</v>
      </c>
    </row>
    <row r="15" spans="1:10" s="292" customFormat="1" x14ac:dyDescent="0.2">
      <c r="A15" s="278" t="s">
        <v>12</v>
      </c>
      <c r="B15" s="304"/>
      <c r="C15" s="310">
        <v>21.34</v>
      </c>
      <c r="D15" s="311">
        <v>68300.533887733895</v>
      </c>
      <c r="E15" s="312"/>
      <c r="F15" s="313">
        <f t="shared" ref="F15:F16" si="1">(D15-E15)/D15</f>
        <v>1</v>
      </c>
      <c r="G15" s="314" t="str">
        <f>IF(AND(F15&lt;=1%,F15&gt;=0),"10",IF(AND(F15&gt;1%,F15&lt;=2%),"20",IF(AND(F15&gt;2%,F15&lt;=3%),"30",IF(AND(F15&gt;3%,F15&lt;=4%),"40",IF(AND(F15&gt;4%,F15&lt;=5%),"50",IF(AND(F15&gt;5%,F15&lt;=6%),"60",IF(AND(F15&gt;6%,F15&lt;=7%),"70",IF(AND(F15&gt;7%,F15&lt;=8%),"80",IF(AND(F15&gt;8%,F15&lt;=9%),"90",IF(F15&gt;9%,"100",IF(AND(F15&lt;0%,F15&gt;=-1%),"-10",IF(AND(F15&lt;-1%,F15&gt;=-2%),"-20",IF(AND(F15&lt;-2%,F15&gt;=-3%),"-30",IF(AND(F15&lt;-3%,F15&gt;=-4%),"-40",IF(AND(F15&lt;-4%,F15&gt;=-5%),"-50",IF(AND(F15&lt;-5%,F15&gt;=-6%),"-60",IF(AND(F15&lt;-6%,F15&gt;=71%),"-70",IF(AND(F15&lt;-7%,F15&gt;=-8%),"-80",IF(AND(F15&lt;-8%,F15&gt;=-9%),"-90",IF(F15&lt;-9%,"-100"))))))))))))))))))))</f>
        <v>100</v>
      </c>
      <c r="H15" s="315">
        <f>SUM(G15*0.1113)</f>
        <v>11.129999999999999</v>
      </c>
      <c r="I15" s="316"/>
      <c r="J15" s="317">
        <f t="shared" ref="J15:J16" si="2">SUM(H15*0.4)</f>
        <v>4.452</v>
      </c>
    </row>
    <row r="16" spans="1:10" ht="28.5" x14ac:dyDescent="0.2">
      <c r="A16" s="257" t="s">
        <v>13</v>
      </c>
      <c r="B16" s="303"/>
      <c r="C16" s="296">
        <v>21.34</v>
      </c>
      <c r="D16" s="260">
        <v>240119.06444906449</v>
      </c>
      <c r="E16" s="136"/>
      <c r="F16" s="269">
        <f t="shared" si="1"/>
        <v>1</v>
      </c>
      <c r="G16" s="262" t="str">
        <f>IF(AND(F16&lt;=3%,F16&gt;=0),"5",IF(AND(F16&gt;3%,F16&lt;=6%),"10",IF(AND(F16&gt;6%,F16&lt;=9%),"15",IF(AND(F16&gt;9%,F16&lt;=12%),"20",IF(AND(F16&gt;12%,F16&lt;=15%),"25",IF(AND(F16&gt;15%,F16&lt;=18%),"30",IF(AND(F16&gt;18%,F16&lt;=21%),"35",IF(AND(F16&gt;21%,F16&lt;=24%),"40",IF(AND(F16&gt;24%,F16&lt;=27%),"45",IF(AND(F16&gt;27%,F16&lt;=30%),"50",IF(AND(F16&gt;30%,F16&lt;=33%),"55",IF(AND(F16&gt;33%,F16&lt;=36%),"60",IF(AND(F16&gt;36%,F16&lt;=39%),"65",IF(AND(F16&gt;39%,F16&lt;=42%),"70",IF(AND(F16&gt;42%,F16&lt;=45%),"75",IF(AND(F16&gt;45%,F16&lt;=48%),"80",IF(AND(F16&gt;48%,F16&lt;=51%),"85",IF(AND(F16&gt;51%,F16&lt;=54%),"90",IF(AND(F16&gt;54%,F16&lt;=57%),"95",IF(F16&gt;57%,"100",IF(AND(F16&lt;0%,F16&gt;=-3%),"-5",IF(AND(F16&lt;-3%,F16&gt;=-6%),"-10",IF(AND(F16&lt;-6%,F16&gt;=-9%),"-15",IF(AND(F16&lt;-9%,F16&gt;=-12%),"-20",IF(AND(F16&lt;-12%,F16&gt;=-15%),"-25",IF(AND(F16&lt;-15%,F16&gt;=-18%),"-30",IF(AND(F16&lt;-18%,F16&gt;=-21%),"-35",IF(AND(F16&lt;-21%,F16&gt;=-24%),"-40",IF(AND(F16&lt;-24%,F16&gt;=-27%),"-45",IF(AND(F16&lt;-27%,F16&gt;=-30%),"-50",IF(AND(F16&lt;-30%,F16&gt;=-33%),"-55",IF(AND(F16&lt;-33%,F16&gt;=-36%),"-60",IF(AND(F16&lt;-36%,F16&gt;=-39%),"-65",IF(AND(F16&lt;-39%,F16&gt;=-42%),"-70",IF(AND(F16&lt;-42%,F16&gt;=-45%),"-75",IF(AND(F16&lt;-45%,F16&gt;=-48%),"-80",IF(AND(F16&lt;-48%,F16&gt;=-51%),"-85",IF(AND(F16&lt;-51%,F16&gt;=-54%),"-90",IF(AND(F16&lt;-54%,F16&gt;=-57%),"95",IF(F16&lt;-57%,"-100"))))))))))))))))))))))))))))))))))))))))</f>
        <v>100</v>
      </c>
      <c r="H16" s="263">
        <f>SUM(G16*0.3913)</f>
        <v>39.129999999999995</v>
      </c>
      <c r="I16" s="272"/>
      <c r="J16" s="308">
        <f t="shared" si="2"/>
        <v>15.651999999999999</v>
      </c>
    </row>
    <row r="17" spans="1:10" ht="15" thickBot="1" x14ac:dyDescent="0.25">
      <c r="A17" s="273" t="s">
        <v>68</v>
      </c>
      <c r="B17" s="274"/>
      <c r="C17" s="262"/>
      <c r="D17" s="275">
        <f>SUM(D14:D16)</f>
        <v>613637.60914760921</v>
      </c>
      <c r="E17" s="275">
        <f>SUM(E14:E16)</f>
        <v>0</v>
      </c>
      <c r="F17" s="262"/>
      <c r="G17" s="262"/>
      <c r="H17" s="263"/>
      <c r="I17" s="283">
        <f>SUM(H14:H16)</f>
        <v>100</v>
      </c>
      <c r="J17" s="309"/>
    </row>
    <row r="18" spans="1:10" ht="42.75" x14ac:dyDescent="0.2">
      <c r="A18" s="252" t="s">
        <v>67</v>
      </c>
      <c r="B18" s="253" t="s">
        <v>73</v>
      </c>
      <c r="C18" s="253"/>
      <c r="D18" s="254" t="s">
        <v>74</v>
      </c>
      <c r="E18" s="255" t="s">
        <v>150</v>
      </c>
      <c r="F18" s="254" t="s">
        <v>71</v>
      </c>
      <c r="G18" s="254"/>
      <c r="H18" s="254"/>
      <c r="I18" s="256" t="s">
        <v>72</v>
      </c>
      <c r="J18" s="256"/>
    </row>
    <row r="19" spans="1:10" x14ac:dyDescent="0.2">
      <c r="A19" s="278"/>
      <c r="B19" s="279"/>
      <c r="C19" s="279"/>
      <c r="D19" s="297">
        <f>SUM(E17)</f>
        <v>0</v>
      </c>
      <c r="E19" s="91"/>
      <c r="F19" s="298">
        <f>IFERROR(E19/D19,0)</f>
        <v>0</v>
      </c>
      <c r="G19" s="262"/>
      <c r="H19" s="299"/>
      <c r="I19" s="283" t="str">
        <f>IF(AND(F19&lt;=5%,F19&gt;=0),"100",IF(AND(F19&gt;5%,F19&lt;=10%),"75",IF(AND(F19&gt;10%,F19&lt;=15%),"50",IF(AND(F19&gt;15%,F19&lt;=20%),"25",IF(AND(F19&gt;20%,F19&lt;=25%),"0",IF(AND(F19&gt;25%,F19&lt;=30%),"-25",IF(AND(F19&gt;30%,F19&lt;=35%),"-50",IF(AND(F19&gt;35%,F19&lt;=40%),"-75",IF(F19&gt;40%,"-100")))))))))</f>
        <v>100</v>
      </c>
      <c r="J19" s="305">
        <f>SUM(I19*0.4)</f>
        <v>40</v>
      </c>
    </row>
    <row r="20" spans="1:10" ht="15" thickBot="1" x14ac:dyDescent="0.25">
      <c r="A20" s="320" t="s">
        <v>123</v>
      </c>
      <c r="B20" s="321"/>
      <c r="C20" s="321"/>
      <c r="D20" s="321"/>
      <c r="E20" s="321"/>
      <c r="F20" s="284"/>
      <c r="G20" s="285"/>
      <c r="H20" s="284"/>
      <c r="I20" s="286"/>
      <c r="J20" s="306">
        <f>SUM(J14,J15,J16,J19)</f>
        <v>80</v>
      </c>
    </row>
    <row r="21" spans="1:10" s="292" customFormat="1" x14ac:dyDescent="0.2">
      <c r="A21" s="287"/>
      <c r="B21" s="288"/>
      <c r="C21" s="288"/>
      <c r="D21" s="288"/>
      <c r="E21" s="288"/>
      <c r="F21" s="289"/>
      <c r="G21" s="290"/>
      <c r="H21" s="289"/>
      <c r="I21" s="291"/>
    </row>
    <row r="22" spans="1:10" ht="15" thickBot="1" x14ac:dyDescent="0.25">
      <c r="A22" s="248" t="s">
        <v>19</v>
      </c>
    </row>
    <row r="23" spans="1:10" ht="57" x14ac:dyDescent="0.2">
      <c r="A23" s="252" t="s">
        <v>69</v>
      </c>
      <c r="B23" s="253" t="s">
        <v>73</v>
      </c>
      <c r="C23" s="253" t="s">
        <v>148</v>
      </c>
      <c r="D23" s="254" t="s">
        <v>149</v>
      </c>
      <c r="E23" s="255" t="s">
        <v>151</v>
      </c>
      <c r="F23" s="254" t="s">
        <v>121</v>
      </c>
      <c r="G23" s="254" t="s">
        <v>66</v>
      </c>
      <c r="H23" s="254" t="s">
        <v>188</v>
      </c>
      <c r="I23" s="256" t="s">
        <v>70</v>
      </c>
      <c r="J23" s="256" t="s">
        <v>189</v>
      </c>
    </row>
    <row r="24" spans="1:10" x14ac:dyDescent="0.2">
      <c r="A24" s="257" t="s">
        <v>14</v>
      </c>
      <c r="B24" s="303"/>
      <c r="C24" s="296">
        <v>21.34</v>
      </c>
      <c r="D24" s="300">
        <v>338088</v>
      </c>
      <c r="E24" s="89"/>
      <c r="F24" s="301">
        <f t="shared" ref="F24:F28" si="3">(D24-E24)/D24</f>
        <v>1</v>
      </c>
      <c r="G24" s="262" t="str">
        <f>IF(AND(F24&lt;=3%,F24&gt;=0),"5",IF(AND(F24&gt;3%,F24&lt;=6%),"10",IF(AND(F24&gt;6%,F24&lt;=9%),"15",IF(AND(F24&gt;9%,F24&lt;=12%),"20",IF(AND(F24&gt;12%,F24&lt;=15%),"25",IF(AND(F24&gt;15%,F24&lt;=18%),"30",IF(AND(F24&gt;18%,F24&lt;=21%),"35",IF(AND(F24&gt;21%,F24&lt;=24%),"40",IF(AND(F24&gt;24%,F24&lt;=27%),"45",IF(AND(F24&gt;27%,F24&lt;=30%),"50",IF(AND(F24&gt;30%,F24&lt;=33%),"55",IF(AND(F24&gt;33%,F24&lt;=36%),"60",IF(AND(F24&gt;36%,F24&lt;=39%),"65",IF(AND(F24&gt;39%,F24&lt;=42%),"70",IF(AND(F24&gt;42%,F24&lt;=45%),"75",IF(AND(F24&gt;45%,F24&lt;=48%),"80",IF(AND(F24&gt;48%,F24&lt;=51%),"85",IF(AND(F24&gt;51%,F24&lt;=54%),"90",IF(AND(F24&gt;54%,F24&lt;=57%),"95",IF(F24&gt;57%,"100",IF(AND(F24&lt;0%,F24&gt;=-3%),"-5",IF(AND(F24&lt;-3%,F24&gt;=-6%),"-10",IF(AND(F24&lt;-6%,F24&gt;=-9%),"-15",IF(AND(F24&lt;-9%,F24&gt;=-12%),"-20",IF(AND(F24&lt;-12%,F24&gt;=-15%),"-25",IF(AND(F24&lt;-15%,F24&gt;=-18%),"-30",IF(AND(F24&lt;-18%,F24&gt;=-21%),"-35",IF(AND(F24&lt;-21%,F24&gt;=-24%),"-40",IF(AND(F24&lt;-24%,F24&gt;=-27%),"-45",IF(AND(F24&lt;-27%,F24&gt;=-30%),"-50",IF(AND(F24&lt;-30%,F24&gt;=-33%),"-55",IF(AND(F24&lt;-33%,F24&gt;=-36%),"-60",IF(AND(F24&lt;-36%,F24&gt;=-39%),"-65",IF(AND(F24&lt;-39%,F24&gt;=-42%),"-70",IF(AND(F24&lt;-42%,F24&gt;=-45%),"-75",IF(AND(F24&lt;-45%,F24&gt;=-48%),"-80",IF(AND(F24&lt;-48%,F24&gt;=-51%),"-85",IF(AND(F24&lt;-51%,F24&gt;=-54%),"-90",IF(AND(F24&lt;-54%,F24&gt;=-57%),"95",IF(F24&lt;-57%,"-100"))))))))))))))))))))))))))))))))))))))))</f>
        <v>100</v>
      </c>
      <c r="H24" s="299">
        <f>SUM(G24*0.639)</f>
        <v>63.9</v>
      </c>
      <c r="I24" s="264"/>
      <c r="J24" s="307">
        <f>SUM(H24*0.4)</f>
        <v>25.560000000000002</v>
      </c>
    </row>
    <row r="25" spans="1:10" ht="15" customHeight="1" x14ac:dyDescent="0.2">
      <c r="A25" s="257" t="s">
        <v>15</v>
      </c>
      <c r="B25" s="303"/>
      <c r="C25" s="296">
        <f>SUM('Modelling Summary'!I17)</f>
        <v>21.343916839916844</v>
      </c>
      <c r="D25" s="300">
        <v>17075</v>
      </c>
      <c r="E25" s="89"/>
      <c r="F25" s="301">
        <f t="shared" si="3"/>
        <v>1</v>
      </c>
      <c r="G25" s="262" t="str">
        <f>IF(AND(F25&lt;=3%,F25&gt;=0),"5",IF(AND(F25&gt;3%,F25&lt;=6%),"10",IF(AND(F25&gt;6%,F25&lt;=9%),"15",IF(AND(F25&gt;9%,F25&lt;=12%),"20",IF(AND(F25&gt;12%,F25&lt;=15%),"25",IF(AND(F25&gt;15%,F25&lt;=18%),"30",IF(AND(F25&gt;18%,F25&lt;=21%),"35",IF(AND(F25&gt;21%,F25&lt;=24%),"40",IF(AND(F25&gt;24%,F25&lt;=27%),"45",IF(AND(F25&gt;27%,F25&lt;=30%),"50",IF(AND(F25&gt;30%,F25&lt;=33%),"55",IF(AND(F25&gt;33%,F25&lt;=36%),"60",IF(AND(F25&gt;36%,F25&lt;=39%),"65",IF(AND(F25&gt;39%,F25&lt;=42%),"70",IF(AND(F25&gt;42%,F25&lt;=45%),"75",IF(AND(F25&gt;45%,F25&lt;=48%),"80",IF(AND(F25&gt;48%,F25&lt;=51%),"85",IF(AND(F25&gt;51%,F25&lt;=54%),"90",IF(AND(F25&gt;54%,F25&lt;=57%),"95",IF(F25&gt;57%,"100",IF(AND(F25&lt;0%,F25&gt;=-3%),"-5",IF(AND(F25&lt;-3%,F25&gt;=-6%),"-10",IF(AND(F25&lt;-6%,F25&gt;=-9%),"-15",IF(AND(F25&lt;-9%,F25&gt;=-12%),"-20",IF(AND(F25&lt;-12%,F25&gt;=-15%),"-25",IF(AND(F25&lt;-15%,F25&gt;=-18%),"-30",IF(AND(F25&lt;-18%,F25&gt;=-21%),"-35",IF(AND(F25&lt;-21%,F25&gt;=-24%),"-40",IF(AND(F25&lt;-24%,F25&gt;=-27%),"-45",IF(AND(F25&lt;-27%,F25&gt;=-30%),"-50",IF(AND(F25&lt;-30%,F25&gt;=-33%),"-55",IF(AND(F25&lt;-33%,F25&gt;=-36%),"-60",IF(AND(F25&lt;-36%,F25&gt;=-39%),"-65",IF(AND(F25&lt;-39%,F25&gt;=-42%),"-70",IF(AND(F25&lt;-42%,F25&gt;=-45%),"-75",IF(AND(F25&lt;-45%,F25&gt;=-48%),"-80",IF(AND(F25&lt;-48%,F25&gt;=-51%),"-85",IF(AND(F25&lt;-51%,F25&gt;=-54%),"-90",IF(AND(F25&lt;-54%,F25&gt;=-57%),"95",IF(F25&lt;-57%,"-100"))))))))))))))))))))))))))))))))))))))))</f>
        <v>100</v>
      </c>
      <c r="H25" s="299">
        <f>SUM(G25*0.0323)</f>
        <v>3.2300000000000004</v>
      </c>
      <c r="I25" s="264"/>
      <c r="J25" s="317">
        <f t="shared" ref="J25:J28" si="4">SUM(H25*0.4)</f>
        <v>1.2920000000000003</v>
      </c>
    </row>
    <row r="26" spans="1:10" x14ac:dyDescent="0.2">
      <c r="A26" s="257" t="s">
        <v>16</v>
      </c>
      <c r="B26" s="303"/>
      <c r="C26" s="296">
        <v>21.34</v>
      </c>
      <c r="D26" s="300">
        <v>105652</v>
      </c>
      <c r="E26" s="89"/>
      <c r="F26" s="301">
        <f t="shared" si="3"/>
        <v>1</v>
      </c>
      <c r="G26" s="262" t="str">
        <f>IF(AND(F26&lt;=3%,F26&gt;=0),"5",IF(AND(F26&gt;3%,F26&lt;=6%),"10",IF(AND(F26&gt;6%,F26&lt;=9%),"15",IF(AND(F26&gt;9%,F26&lt;=12%),"20",IF(AND(F26&gt;12%,F26&lt;=15%),"25",IF(AND(F26&gt;15%,F26&lt;=18%),"30",IF(AND(F26&gt;18%,F26&lt;=21%),"35",IF(AND(F26&gt;21%,F26&lt;=24%),"40",IF(AND(F26&gt;24%,F26&lt;=27%),"45",IF(AND(F26&gt;27%,F26&lt;=30%),"50",IF(AND(F26&gt;30%,F26&lt;=33%),"55",IF(AND(F26&gt;33%,F26&lt;=36%),"60",IF(AND(F26&gt;36%,F26&lt;=39%),"65",IF(AND(F26&gt;39%,F26&lt;=42%),"70",IF(AND(F26&gt;42%,F26&lt;=45%),"75",IF(AND(F26&gt;45%,F26&lt;=48%),"80",IF(AND(F26&gt;48%,F26&lt;=51%),"85",IF(AND(F26&gt;51%,F26&lt;=54%),"90",IF(AND(F26&gt;54%,F26&lt;=57%),"95",IF(F26&gt;57%,"100",IF(AND(F26&lt;0%,F26&gt;=-3%),"-5",IF(AND(F26&lt;-3%,F26&gt;=-6%),"-10",IF(AND(F26&lt;-6%,F26&gt;=-9%),"-15",IF(AND(F26&lt;-9%,F26&gt;=-12%),"-20",IF(AND(F26&lt;-12%,F26&gt;=-15%),"-25",IF(AND(F26&lt;-15%,F26&gt;=-18%),"-30",IF(AND(F26&lt;-18%,F26&gt;=-21%),"-35",IF(AND(F26&lt;-21%,F26&gt;=-24%),"-40",IF(AND(F26&lt;-24%,F26&gt;=-27%),"-45",IF(AND(F26&lt;-27%,F26&gt;=-30%),"-50",IF(AND(F26&lt;-30%,F26&gt;=-33%),"-55",IF(AND(F26&lt;-33%,F26&gt;=-36%),"-60",IF(AND(F26&lt;-36%,F26&gt;=-39%),"-65",IF(AND(F26&lt;-39%,F26&gt;=-42%),"-70",IF(AND(F26&lt;-42%,F26&gt;=-45%),"-75",IF(AND(F26&lt;-45%,F26&gt;=-48%),"-80",IF(AND(F26&lt;-48%,F26&gt;=-51%),"-85",IF(AND(F26&lt;-51%,F26&gt;=-54%),"-90",IF(AND(F26&lt;-54%,F26&gt;=-57%),"95",IF(F26&lt;-57%,"-100"))))))))))))))))))))))))))))))))))))))))</f>
        <v>100</v>
      </c>
      <c r="H26" s="299">
        <f>SUM(G26*0.1997)</f>
        <v>19.97</v>
      </c>
      <c r="I26" s="264"/>
      <c r="J26" s="308">
        <f t="shared" si="4"/>
        <v>7.9879999999999995</v>
      </c>
    </row>
    <row r="27" spans="1:10" ht="42.75" x14ac:dyDescent="0.2">
      <c r="A27" s="257" t="s">
        <v>17</v>
      </c>
      <c r="B27" s="303"/>
      <c r="C27" s="296">
        <v>21.34</v>
      </c>
      <c r="D27" s="300">
        <v>51225</v>
      </c>
      <c r="E27" s="90"/>
      <c r="F27" s="301">
        <f t="shared" si="3"/>
        <v>1</v>
      </c>
      <c r="G27" s="262" t="str">
        <f t="shared" ref="G27:G28" si="5">IF(AND(F27&lt;=3%,F27&gt;=0),"5",IF(AND(F27&gt;3%,F27&lt;=6%),"10",IF(AND(F27&gt;6%,F27&lt;=9%),"15",IF(AND(F27&gt;9%,F27&lt;=12%),"20",IF(AND(F27&gt;12%,F27&lt;=15%),"25",IF(AND(F27&gt;15%,F27&lt;=18%),"30",IF(AND(F27&gt;18%,F27&lt;=21%),"35",IF(AND(F27&gt;21%,F27&lt;=24%),"40",IF(AND(F27&gt;24%,F27&lt;=27%),"45",IF(AND(F27&gt;27%,F27&lt;=30%),"50",IF(AND(F27&gt;30%,F27&lt;=33%),"55",IF(AND(F27&gt;33%,F27&lt;=36%),"60",IF(AND(F27&gt;36%,F27&lt;=39%),"65",IF(AND(F27&gt;39%,F27&lt;=42%),"70",IF(AND(F27&gt;42%,F27&lt;=45%),"75",IF(AND(F27&gt;45%,F27&lt;=48%),"80",IF(AND(F27&gt;48%,F27&lt;=51%),"85",IF(AND(F27&gt;51%,F27&lt;=54%),"90",IF(AND(F27&gt;54%,F27&lt;=57%),"95",IF(F27&gt;57%,"100",IF(AND(F27&lt;0%,F27&gt;=-3%),"-5",IF(AND(F27&lt;-3%,F27&gt;=-6%),"-10",IF(AND(F27&lt;-6%,F27&gt;=-9%),"-15",IF(AND(F27&lt;-9%,F27&gt;=-12%),"-20",IF(AND(F27&lt;-12%,F27&gt;=-15%),"-25",IF(AND(F27&lt;-15%,F27&gt;=-18%),"-30",IF(AND(F27&lt;-18%,F27&gt;=-21%),"-35",IF(AND(F27&lt;-21%,F27&gt;=-24%),"-40",IF(AND(F27&lt;-24%,F27&gt;=-27%),"-45",IF(AND(F27&lt;-27%,F27&gt;=-30%),"-50",IF(AND(F27&lt;-30%,F27&gt;=-33%),"-55",IF(AND(F27&lt;-33%,F27&gt;=-36%),"-60",IF(AND(F27&lt;-36%,F27&gt;=-39%),"-65",IF(AND(F27&lt;-39%,F27&gt;=-42%),"-70",IF(AND(F27&lt;-42%,F27&gt;=-45%),"-75",IF(AND(F27&lt;-45%,F27&gt;=-48%),"-80",IF(AND(F27&lt;-48%,F27&gt;=-51%),"-85",IF(AND(F27&lt;-51%,F27&gt;=-54%),"-90",IF(AND(F27&lt;-54%,F27&gt;=-57%),"95",IF(F27&lt;-57%,"-100"))))))))))))))))))))))))))))))))))))))))</f>
        <v>100</v>
      </c>
      <c r="H27" s="299">
        <f>SUM(G27*0.0968)</f>
        <v>9.68</v>
      </c>
      <c r="I27" s="264"/>
      <c r="J27" s="307">
        <f>SUM(H27*0.4)</f>
        <v>3.8719999999999999</v>
      </c>
    </row>
    <row r="28" spans="1:10" x14ac:dyDescent="0.2">
      <c r="A28" s="257" t="s">
        <v>18</v>
      </c>
      <c r="B28" s="303"/>
      <c r="C28" s="296">
        <v>21.34</v>
      </c>
      <c r="D28" s="300">
        <v>17075</v>
      </c>
      <c r="E28" s="90"/>
      <c r="F28" s="301">
        <f t="shared" si="3"/>
        <v>1</v>
      </c>
      <c r="G28" s="262" t="str">
        <f t="shared" si="5"/>
        <v>100</v>
      </c>
      <c r="H28" s="299">
        <f>SUM(G28*0.0323)</f>
        <v>3.2300000000000004</v>
      </c>
      <c r="I28" s="272"/>
      <c r="J28" s="317">
        <f t="shared" si="4"/>
        <v>1.2920000000000003</v>
      </c>
    </row>
    <row r="29" spans="1:10" ht="15" thickBot="1" x14ac:dyDescent="0.25">
      <c r="A29" s="273" t="s">
        <v>68</v>
      </c>
      <c r="B29" s="274"/>
      <c r="C29" s="274"/>
      <c r="D29" s="302">
        <f>SUM(D24:D28)</f>
        <v>529115</v>
      </c>
      <c r="E29" s="302">
        <f>SUM(E24:E28)</f>
        <v>0</v>
      </c>
      <c r="F29" s="274"/>
      <c r="G29" s="262"/>
      <c r="H29" s="299"/>
      <c r="I29" s="283">
        <f>SUM(H24:H28)</f>
        <v>100.01</v>
      </c>
      <c r="J29" s="317"/>
    </row>
    <row r="30" spans="1:10" ht="42.75" x14ac:dyDescent="0.2">
      <c r="A30" s="252" t="s">
        <v>67</v>
      </c>
      <c r="B30" s="253" t="s">
        <v>73</v>
      </c>
      <c r="C30" s="253"/>
      <c r="D30" s="254" t="s">
        <v>74</v>
      </c>
      <c r="E30" s="255" t="s">
        <v>150</v>
      </c>
      <c r="F30" s="254" t="s">
        <v>71</v>
      </c>
      <c r="G30" s="254"/>
      <c r="H30" s="254"/>
      <c r="I30" s="256" t="s">
        <v>72</v>
      </c>
      <c r="J30" s="256"/>
    </row>
    <row r="31" spans="1:10" x14ac:dyDescent="0.2">
      <c r="A31" s="278"/>
      <c r="B31" s="304"/>
      <c r="C31" s="279"/>
      <c r="D31" s="297">
        <f>SUM(E29)</f>
        <v>0</v>
      </c>
      <c r="E31" s="91"/>
      <c r="F31" s="298">
        <f>IFERROR(E31/D31,0)</f>
        <v>0</v>
      </c>
      <c r="G31" s="262"/>
      <c r="H31" s="274"/>
      <c r="I31" s="283" t="str">
        <f>IF(AND(F31&lt;=5%,F31&gt;=0),"100",IF(AND(F31&gt;5%,F31&lt;=10%),"75",IF(AND(F31&gt;10%,F31&lt;=15%),"50",IF(AND(F31&gt;15%,F31&lt;=20%),"25",IF(AND(F31&gt;20%,F31&lt;=25%),"0",IF(AND(F31&gt;25%,F31&lt;=30%),"-25",IF(AND(F31&gt;30%,F31&lt;=35%),"-50",IF(AND(F31&gt;35%,F31&lt;=40%),"-75",IF(F31&gt;40%,"-100")))))))))</f>
        <v>100</v>
      </c>
      <c r="J31" s="305">
        <f>SUM(I31*0.4)</f>
        <v>40</v>
      </c>
    </row>
    <row r="32" spans="1:10" ht="14.25" customHeight="1" thickBot="1" x14ac:dyDescent="0.25">
      <c r="A32" s="320" t="s">
        <v>123</v>
      </c>
      <c r="B32" s="321"/>
      <c r="C32" s="321"/>
      <c r="D32" s="321"/>
      <c r="E32" s="321"/>
      <c r="F32" s="284"/>
      <c r="G32" s="285"/>
      <c r="H32" s="284"/>
      <c r="I32" s="286">
        <f>SUM(I29+I31)</f>
        <v>200.01</v>
      </c>
      <c r="J32" s="306">
        <f>SUM(J24,J25,J26,J27,J28,J31)</f>
        <v>80.004000000000005</v>
      </c>
    </row>
    <row r="33" spans="1:10" s="292" customFormat="1" ht="14.25" customHeight="1" x14ac:dyDescent="0.2">
      <c r="A33" s="287"/>
      <c r="B33" s="288"/>
      <c r="C33" s="288"/>
      <c r="D33" s="288"/>
      <c r="E33" s="288"/>
      <c r="F33" s="289"/>
      <c r="G33" s="290"/>
      <c r="H33" s="289"/>
      <c r="I33" s="291"/>
    </row>
    <row r="34" spans="1:10" ht="15" thickBot="1" x14ac:dyDescent="0.25">
      <c r="A34" s="248" t="s">
        <v>120</v>
      </c>
    </row>
    <row r="35" spans="1:10" ht="57" x14ac:dyDescent="0.2">
      <c r="A35" s="252" t="s">
        <v>69</v>
      </c>
      <c r="B35" s="253" t="s">
        <v>73</v>
      </c>
      <c r="C35" s="253" t="s">
        <v>148</v>
      </c>
      <c r="D35" s="254" t="s">
        <v>149</v>
      </c>
      <c r="E35" s="255" t="s">
        <v>151</v>
      </c>
      <c r="F35" s="254" t="s">
        <v>121</v>
      </c>
      <c r="G35" s="254" t="s">
        <v>66</v>
      </c>
      <c r="H35" s="254" t="s">
        <v>188</v>
      </c>
      <c r="I35" s="256" t="s">
        <v>70</v>
      </c>
      <c r="J35" s="256" t="s">
        <v>189</v>
      </c>
    </row>
    <row r="36" spans="1:10" x14ac:dyDescent="0.2">
      <c r="A36" s="257" t="s">
        <v>20</v>
      </c>
      <c r="B36" s="303"/>
      <c r="C36" s="296">
        <v>21.34</v>
      </c>
      <c r="D36" s="300">
        <v>96048</v>
      </c>
      <c r="E36" s="89"/>
      <c r="F36" s="301">
        <f t="shared" ref="F36:F37" si="6">(D36-E36)/D36</f>
        <v>1</v>
      </c>
      <c r="G36" s="262" t="str">
        <f>IF(AND(F36&lt;=3%,F36&gt;=0),"5",IF(AND(F36&gt;3%,F36&lt;=6%),"10",IF(AND(F36&gt;6%,F36&lt;=9%),"15",IF(AND(F36&gt;9%,F36&lt;=12%),"20",IF(AND(F36&gt;12%,F36&lt;=15%),"25",IF(AND(F36&gt;15%,F36&lt;=18%),"30",IF(AND(F36&gt;18%,F36&lt;=21%),"35",IF(AND(F36&gt;21%,F36&lt;=24%),"40",IF(AND(F36&gt;24%,F36&lt;=27%),"45",IF(AND(F36&gt;27%,F36&lt;=30%),"50",IF(AND(F36&gt;30%,F36&lt;=33%),"55",IF(AND(F36&gt;33%,F36&lt;=36%),"60",IF(AND(F36&gt;36%,F36&lt;=39%),"65",IF(AND(F36&gt;39%,F36&lt;=42%),"70",IF(AND(F36&gt;42%,F36&lt;=45%),"75",IF(AND(F36&gt;45%,F36&lt;=48%),"80",IF(AND(F36&gt;48%,F36&lt;=51%),"85",IF(AND(F36&gt;51%,F36&lt;=54%),"90",IF(AND(F36&gt;54%,F36&lt;=57%),"95",IF(F36&gt;57%,"100",IF(AND(F36&lt;0%,F36&gt;=-3%),"-5",IF(AND(F36&lt;-3%,F36&gt;=-6%),"-10",IF(AND(F36&lt;-6%,F36&gt;=-9%),"-15",IF(AND(F36&lt;-9%,F36&gt;=-12%),"-20",IF(AND(F36&lt;-12%,F36&gt;=-15%),"-25",IF(AND(F36&lt;-15%,F36&gt;=-18%),"-30",IF(AND(F36&lt;-18%,F36&gt;=-21%),"-35",IF(AND(F36&lt;-21%,F36&gt;=-24%),"-40",IF(AND(F36&lt;-24%,F36&gt;=-27%),"-45",IF(AND(F36&lt;-27%,F36&gt;=-30%),"-50",IF(AND(F36&lt;-30%,F36&gt;=-33%),"-55",IF(AND(F36&lt;-33%,F36&gt;=-36%),"-60",IF(AND(F36&lt;-36%,F36&gt;=-39%),"-65",IF(AND(F36&lt;-39%,F36&gt;=-42%),"-70",IF(AND(F36&lt;-42%,F36&gt;=-45%),"-75",IF(AND(F36&lt;-45%,F36&gt;=-48%),"-80",IF(AND(F36&lt;-48%,F36&gt;=-51%),"-85",IF(AND(F36&lt;-51%,F36&gt;=-54%),"-90",IF(AND(F36&lt;-54%,F36&gt;=-57%),"95",IF(F36&lt;-57%,"-100"))))))))))))))))))))))))))))))))))))))))</f>
        <v>100</v>
      </c>
      <c r="H36" s="299">
        <f>SUM(G36*0.8621)</f>
        <v>86.21</v>
      </c>
      <c r="I36" s="264"/>
      <c r="J36" s="307">
        <f>SUM(H36*0.4)</f>
        <v>34.484000000000002</v>
      </c>
    </row>
    <row r="37" spans="1:10" x14ac:dyDescent="0.2">
      <c r="A37" s="257" t="s">
        <v>22</v>
      </c>
      <c r="B37" s="303"/>
      <c r="C37" s="296">
        <v>21.34</v>
      </c>
      <c r="D37" s="300">
        <v>15368</v>
      </c>
      <c r="E37" s="89"/>
      <c r="F37" s="301">
        <f t="shared" si="6"/>
        <v>1</v>
      </c>
      <c r="G37" s="262" t="str">
        <f>IF(AND(F37&lt;=3%,F37&gt;=0),"5",IF(AND(F37&gt;3%,F37&lt;=6%),"10",IF(AND(F37&gt;6%,F37&lt;=9%),"15",IF(AND(F37&gt;9%,F37&lt;=12%),"20",IF(AND(F37&gt;12%,F37&lt;=15%),"25",IF(AND(F37&gt;15%,F37&lt;=18%),"30",IF(AND(F37&gt;18%,F37&lt;=21%),"35",IF(AND(F37&gt;21%,F37&lt;=24%),"40",IF(AND(F37&gt;24%,F37&lt;=27%),"45",IF(AND(F37&gt;27%,F37&lt;=30%),"50",IF(AND(F37&gt;30%,F37&lt;=33%),"55",IF(AND(F37&gt;33%,F37&lt;=36%),"60",IF(AND(F37&gt;36%,F37&lt;=39%),"65",IF(AND(F37&gt;39%,F37&lt;=42%),"70",IF(AND(F37&gt;42%,F37&lt;=45%),"75",IF(AND(F37&gt;45%,F37&lt;=48%),"80",IF(AND(F37&gt;48%,F37&lt;=51%),"85",IF(AND(F37&gt;51%,F37&lt;=54%),"90",IF(AND(F37&gt;54%,F37&lt;=57%),"95",IF(F37&gt;57%,"100",IF(AND(F37&lt;0%,F37&gt;=-3%),"-5",IF(AND(F37&lt;-3%,F37&gt;=-6%),"-10",IF(AND(F37&lt;-6%,F37&gt;=-9%),"-15",IF(AND(F37&lt;-9%,F37&gt;=-12%),"-20",IF(AND(F37&lt;-12%,F37&gt;=-15%),"-25",IF(AND(F37&lt;-15%,F37&gt;=-18%),"-30",IF(AND(F37&lt;-18%,F37&gt;=-21%),"-35",IF(AND(F37&lt;-21%,F37&gt;=-24%),"-40",IF(AND(F37&lt;-24%,F37&gt;=-27%),"-45",IF(AND(F37&lt;-27%,F37&gt;=-30%),"-50",IF(AND(F37&lt;-30%,F37&gt;=-33%),"-55",IF(AND(F37&lt;-33%,F37&gt;=-36%),"-60",IF(AND(F37&lt;-36%,F37&gt;=-39%),"-65",IF(AND(F37&lt;-39%,F37&gt;=-42%),"-70",IF(AND(F37&lt;-42%,F37&gt;=-45%),"-75",IF(AND(F37&lt;-45%,F37&gt;=-48%),"-80",IF(AND(F37&lt;-48%,F37&gt;=-51%),"-85",IF(AND(F37&lt;-51%,F37&gt;=-54%),"-90",IF(AND(F37&lt;-54%,F37&gt;=-57%),"95",IF(F37&lt;-57%,"-100"))))))))))))))))))))))))))))))))))))))))</f>
        <v>100</v>
      </c>
      <c r="H37" s="299">
        <f>SUM(G37*0.1379)</f>
        <v>13.79</v>
      </c>
      <c r="I37" s="272"/>
      <c r="J37" s="317">
        <f t="shared" ref="J37" si="7">SUM(H37*0.4)</f>
        <v>5.516</v>
      </c>
    </row>
    <row r="38" spans="1:10" ht="15" thickBot="1" x14ac:dyDescent="0.25">
      <c r="A38" s="273" t="s">
        <v>68</v>
      </c>
      <c r="B38" s="274"/>
      <c r="C38" s="274"/>
      <c r="D38" s="302">
        <f>SUM(D36:D37)</f>
        <v>111416</v>
      </c>
      <c r="E38" s="302">
        <f>SUM(E36:E37)</f>
        <v>0</v>
      </c>
      <c r="F38" s="274"/>
      <c r="G38" s="262"/>
      <c r="H38" s="299"/>
      <c r="I38" s="283">
        <f>SUM(H36:H37)</f>
        <v>100</v>
      </c>
      <c r="J38" s="308"/>
    </row>
    <row r="39" spans="1:10" ht="42.75" x14ac:dyDescent="0.2">
      <c r="A39" s="252" t="s">
        <v>67</v>
      </c>
      <c r="B39" s="253" t="s">
        <v>73</v>
      </c>
      <c r="C39" s="253"/>
      <c r="D39" s="254" t="s">
        <v>74</v>
      </c>
      <c r="E39" s="255" t="s">
        <v>150</v>
      </c>
      <c r="F39" s="254" t="s">
        <v>71</v>
      </c>
      <c r="G39" s="254"/>
      <c r="H39" s="254"/>
      <c r="I39" s="256" t="s">
        <v>72</v>
      </c>
      <c r="J39" s="256"/>
    </row>
    <row r="40" spans="1:10" x14ac:dyDescent="0.2">
      <c r="A40" s="278"/>
      <c r="B40" s="304"/>
      <c r="C40" s="279"/>
      <c r="D40" s="297">
        <f>SUM(E38)</f>
        <v>0</v>
      </c>
      <c r="E40" s="91"/>
      <c r="F40" s="298">
        <f>IFERROR(E40/D40,0)</f>
        <v>0</v>
      </c>
      <c r="G40" s="262"/>
      <c r="H40" s="274"/>
      <c r="I40" s="283" t="str">
        <f>IF(AND(F40&lt;=5%,F40&gt;=0),"100",IF(AND(F40&gt;5%,F40&lt;=10%),"75",IF(AND(F40&gt;10%,F40&lt;=15%),"50",IF(AND(F40&gt;15%,F40&lt;=20%),"25",IF(AND(F40&gt;20%,F40&lt;=25%),"0",IF(AND(F40&gt;25%,F40&lt;=30%),"-25",IF(AND(F40&gt;30%,F40&lt;=35%),"-50",IF(AND(F40&gt;35%,F40&lt;=40%),"-75",IF(F40&gt;40%,"-100")))))))))</f>
        <v>100</v>
      </c>
      <c r="J40" s="305">
        <f>SUM(I40*0.4)</f>
        <v>40</v>
      </c>
    </row>
    <row r="41" spans="1:10" ht="14.25" customHeight="1" thickBot="1" x14ac:dyDescent="0.25">
      <c r="A41" s="320" t="s">
        <v>123</v>
      </c>
      <c r="B41" s="321"/>
      <c r="C41" s="321"/>
      <c r="D41" s="321"/>
      <c r="E41" s="321"/>
      <c r="F41" s="284"/>
      <c r="G41" s="285"/>
      <c r="H41" s="284"/>
      <c r="I41" s="286">
        <f>SUM(I38+I40)</f>
        <v>200</v>
      </c>
      <c r="J41" s="306">
        <f>SUM(J36,J37,J40)</f>
        <v>80</v>
      </c>
    </row>
  </sheetData>
  <sheetProtection formatCells="0" formatColumns="0" formatRows="0"/>
  <mergeCells count="4">
    <mergeCell ref="A10:E10"/>
    <mergeCell ref="A20:E20"/>
    <mergeCell ref="A32:E32"/>
    <mergeCell ref="A41:E41"/>
  </mergeCells>
  <printOptions horizontalCentered="1" verticalCentered="1"/>
  <pageMargins left="0.70866141732283472" right="0.70866141732283472" top="0.74803149606299213" bottom="0.74803149606299213" header="0.31496062992125984" footer="0.31496062992125984"/>
  <pageSetup paperSize="9" scale="70" orientation="portrait" r:id="rId1"/>
  <headerFooter>
    <oddHeader>&amp;CAdvocacy Framework
Scoring Matrices</oddHeader>
  </headerFooter>
  <ignoredErrors>
    <ignoredError sqref="G15" 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Y410"/>
  <sheetViews>
    <sheetView showGridLines="0" topLeftCell="A65" zoomScaleNormal="100" workbookViewId="0">
      <selection activeCell="C83" sqref="C83"/>
    </sheetView>
  </sheetViews>
  <sheetFormatPr defaultColWidth="0" defaultRowHeight="12.75" zeroHeight="1" x14ac:dyDescent="0.2"/>
  <cols>
    <col min="1" max="1" width="1.69921875" style="23" customWidth="1"/>
    <col min="2" max="2" width="3.8984375" style="23" customWidth="1"/>
    <col min="3" max="3" width="25.19921875" style="24" customWidth="1"/>
    <col min="4" max="4" width="13.09765625" style="25" customWidth="1"/>
    <col min="5" max="5" width="4.296875" style="25" customWidth="1"/>
    <col min="6" max="6" width="4" style="25" customWidth="1"/>
    <col min="7" max="7" width="11.19921875" style="25" customWidth="1"/>
    <col min="8" max="8" width="2.8984375" style="25" customWidth="1"/>
    <col min="9" max="9" width="11.59765625" style="25" customWidth="1"/>
    <col min="10" max="10" width="2.09765625" style="25" customWidth="1"/>
    <col min="11" max="11" width="10.59765625" style="25" customWidth="1"/>
    <col min="12" max="12" width="3.19921875" style="33" customWidth="1"/>
    <col min="13" max="13" width="10.296875" style="33" customWidth="1"/>
    <col min="14" max="14" width="3.19921875" style="33" customWidth="1"/>
    <col min="15" max="15" width="10.59765625" style="25" customWidth="1"/>
    <col min="16" max="16" width="4.59765625" style="50" customWidth="1"/>
    <col min="17" max="17" width="2.59765625" style="23" customWidth="1"/>
    <col min="18" max="51" width="0" style="23" hidden="1" customWidth="1"/>
    <col min="52" max="16384" width="8.796875" style="23" hidden="1"/>
  </cols>
  <sheetData>
    <row r="1" spans="2:16" ht="11.25" customHeight="1" x14ac:dyDescent="0.2"/>
    <row r="2" spans="2:16" x14ac:dyDescent="0.2">
      <c r="B2" s="26"/>
      <c r="C2" s="27"/>
      <c r="D2" s="28"/>
      <c r="E2" s="28"/>
      <c r="F2" s="28"/>
      <c r="G2" s="28"/>
      <c r="H2" s="28"/>
      <c r="I2" s="28"/>
      <c r="J2" s="28"/>
      <c r="K2" s="28"/>
      <c r="L2" s="51"/>
      <c r="M2" s="51"/>
      <c r="N2" s="51"/>
      <c r="O2" s="28"/>
      <c r="P2" s="59"/>
    </row>
    <row r="3" spans="2:16" x14ac:dyDescent="0.2">
      <c r="B3" s="29"/>
      <c r="C3" s="129"/>
      <c r="D3" s="31"/>
      <c r="E3" s="31"/>
      <c r="F3" s="31"/>
      <c r="G3" s="31"/>
      <c r="H3" s="31"/>
      <c r="I3" s="31"/>
      <c r="J3" s="31"/>
      <c r="K3" s="31"/>
      <c r="O3" s="31"/>
      <c r="P3" s="60"/>
    </row>
    <row r="4" spans="2:16" ht="18" x14ac:dyDescent="0.25">
      <c r="B4" s="29"/>
      <c r="C4" s="87" t="s">
        <v>75</v>
      </c>
      <c r="D4" s="31"/>
      <c r="E4" s="31"/>
      <c r="F4" s="31"/>
      <c r="G4" s="31"/>
      <c r="H4" s="31"/>
      <c r="I4" s="31"/>
      <c r="J4" s="31"/>
      <c r="K4" s="31"/>
      <c r="O4" s="31"/>
      <c r="P4" s="60"/>
    </row>
    <row r="5" spans="2:16" ht="18" x14ac:dyDescent="0.25">
      <c r="B5" s="29"/>
      <c r="C5" s="88"/>
      <c r="D5" s="32"/>
      <c r="E5" s="32"/>
      <c r="F5" s="32"/>
      <c r="G5" s="33"/>
      <c r="H5" s="31"/>
      <c r="I5" s="31"/>
      <c r="J5" s="31"/>
      <c r="K5" s="31"/>
      <c r="O5" s="31"/>
      <c r="P5" s="60"/>
    </row>
    <row r="6" spans="2:16" ht="18" x14ac:dyDescent="0.25">
      <c r="B6" s="29"/>
      <c r="C6" s="87" t="s">
        <v>90</v>
      </c>
      <c r="D6" s="111"/>
      <c r="E6" s="31"/>
      <c r="F6" s="31"/>
      <c r="G6" s="31"/>
      <c r="H6" s="31"/>
      <c r="I6" s="31"/>
      <c r="J6" s="31"/>
      <c r="K6" s="31"/>
      <c r="O6" s="31"/>
      <c r="P6" s="60"/>
    </row>
    <row r="7" spans="2:16" x14ac:dyDescent="0.2">
      <c r="B7" s="29"/>
      <c r="C7" s="129"/>
      <c r="D7" s="31"/>
      <c r="E7" s="31"/>
      <c r="F7" s="31"/>
      <c r="G7" s="31"/>
      <c r="H7" s="31"/>
      <c r="I7" s="31"/>
      <c r="J7" s="31"/>
      <c r="K7" s="31"/>
      <c r="O7" s="31"/>
      <c r="P7" s="60"/>
    </row>
    <row r="8" spans="2:16" ht="13.5" thickBot="1" x14ac:dyDescent="0.25">
      <c r="B8" s="29"/>
      <c r="C8" s="129"/>
      <c r="D8" s="31"/>
      <c r="E8" s="31"/>
      <c r="F8" s="31"/>
      <c r="G8" s="31"/>
      <c r="H8" s="31"/>
      <c r="I8" s="31"/>
      <c r="J8" s="31"/>
      <c r="K8" s="31"/>
      <c r="O8" s="31"/>
      <c r="P8" s="60"/>
    </row>
    <row r="9" spans="2:16" ht="15.75" thickBot="1" x14ac:dyDescent="0.25">
      <c r="B9" s="29"/>
      <c r="C9" s="86" t="s">
        <v>107</v>
      </c>
      <c r="D9" s="31"/>
      <c r="E9" s="111"/>
      <c r="F9" s="31"/>
      <c r="G9" s="328" t="s">
        <v>7</v>
      </c>
      <c r="H9" s="329"/>
      <c r="I9" s="329"/>
      <c r="J9" s="329"/>
      <c r="K9" s="330"/>
      <c r="O9" s="31"/>
      <c r="P9" s="60"/>
    </row>
    <row r="10" spans="2:16" ht="15.75" thickBot="1" x14ac:dyDescent="0.25">
      <c r="B10" s="29"/>
      <c r="C10" s="83"/>
      <c r="D10" s="31"/>
      <c r="E10" s="31"/>
      <c r="F10" s="31"/>
      <c r="G10" s="52"/>
      <c r="H10" s="52"/>
      <c r="I10" s="52"/>
      <c r="J10" s="52"/>
      <c r="K10" s="52"/>
      <c r="O10" s="31"/>
      <c r="P10" s="60"/>
    </row>
    <row r="11" spans="2:16" ht="15.75" thickBot="1" x14ac:dyDescent="0.25">
      <c r="B11" s="29"/>
      <c r="C11" s="86" t="s">
        <v>76</v>
      </c>
      <c r="D11" s="34"/>
      <c r="E11" s="34"/>
      <c r="F11" s="34"/>
      <c r="G11" s="324"/>
      <c r="H11" s="325"/>
      <c r="I11" s="325"/>
      <c r="J11" s="325"/>
      <c r="K11" s="326"/>
      <c r="L11" s="52"/>
      <c r="M11" s="52"/>
      <c r="N11" s="52"/>
      <c r="O11" s="55"/>
      <c r="P11" s="61"/>
    </row>
    <row r="12" spans="2:16" x14ac:dyDescent="0.2">
      <c r="B12" s="29"/>
      <c r="C12" s="129"/>
      <c r="D12" s="31"/>
      <c r="E12" s="31"/>
      <c r="F12" s="31"/>
      <c r="G12" s="31"/>
      <c r="H12" s="31"/>
      <c r="I12" s="31"/>
      <c r="J12" s="31"/>
      <c r="K12" s="31"/>
      <c r="O12" s="31"/>
      <c r="P12" s="60"/>
    </row>
    <row r="13" spans="2:16" x14ac:dyDescent="0.2">
      <c r="B13" s="29"/>
      <c r="C13" s="129"/>
      <c r="D13" s="31"/>
      <c r="E13" s="31"/>
      <c r="F13" s="31"/>
      <c r="G13" s="31"/>
      <c r="H13" s="31"/>
      <c r="I13" s="31"/>
      <c r="J13" s="31"/>
      <c r="K13" s="31"/>
      <c r="O13" s="31"/>
      <c r="P13" s="60"/>
    </row>
    <row r="14" spans="2:16" ht="45" x14ac:dyDescent="0.3">
      <c r="B14" s="29"/>
      <c r="C14" s="113" t="s">
        <v>136</v>
      </c>
      <c r="D14" s="31"/>
      <c r="E14" s="31"/>
      <c r="F14" s="31"/>
      <c r="G14" s="31"/>
      <c r="H14" s="31"/>
      <c r="I14" s="31"/>
      <c r="J14" s="31"/>
      <c r="K14" s="31"/>
      <c r="O14" s="31"/>
      <c r="P14" s="60"/>
    </row>
    <row r="15" spans="2:16" x14ac:dyDescent="0.2">
      <c r="B15" s="29"/>
      <c r="C15" s="129"/>
      <c r="D15" s="31"/>
      <c r="E15" s="31"/>
      <c r="F15" s="31"/>
      <c r="G15" s="31"/>
      <c r="H15" s="31"/>
      <c r="I15" s="31"/>
      <c r="J15" s="31"/>
      <c r="K15" s="31"/>
      <c r="O15" s="31"/>
      <c r="P15" s="60"/>
    </row>
    <row r="16" spans="2:16" ht="13.5" thickBot="1" x14ac:dyDescent="0.25">
      <c r="B16" s="29"/>
      <c r="C16" s="129"/>
      <c r="D16" s="31"/>
      <c r="E16" s="31"/>
      <c r="F16" s="31"/>
      <c r="G16" s="31"/>
      <c r="H16" s="31"/>
      <c r="I16" s="31"/>
      <c r="J16" s="31"/>
      <c r="K16" s="31"/>
      <c r="O16" s="31"/>
      <c r="P16" s="60"/>
    </row>
    <row r="17" spans="2:16" ht="21" customHeight="1" thickBot="1" x14ac:dyDescent="0.25">
      <c r="B17" s="29"/>
      <c r="C17" s="124" t="s">
        <v>108</v>
      </c>
      <c r="D17" s="31"/>
      <c r="E17" s="111"/>
      <c r="F17" s="31"/>
      <c r="G17" s="328" t="s">
        <v>135</v>
      </c>
      <c r="H17" s="329"/>
      <c r="I17" s="329"/>
      <c r="J17" s="329"/>
      <c r="K17" s="330"/>
      <c r="O17" s="31"/>
      <c r="P17" s="60"/>
    </row>
    <row r="18" spans="2:16" x14ac:dyDescent="0.2">
      <c r="B18" s="29"/>
      <c r="C18" s="129"/>
      <c r="D18" s="31"/>
      <c r="E18" s="31"/>
      <c r="F18" s="31"/>
      <c r="G18" s="31"/>
      <c r="H18" s="31"/>
      <c r="I18" s="31"/>
      <c r="J18" s="31"/>
      <c r="K18" s="31"/>
      <c r="O18" s="31"/>
      <c r="P18" s="60"/>
    </row>
    <row r="19" spans="2:16" ht="25.5" x14ac:dyDescent="0.2">
      <c r="B19" s="29"/>
      <c r="C19" s="35" t="s">
        <v>91</v>
      </c>
      <c r="D19" s="31"/>
      <c r="E19" s="31"/>
      <c r="F19" s="31"/>
      <c r="G19" s="81" t="s">
        <v>94</v>
      </c>
      <c r="H19" s="31"/>
      <c r="I19" s="81" t="s">
        <v>95</v>
      </c>
      <c r="J19" s="31"/>
      <c r="K19" s="81" t="s">
        <v>96</v>
      </c>
      <c r="M19" s="81" t="s">
        <v>187</v>
      </c>
      <c r="O19" s="81" t="s">
        <v>186</v>
      </c>
      <c r="P19" s="60"/>
    </row>
    <row r="20" spans="2:16" ht="13.5" thickBot="1" x14ac:dyDescent="0.25">
      <c r="B20" s="29"/>
      <c r="C20" s="35"/>
      <c r="D20" s="31"/>
      <c r="E20" s="31"/>
      <c r="F20" s="31"/>
      <c r="G20" s="31"/>
      <c r="H20" s="31"/>
      <c r="I20" s="31"/>
      <c r="J20" s="31"/>
      <c r="K20" s="31"/>
      <c r="M20" s="31"/>
      <c r="O20" s="31"/>
      <c r="P20" s="60"/>
    </row>
    <row r="21" spans="2:16" ht="15.75" thickBot="1" x14ac:dyDescent="0.25">
      <c r="B21" s="29"/>
      <c r="C21" s="37" t="s">
        <v>97</v>
      </c>
      <c r="D21" s="31"/>
      <c r="E21" s="111" t="s">
        <v>134</v>
      </c>
      <c r="F21" s="31"/>
      <c r="G21" s="66"/>
      <c r="H21" s="67"/>
      <c r="I21" s="66"/>
      <c r="J21" s="67"/>
      <c r="K21" s="66"/>
      <c r="L21" s="68"/>
      <c r="M21" s="66"/>
      <c r="N21" s="68"/>
      <c r="O21" s="141">
        <f>SUM(G21,I21,K21,M21)</f>
        <v>0</v>
      </c>
      <c r="P21" s="62"/>
    </row>
    <row r="22" spans="2:16" s="37" customFormat="1" ht="13.5" thickBot="1" x14ac:dyDescent="0.25">
      <c r="B22" s="29"/>
      <c r="C22" s="129"/>
      <c r="D22" s="31"/>
      <c r="E22" s="31"/>
      <c r="F22" s="31"/>
      <c r="G22" s="69"/>
      <c r="H22" s="67"/>
      <c r="I22" s="69"/>
      <c r="J22" s="67"/>
      <c r="K22" s="69"/>
      <c r="L22" s="70"/>
      <c r="M22" s="69"/>
      <c r="N22" s="70"/>
      <c r="O22" s="142"/>
      <c r="P22" s="60"/>
    </row>
    <row r="23" spans="2:16" ht="13.5" thickBot="1" x14ac:dyDescent="0.25">
      <c r="B23" s="29"/>
      <c r="C23" s="129" t="s">
        <v>92</v>
      </c>
      <c r="D23" s="31"/>
      <c r="E23" s="31"/>
      <c r="F23" s="31"/>
      <c r="G23" s="71"/>
      <c r="H23" s="72"/>
      <c r="I23" s="66"/>
      <c r="J23" s="72"/>
      <c r="K23" s="66"/>
      <c r="L23" s="68"/>
      <c r="M23" s="66"/>
      <c r="N23" s="68"/>
      <c r="O23" s="141">
        <f>SUM(G23,I23,K23,M23)</f>
        <v>0</v>
      </c>
      <c r="P23" s="62"/>
    </row>
    <row r="24" spans="2:16" s="37" customFormat="1" ht="13.5" thickBot="1" x14ac:dyDescent="0.25">
      <c r="B24" s="29"/>
      <c r="C24" s="129"/>
      <c r="D24" s="31"/>
      <c r="E24" s="31"/>
      <c r="F24" s="31"/>
      <c r="G24" s="69"/>
      <c r="H24" s="67"/>
      <c r="I24" s="69"/>
      <c r="J24" s="67"/>
      <c r="K24" s="69"/>
      <c r="L24" s="70"/>
      <c r="M24" s="69"/>
      <c r="N24" s="70"/>
      <c r="O24" s="142"/>
      <c r="P24" s="60"/>
    </row>
    <row r="25" spans="2:16" ht="13.5" thickBot="1" x14ac:dyDescent="0.25">
      <c r="B25" s="29"/>
      <c r="C25" s="129" t="s">
        <v>93</v>
      </c>
      <c r="D25" s="31"/>
      <c r="E25" s="31"/>
      <c r="F25" s="31"/>
      <c r="G25" s="66"/>
      <c r="H25" s="72"/>
      <c r="I25" s="66"/>
      <c r="J25" s="72"/>
      <c r="K25" s="66"/>
      <c r="L25" s="68"/>
      <c r="M25" s="66"/>
      <c r="N25" s="68"/>
      <c r="O25" s="141">
        <f>SUM(G25,I25,K25,M25)</f>
        <v>0</v>
      </c>
      <c r="P25" s="62"/>
    </row>
    <row r="26" spans="2:16" s="56" customFormat="1" ht="13.5" thickBot="1" x14ac:dyDescent="0.25">
      <c r="B26" s="57"/>
      <c r="C26" s="58"/>
      <c r="D26" s="33"/>
      <c r="E26" s="33"/>
      <c r="F26" s="33"/>
      <c r="G26" s="68"/>
      <c r="H26" s="70"/>
      <c r="I26" s="68"/>
      <c r="J26" s="70"/>
      <c r="K26" s="68"/>
      <c r="L26" s="68"/>
      <c r="M26" s="68"/>
      <c r="N26" s="68"/>
      <c r="O26" s="143"/>
      <c r="P26" s="62"/>
    </row>
    <row r="27" spans="2:16" ht="13.5" thickBot="1" x14ac:dyDescent="0.25">
      <c r="B27" s="29"/>
      <c r="C27" s="129" t="s">
        <v>100</v>
      </c>
      <c r="D27" s="31"/>
      <c r="E27" s="31"/>
      <c r="F27" s="31"/>
      <c r="G27" s="141">
        <f>SUM(G21:G25)</f>
        <v>0</v>
      </c>
      <c r="H27" s="162"/>
      <c r="I27" s="141">
        <f>SUM(I21:I25)</f>
        <v>0</v>
      </c>
      <c r="J27" s="162"/>
      <c r="K27" s="141">
        <f>SUM(K21:K25)</f>
        <v>0</v>
      </c>
      <c r="L27" s="80"/>
      <c r="M27" s="141">
        <f>SUM(M21:M25)</f>
        <v>0</v>
      </c>
      <c r="N27" s="80"/>
      <c r="O27" s="141">
        <f>SUM(O21:O25)</f>
        <v>0</v>
      </c>
      <c r="P27" s="62"/>
    </row>
    <row r="28" spans="2:16" s="37" customFormat="1" x14ac:dyDescent="0.2">
      <c r="B28" s="29"/>
      <c r="C28" s="129"/>
      <c r="D28" s="31"/>
      <c r="E28" s="31"/>
      <c r="F28" s="31"/>
      <c r="G28" s="70"/>
      <c r="H28" s="70"/>
      <c r="I28" s="70"/>
      <c r="J28" s="70"/>
      <c r="K28" s="70"/>
      <c r="L28" s="70"/>
      <c r="M28" s="70"/>
      <c r="N28" s="70"/>
      <c r="O28" s="143"/>
      <c r="P28" s="60"/>
    </row>
    <row r="29" spans="2:16" s="37" customFormat="1" ht="13.5" thickBot="1" x14ac:dyDescent="0.25">
      <c r="B29" s="29"/>
      <c r="C29" s="129"/>
      <c r="D29" s="31"/>
      <c r="E29" s="31"/>
      <c r="F29" s="31"/>
      <c r="G29" s="47"/>
      <c r="H29" s="31"/>
      <c r="I29" s="47"/>
      <c r="J29" s="40"/>
      <c r="K29" s="47"/>
      <c r="L29" s="33"/>
      <c r="M29" s="47"/>
      <c r="N29" s="33"/>
      <c r="O29" s="144"/>
      <c r="P29" s="60"/>
    </row>
    <row r="30" spans="2:16" ht="18" customHeight="1" thickBot="1" x14ac:dyDescent="0.25">
      <c r="B30" s="29"/>
      <c r="C30" s="46" t="s">
        <v>98</v>
      </c>
      <c r="D30" s="31"/>
      <c r="E30" s="111" t="s">
        <v>134</v>
      </c>
      <c r="F30" s="31"/>
      <c r="G30" s="139"/>
      <c r="H30" s="73"/>
      <c r="I30" s="139"/>
      <c r="J30" s="73"/>
      <c r="K30" s="139"/>
      <c r="L30" s="74"/>
      <c r="M30" s="139"/>
      <c r="N30" s="74"/>
      <c r="O30" s="141">
        <f>SUM(G30,I30,K30,M30)</f>
        <v>0</v>
      </c>
      <c r="P30" s="62"/>
    </row>
    <row r="31" spans="2:16" s="37" customFormat="1" ht="13.5" thickBot="1" x14ac:dyDescent="0.25">
      <c r="B31" s="29"/>
      <c r="C31" s="129"/>
      <c r="D31" s="31"/>
      <c r="E31" s="31"/>
      <c r="F31" s="31"/>
      <c r="G31" s="75"/>
      <c r="H31" s="76"/>
      <c r="I31" s="75"/>
      <c r="J31" s="76"/>
      <c r="K31" s="75"/>
      <c r="L31" s="77"/>
      <c r="M31" s="75"/>
      <c r="N31" s="77"/>
      <c r="O31" s="145"/>
      <c r="P31" s="60"/>
    </row>
    <row r="32" spans="2:16" ht="27" customHeight="1" thickBot="1" x14ac:dyDescent="0.25">
      <c r="B32" s="29"/>
      <c r="C32" s="46" t="s">
        <v>99</v>
      </c>
      <c r="D32" s="31"/>
      <c r="E32" s="31"/>
      <c r="F32" s="31"/>
      <c r="G32" s="139"/>
      <c r="H32" s="76"/>
      <c r="I32" s="139"/>
      <c r="J32" s="76"/>
      <c r="K32" s="139"/>
      <c r="L32" s="74"/>
      <c r="M32" s="139"/>
      <c r="N32" s="74"/>
      <c r="O32" s="141">
        <f>SUM(G32,I32,K32,M32)</f>
        <v>0</v>
      </c>
      <c r="P32" s="62"/>
    </row>
    <row r="33" spans="2:16" s="37" customFormat="1" ht="13.5" thickBot="1" x14ac:dyDescent="0.25">
      <c r="B33" s="29"/>
      <c r="C33" s="129"/>
      <c r="D33" s="31"/>
      <c r="E33" s="31"/>
      <c r="F33" s="31"/>
      <c r="G33" s="75"/>
      <c r="H33" s="76"/>
      <c r="I33" s="75"/>
      <c r="J33" s="76"/>
      <c r="K33" s="75"/>
      <c r="L33" s="77"/>
      <c r="M33" s="75"/>
      <c r="N33" s="77"/>
      <c r="O33" s="145"/>
      <c r="P33" s="60"/>
    </row>
    <row r="34" spans="2:16" ht="27.75" customHeight="1" thickBot="1" x14ac:dyDescent="0.25">
      <c r="B34" s="29"/>
      <c r="C34" s="46" t="s">
        <v>103</v>
      </c>
      <c r="D34" s="31"/>
      <c r="E34" s="31"/>
      <c r="F34" s="31"/>
      <c r="G34" s="139"/>
      <c r="H34" s="73"/>
      <c r="I34" s="139"/>
      <c r="J34" s="73"/>
      <c r="K34" s="139"/>
      <c r="L34" s="74"/>
      <c r="M34" s="139"/>
      <c r="N34" s="74"/>
      <c r="O34" s="141">
        <f>SUM(G34,I34,K34,M34)</f>
        <v>0</v>
      </c>
      <c r="P34" s="62"/>
    </row>
    <row r="35" spans="2:16" ht="13.5" thickBot="1" x14ac:dyDescent="0.25">
      <c r="B35" s="29"/>
      <c r="C35" s="129"/>
      <c r="D35" s="31"/>
      <c r="E35" s="31"/>
      <c r="F35" s="31"/>
      <c r="G35" s="78"/>
      <c r="H35" s="76"/>
      <c r="I35" s="78"/>
      <c r="J35" s="76"/>
      <c r="K35" s="78"/>
      <c r="L35" s="77"/>
      <c r="M35" s="78"/>
      <c r="N35" s="77"/>
      <c r="O35" s="146"/>
      <c r="P35" s="60"/>
    </row>
    <row r="36" spans="2:16" ht="39" thickBot="1" x14ac:dyDescent="0.25">
      <c r="B36" s="29"/>
      <c r="C36" s="129" t="s">
        <v>184</v>
      </c>
      <c r="D36" s="31"/>
      <c r="E36" s="31"/>
      <c r="F36" s="31"/>
      <c r="G36" s="139"/>
      <c r="H36" s="73"/>
      <c r="I36" s="139"/>
      <c r="J36" s="76"/>
      <c r="K36" s="139"/>
      <c r="L36" s="74"/>
      <c r="M36" s="139"/>
      <c r="N36" s="74"/>
      <c r="O36" s="141">
        <f>SUM(G36,I36,K36,M36)</f>
        <v>0</v>
      </c>
      <c r="P36" s="62"/>
    </row>
    <row r="37" spans="2:16" ht="13.5" thickBot="1" x14ac:dyDescent="0.25">
      <c r="B37" s="29"/>
      <c r="C37" s="129"/>
      <c r="D37" s="31"/>
      <c r="E37" s="31"/>
      <c r="F37" s="31"/>
      <c r="G37" s="74"/>
      <c r="H37" s="77"/>
      <c r="I37" s="74"/>
      <c r="J37" s="77"/>
      <c r="K37" s="74"/>
      <c r="L37" s="74"/>
      <c r="M37" s="74"/>
      <c r="N37" s="74"/>
      <c r="O37" s="147"/>
      <c r="P37" s="62"/>
    </row>
    <row r="38" spans="2:16" ht="39" thickBot="1" x14ac:dyDescent="0.25">
      <c r="B38" s="29"/>
      <c r="C38" s="129" t="s">
        <v>102</v>
      </c>
      <c r="D38" s="31"/>
      <c r="E38" s="31"/>
      <c r="F38" s="31"/>
      <c r="G38" s="139"/>
      <c r="H38" s="77"/>
      <c r="I38" s="139"/>
      <c r="J38" s="77"/>
      <c r="K38" s="139"/>
      <c r="L38" s="74"/>
      <c r="M38" s="139"/>
      <c r="N38" s="74"/>
      <c r="O38" s="141">
        <f>SUM(G38,I38,K38,M38)</f>
        <v>0</v>
      </c>
      <c r="P38" s="62"/>
    </row>
    <row r="39" spans="2:16" ht="13.5" thickBot="1" x14ac:dyDescent="0.25">
      <c r="B39" s="29"/>
      <c r="C39" s="129"/>
      <c r="D39" s="31"/>
      <c r="E39" s="31"/>
      <c r="F39" s="31"/>
      <c r="G39" s="40"/>
      <c r="H39" s="33"/>
      <c r="I39" s="40"/>
      <c r="J39" s="40"/>
      <c r="K39" s="40"/>
      <c r="L39" s="49"/>
      <c r="M39" s="40"/>
      <c r="N39" s="49"/>
      <c r="O39" s="148"/>
      <c r="P39" s="63"/>
    </row>
    <row r="40" spans="2:16" ht="32.25" customHeight="1" thickBot="1" x14ac:dyDescent="0.25">
      <c r="B40" s="29"/>
      <c r="C40" s="129" t="s">
        <v>101</v>
      </c>
      <c r="D40" s="31"/>
      <c r="E40" s="31"/>
      <c r="F40" s="31"/>
      <c r="G40" s="139"/>
      <c r="H40" s="77"/>
      <c r="I40" s="139"/>
      <c r="J40" s="77"/>
      <c r="K40" s="139"/>
      <c r="L40" s="74"/>
      <c r="M40" s="139"/>
      <c r="N40" s="74"/>
      <c r="O40" s="141">
        <f>SUM(G40,I40,K40,M40)</f>
        <v>0</v>
      </c>
      <c r="P40" s="63"/>
    </row>
    <row r="41" spans="2:16" ht="13.5" thickBot="1" x14ac:dyDescent="0.25">
      <c r="B41" s="29"/>
      <c r="C41" s="129"/>
      <c r="D41" s="31"/>
      <c r="E41" s="31"/>
      <c r="F41" s="31"/>
      <c r="G41" s="74"/>
      <c r="H41" s="77"/>
      <c r="I41" s="74"/>
      <c r="J41" s="77"/>
      <c r="K41" s="74"/>
      <c r="L41" s="74"/>
      <c r="M41" s="74"/>
      <c r="N41" s="74"/>
      <c r="O41" s="147"/>
      <c r="P41" s="63"/>
    </row>
    <row r="42" spans="2:16" s="56" customFormat="1" ht="26.25" thickBot="1" x14ac:dyDescent="0.25">
      <c r="B42" s="57"/>
      <c r="C42" s="79" t="s">
        <v>104</v>
      </c>
      <c r="D42" s="33"/>
      <c r="E42" s="33"/>
      <c r="F42" s="33"/>
      <c r="G42" s="149">
        <f>SUM(G30,G32,G34,G36,G38,G40)</f>
        <v>0</v>
      </c>
      <c r="H42" s="147"/>
      <c r="I42" s="149">
        <f>SUM(I30,I32,I34,I36,I38,I40)</f>
        <v>0</v>
      </c>
      <c r="J42" s="147"/>
      <c r="K42" s="149">
        <f>SUM(K30,K32,K34,K36,K38,K40)</f>
        <v>0</v>
      </c>
      <c r="L42" s="74"/>
      <c r="M42" s="149">
        <f>SUM(M30,M32,M34,M36,M38,M40)</f>
        <v>0</v>
      </c>
      <c r="N42" s="74"/>
      <c r="O42" s="149">
        <f>SUM(O30,O32,O34,O36,O38,O40)</f>
        <v>0</v>
      </c>
      <c r="P42" s="63"/>
    </row>
    <row r="43" spans="2:16" s="56" customFormat="1" x14ac:dyDescent="0.2">
      <c r="B43" s="57"/>
      <c r="C43" s="79"/>
      <c r="D43" s="33"/>
      <c r="E43" s="33"/>
      <c r="F43" s="33"/>
      <c r="G43" s="68"/>
      <c r="H43" s="70"/>
      <c r="I43" s="68"/>
      <c r="J43" s="70"/>
      <c r="K43" s="68"/>
      <c r="L43" s="68"/>
      <c r="M43" s="68"/>
      <c r="N43" s="68"/>
      <c r="O43" s="143"/>
      <c r="P43" s="63"/>
    </row>
    <row r="44" spans="2:16" s="56" customFormat="1" ht="13.5" thickBot="1" x14ac:dyDescent="0.25">
      <c r="B44" s="114"/>
      <c r="C44" s="115"/>
      <c r="D44" s="85"/>
      <c r="E44" s="85"/>
      <c r="F44" s="85"/>
      <c r="G44" s="117"/>
      <c r="H44" s="116"/>
      <c r="I44" s="117"/>
      <c r="J44" s="116"/>
      <c r="K44" s="117"/>
      <c r="L44" s="117"/>
      <c r="M44" s="117"/>
      <c r="N44" s="117"/>
      <c r="O44" s="150"/>
      <c r="P44" s="118"/>
    </row>
    <row r="45" spans="2:16" s="56" customFormat="1" ht="16.5" thickTop="1" thickBot="1" x14ac:dyDescent="0.25">
      <c r="B45" s="29"/>
      <c r="C45" s="129"/>
      <c r="D45" s="31"/>
      <c r="E45" s="31"/>
      <c r="F45" s="31"/>
      <c r="G45" s="132"/>
      <c r="H45" s="70"/>
      <c r="I45" s="132"/>
      <c r="J45" s="70"/>
      <c r="K45" s="132"/>
      <c r="L45" s="68"/>
      <c r="M45" s="68"/>
      <c r="N45" s="68"/>
      <c r="O45" s="151"/>
      <c r="P45" s="63"/>
    </row>
    <row r="46" spans="2:16" s="56" customFormat="1" ht="17.25" customHeight="1" thickBot="1" x14ac:dyDescent="0.25">
      <c r="B46" s="29"/>
      <c r="C46" s="124" t="s">
        <v>111</v>
      </c>
      <c r="D46" s="31"/>
      <c r="E46" s="111"/>
      <c r="F46" s="31"/>
      <c r="G46" s="328" t="s">
        <v>9</v>
      </c>
      <c r="H46" s="329"/>
      <c r="I46" s="329"/>
      <c r="J46" s="329"/>
      <c r="K46" s="330"/>
      <c r="L46" s="33"/>
      <c r="M46" s="33"/>
      <c r="N46" s="33"/>
      <c r="O46" s="152"/>
      <c r="P46" s="63"/>
    </row>
    <row r="47" spans="2:16" s="56" customFormat="1" x14ac:dyDescent="0.2">
      <c r="B47" s="29"/>
      <c r="C47" s="129"/>
      <c r="D47" s="31"/>
      <c r="E47" s="31"/>
      <c r="F47" s="31"/>
      <c r="G47" s="31"/>
      <c r="H47" s="31"/>
      <c r="I47" s="31"/>
      <c r="J47" s="31"/>
      <c r="K47" s="31"/>
      <c r="L47" s="33"/>
      <c r="M47" s="33"/>
      <c r="N47" s="33"/>
      <c r="O47" s="152"/>
      <c r="P47" s="63"/>
    </row>
    <row r="48" spans="2:16" s="56" customFormat="1" ht="25.5" x14ac:dyDescent="0.2">
      <c r="B48" s="29"/>
      <c r="C48" s="35" t="s">
        <v>91</v>
      </c>
      <c r="D48" s="31"/>
      <c r="E48" s="31"/>
      <c r="F48" s="31"/>
      <c r="G48" s="81" t="s">
        <v>94</v>
      </c>
      <c r="H48" s="31"/>
      <c r="I48" s="81" t="s">
        <v>95</v>
      </c>
      <c r="J48" s="31"/>
      <c r="K48" s="81" t="s">
        <v>96</v>
      </c>
      <c r="L48" s="33"/>
      <c r="M48" s="81" t="s">
        <v>187</v>
      </c>
      <c r="N48" s="33"/>
      <c r="O48" s="81" t="s">
        <v>186</v>
      </c>
      <c r="P48" s="63"/>
    </row>
    <row r="49" spans="2:16" s="56" customFormat="1" ht="13.5" thickBot="1" x14ac:dyDescent="0.25">
      <c r="B49" s="29"/>
      <c r="C49" s="35"/>
      <c r="D49" s="31"/>
      <c r="E49" s="31"/>
      <c r="F49" s="31"/>
      <c r="G49" s="31"/>
      <c r="H49" s="31"/>
      <c r="I49" s="31"/>
      <c r="J49" s="31"/>
      <c r="K49" s="31"/>
      <c r="L49" s="33"/>
      <c r="M49" s="31"/>
      <c r="N49" s="33"/>
      <c r="O49" s="31"/>
      <c r="P49" s="63"/>
    </row>
    <row r="50" spans="2:16" s="56" customFormat="1" ht="15.75" thickBot="1" x14ac:dyDescent="0.25">
      <c r="B50" s="29"/>
      <c r="C50" s="37" t="s">
        <v>97</v>
      </c>
      <c r="D50" s="31"/>
      <c r="E50" s="111" t="s">
        <v>134</v>
      </c>
      <c r="F50" s="31"/>
      <c r="G50" s="66"/>
      <c r="H50" s="67"/>
      <c r="I50" s="66"/>
      <c r="J50" s="67"/>
      <c r="K50" s="66"/>
      <c r="L50" s="68"/>
      <c r="M50" s="66"/>
      <c r="N50" s="68"/>
      <c r="O50" s="141">
        <f>SUM(G50,I50,K50,M50)</f>
        <v>0</v>
      </c>
      <c r="P50" s="63"/>
    </row>
    <row r="51" spans="2:16" s="56" customFormat="1" ht="13.5" thickBot="1" x14ac:dyDescent="0.25">
      <c r="B51" s="29"/>
      <c r="C51" s="129"/>
      <c r="D51" s="31"/>
      <c r="E51" s="31"/>
      <c r="F51" s="31"/>
      <c r="G51" s="69"/>
      <c r="H51" s="67"/>
      <c r="I51" s="69"/>
      <c r="J51" s="67"/>
      <c r="K51" s="69"/>
      <c r="L51" s="70"/>
      <c r="M51" s="69"/>
      <c r="N51" s="70"/>
      <c r="O51" s="142"/>
      <c r="P51" s="63"/>
    </row>
    <row r="52" spans="2:16" s="56" customFormat="1" ht="13.5" thickBot="1" x14ac:dyDescent="0.25">
      <c r="B52" s="29"/>
      <c r="C52" s="129" t="s">
        <v>92</v>
      </c>
      <c r="D52" s="31"/>
      <c r="E52" s="31"/>
      <c r="F52" s="31"/>
      <c r="G52" s="71"/>
      <c r="H52" s="72"/>
      <c r="I52" s="66"/>
      <c r="J52" s="72"/>
      <c r="K52" s="66"/>
      <c r="L52" s="68"/>
      <c r="M52" s="66"/>
      <c r="N52" s="68"/>
      <c r="O52" s="141">
        <f>SUM(G52,I52,K52,M52)</f>
        <v>0</v>
      </c>
      <c r="P52" s="63"/>
    </row>
    <row r="53" spans="2:16" s="56" customFormat="1" ht="13.5" thickBot="1" x14ac:dyDescent="0.25">
      <c r="B53" s="29"/>
      <c r="C53" s="129"/>
      <c r="D53" s="31"/>
      <c r="E53" s="31"/>
      <c r="F53" s="31"/>
      <c r="G53" s="69"/>
      <c r="H53" s="67"/>
      <c r="I53" s="69"/>
      <c r="J53" s="67"/>
      <c r="K53" s="69"/>
      <c r="L53" s="70"/>
      <c r="M53" s="69"/>
      <c r="N53" s="70"/>
      <c r="O53" s="142"/>
      <c r="P53" s="63"/>
    </row>
    <row r="54" spans="2:16" s="56" customFormat="1" ht="13.5" thickBot="1" x14ac:dyDescent="0.25">
      <c r="B54" s="29"/>
      <c r="C54" s="129" t="s">
        <v>93</v>
      </c>
      <c r="D54" s="31"/>
      <c r="E54" s="31"/>
      <c r="F54" s="31"/>
      <c r="G54" s="66"/>
      <c r="H54" s="72"/>
      <c r="I54" s="66"/>
      <c r="J54" s="72"/>
      <c r="K54" s="66"/>
      <c r="L54" s="68"/>
      <c r="M54" s="66"/>
      <c r="N54" s="68"/>
      <c r="O54" s="141">
        <f>SUM(G54,I54,K54,M54)</f>
        <v>0</v>
      </c>
      <c r="P54" s="63"/>
    </row>
    <row r="55" spans="2:16" s="56" customFormat="1" ht="13.5" thickBot="1" x14ac:dyDescent="0.25">
      <c r="B55" s="57"/>
      <c r="C55" s="58"/>
      <c r="D55" s="33"/>
      <c r="E55" s="33"/>
      <c r="F55" s="33"/>
      <c r="G55" s="68"/>
      <c r="H55" s="70"/>
      <c r="I55" s="68"/>
      <c r="J55" s="70"/>
      <c r="K55" s="68"/>
      <c r="L55" s="68"/>
      <c r="M55" s="68"/>
      <c r="N55" s="68"/>
      <c r="O55" s="143"/>
      <c r="P55" s="63"/>
    </row>
    <row r="56" spans="2:16" s="56" customFormat="1" ht="13.5" thickBot="1" x14ac:dyDescent="0.25">
      <c r="B56" s="29"/>
      <c r="C56" s="129" t="s">
        <v>100</v>
      </c>
      <c r="D56" s="31"/>
      <c r="E56" s="31"/>
      <c r="F56" s="31"/>
      <c r="G56" s="141">
        <f>SUM(G50:G54)</f>
        <v>0</v>
      </c>
      <c r="H56" s="162"/>
      <c r="I56" s="141">
        <f>SUM(I50:I54)</f>
        <v>0</v>
      </c>
      <c r="J56" s="162"/>
      <c r="K56" s="141">
        <f>SUM(K50:K54)</f>
        <v>0</v>
      </c>
      <c r="L56" s="80"/>
      <c r="M56" s="141">
        <f>SUM(M50:M54)</f>
        <v>0</v>
      </c>
      <c r="N56" s="80"/>
      <c r="O56" s="141">
        <f>SUM(O50:O54)</f>
        <v>0</v>
      </c>
      <c r="P56" s="63"/>
    </row>
    <row r="57" spans="2:16" s="56" customFormat="1" x14ac:dyDescent="0.2">
      <c r="B57" s="29"/>
      <c r="C57" s="129"/>
      <c r="D57" s="31"/>
      <c r="E57" s="31"/>
      <c r="F57" s="31"/>
      <c r="G57" s="70"/>
      <c r="H57" s="70"/>
      <c r="I57" s="70"/>
      <c r="J57" s="70"/>
      <c r="K57" s="70"/>
      <c r="L57" s="70"/>
      <c r="M57" s="70"/>
      <c r="N57" s="70"/>
      <c r="O57" s="143"/>
      <c r="P57" s="63"/>
    </row>
    <row r="58" spans="2:16" s="56" customFormat="1" ht="13.5" thickBot="1" x14ac:dyDescent="0.25">
      <c r="B58" s="29"/>
      <c r="C58" s="129"/>
      <c r="D58" s="31"/>
      <c r="E58" s="31"/>
      <c r="F58" s="31"/>
      <c r="G58" s="47"/>
      <c r="H58" s="31"/>
      <c r="I58" s="47"/>
      <c r="J58" s="40"/>
      <c r="K58" s="47"/>
      <c r="L58" s="33"/>
      <c r="M58" s="33"/>
      <c r="N58" s="33"/>
      <c r="O58" s="144"/>
      <c r="P58" s="63"/>
    </row>
    <row r="59" spans="2:16" s="56" customFormat="1" ht="15.75" thickBot="1" x14ac:dyDescent="0.25">
      <c r="B59" s="29"/>
      <c r="C59" s="46" t="s">
        <v>98</v>
      </c>
      <c r="D59" s="31"/>
      <c r="E59" s="111" t="s">
        <v>134</v>
      </c>
      <c r="F59" s="31"/>
      <c r="G59" s="139"/>
      <c r="H59" s="73"/>
      <c r="I59" s="139"/>
      <c r="J59" s="73"/>
      <c r="K59" s="139"/>
      <c r="L59" s="74"/>
      <c r="M59" s="139"/>
      <c r="N59" s="74"/>
      <c r="O59" s="141">
        <f>SUM(G59,I59,K59,M59)</f>
        <v>0</v>
      </c>
      <c r="P59" s="63"/>
    </row>
    <row r="60" spans="2:16" s="56" customFormat="1" ht="13.5" thickBot="1" x14ac:dyDescent="0.25">
      <c r="B60" s="29"/>
      <c r="C60" s="129"/>
      <c r="D60" s="31"/>
      <c r="E60" s="31"/>
      <c r="F60" s="31"/>
      <c r="G60" s="75"/>
      <c r="H60" s="76"/>
      <c r="I60" s="75"/>
      <c r="J60" s="76"/>
      <c r="K60" s="75"/>
      <c r="L60" s="77"/>
      <c r="M60" s="75"/>
      <c r="N60" s="77"/>
      <c r="O60" s="145"/>
      <c r="P60" s="63"/>
    </row>
    <row r="61" spans="2:16" s="56" customFormat="1" ht="13.5" thickBot="1" x14ac:dyDescent="0.25">
      <c r="B61" s="29"/>
      <c r="C61" s="46" t="s">
        <v>99</v>
      </c>
      <c r="D61" s="31"/>
      <c r="E61" s="31"/>
      <c r="F61" s="31"/>
      <c r="G61" s="139"/>
      <c r="H61" s="76"/>
      <c r="I61" s="139"/>
      <c r="J61" s="76"/>
      <c r="K61" s="139"/>
      <c r="L61" s="74"/>
      <c r="M61" s="139"/>
      <c r="N61" s="74"/>
      <c r="O61" s="141">
        <f>SUM(G61,I61,K61,M61)</f>
        <v>0</v>
      </c>
      <c r="P61" s="63"/>
    </row>
    <row r="62" spans="2:16" s="56" customFormat="1" ht="13.5" thickBot="1" x14ac:dyDescent="0.25">
      <c r="B62" s="29"/>
      <c r="C62" s="129"/>
      <c r="D62" s="31"/>
      <c r="E62" s="31"/>
      <c r="F62" s="31"/>
      <c r="G62" s="75"/>
      <c r="H62" s="76"/>
      <c r="I62" s="75"/>
      <c r="J62" s="76"/>
      <c r="K62" s="75"/>
      <c r="L62" s="77"/>
      <c r="M62" s="75"/>
      <c r="N62" s="77"/>
      <c r="O62" s="145"/>
      <c r="P62" s="63"/>
    </row>
    <row r="63" spans="2:16" s="56" customFormat="1" ht="13.5" thickBot="1" x14ac:dyDescent="0.25">
      <c r="B63" s="29"/>
      <c r="C63" s="46" t="s">
        <v>103</v>
      </c>
      <c r="D63" s="31"/>
      <c r="E63" s="31"/>
      <c r="F63" s="31"/>
      <c r="G63" s="139"/>
      <c r="H63" s="73"/>
      <c r="I63" s="139"/>
      <c r="J63" s="73"/>
      <c r="K63" s="139"/>
      <c r="L63" s="74"/>
      <c r="M63" s="139"/>
      <c r="N63" s="74"/>
      <c r="O63" s="141">
        <f>SUM(G63,I63,K63,M63)</f>
        <v>0</v>
      </c>
      <c r="P63" s="63"/>
    </row>
    <row r="64" spans="2:16" s="56" customFormat="1" ht="13.5" thickBot="1" x14ac:dyDescent="0.25">
      <c r="B64" s="29"/>
      <c r="C64" s="129"/>
      <c r="D64" s="31"/>
      <c r="E64" s="31"/>
      <c r="F64" s="31"/>
      <c r="G64" s="78"/>
      <c r="H64" s="76"/>
      <c r="I64" s="78"/>
      <c r="J64" s="76"/>
      <c r="K64" s="78"/>
      <c r="L64" s="77"/>
      <c r="M64" s="78"/>
      <c r="N64" s="77"/>
      <c r="O64" s="146"/>
      <c r="P64" s="63"/>
    </row>
    <row r="65" spans="2:16" s="56" customFormat="1" ht="39" thickBot="1" x14ac:dyDescent="0.25">
      <c r="B65" s="29"/>
      <c r="C65" s="242" t="s">
        <v>184</v>
      </c>
      <c r="D65" s="31"/>
      <c r="E65" s="31"/>
      <c r="F65" s="31"/>
      <c r="G65" s="139"/>
      <c r="H65" s="73"/>
      <c r="I65" s="139"/>
      <c r="J65" s="76"/>
      <c r="K65" s="139"/>
      <c r="L65" s="74"/>
      <c r="M65" s="139"/>
      <c r="N65" s="74"/>
      <c r="O65" s="141">
        <f>SUM(G65,I65,K65,M65)</f>
        <v>0</v>
      </c>
      <c r="P65" s="63"/>
    </row>
    <row r="66" spans="2:16" s="56" customFormat="1" ht="13.5" thickBot="1" x14ac:dyDescent="0.25">
      <c r="B66" s="29"/>
      <c r="C66" s="129"/>
      <c r="D66" s="31"/>
      <c r="E66" s="31"/>
      <c r="F66" s="31"/>
      <c r="G66" s="74"/>
      <c r="H66" s="77"/>
      <c r="I66" s="74"/>
      <c r="J66" s="77"/>
      <c r="K66" s="74"/>
      <c r="L66" s="74"/>
      <c r="M66" s="74"/>
      <c r="N66" s="74"/>
      <c r="O66" s="147"/>
      <c r="P66" s="63"/>
    </row>
    <row r="67" spans="2:16" s="56" customFormat="1" ht="39" thickBot="1" x14ac:dyDescent="0.25">
      <c r="B67" s="29"/>
      <c r="C67" s="129" t="s">
        <v>102</v>
      </c>
      <c r="D67" s="31"/>
      <c r="E67" s="31"/>
      <c r="F67" s="31"/>
      <c r="G67" s="139"/>
      <c r="H67" s="77"/>
      <c r="I67" s="139"/>
      <c r="J67" s="77"/>
      <c r="K67" s="139"/>
      <c r="L67" s="74"/>
      <c r="M67" s="139"/>
      <c r="N67" s="74"/>
      <c r="O67" s="141">
        <f>SUM(G67,I67,K67,M67)</f>
        <v>0</v>
      </c>
      <c r="P67" s="63"/>
    </row>
    <row r="68" spans="2:16" s="56" customFormat="1" ht="13.5" thickBot="1" x14ac:dyDescent="0.25">
      <c r="B68" s="29"/>
      <c r="C68" s="129"/>
      <c r="D68" s="31"/>
      <c r="E68" s="31"/>
      <c r="F68" s="31"/>
      <c r="G68" s="40"/>
      <c r="H68" s="33"/>
      <c r="I68" s="40"/>
      <c r="J68" s="40"/>
      <c r="K68" s="40"/>
      <c r="L68" s="49"/>
      <c r="M68" s="40"/>
      <c r="N68" s="49"/>
      <c r="O68" s="148"/>
      <c r="P68" s="63"/>
    </row>
    <row r="69" spans="2:16" s="56" customFormat="1" ht="13.5" thickBot="1" x14ac:dyDescent="0.25">
      <c r="B69" s="29"/>
      <c r="C69" s="129" t="s">
        <v>101</v>
      </c>
      <c r="D69" s="31"/>
      <c r="E69" s="31"/>
      <c r="F69" s="31"/>
      <c r="G69" s="139"/>
      <c r="H69" s="77"/>
      <c r="I69" s="139"/>
      <c r="J69" s="77"/>
      <c r="K69" s="139"/>
      <c r="L69" s="74"/>
      <c r="M69" s="139"/>
      <c r="N69" s="74"/>
      <c r="O69" s="141">
        <f>SUM(G69,I69,K69,M69)</f>
        <v>0</v>
      </c>
      <c r="P69" s="63"/>
    </row>
    <row r="70" spans="2:16" s="56" customFormat="1" ht="13.5" thickBot="1" x14ac:dyDescent="0.25">
      <c r="B70" s="29"/>
      <c r="C70" s="129"/>
      <c r="D70" s="31"/>
      <c r="E70" s="31"/>
      <c r="F70" s="31"/>
      <c r="G70" s="74"/>
      <c r="H70" s="77"/>
      <c r="I70" s="74"/>
      <c r="J70" s="77"/>
      <c r="K70" s="74"/>
      <c r="L70" s="74"/>
      <c r="M70" s="74"/>
      <c r="N70" s="74"/>
      <c r="O70" s="147"/>
      <c r="P70" s="63"/>
    </row>
    <row r="71" spans="2:16" s="56" customFormat="1" ht="26.25" thickBot="1" x14ac:dyDescent="0.25">
      <c r="B71" s="57"/>
      <c r="C71" s="79" t="s">
        <v>104</v>
      </c>
      <c r="D71" s="33"/>
      <c r="E71" s="33"/>
      <c r="F71" s="33"/>
      <c r="G71" s="149">
        <f>SUM(G59,G61,G63,G65,G67,G69)</f>
        <v>0</v>
      </c>
      <c r="H71" s="147"/>
      <c r="I71" s="149">
        <f>SUM(I59,I61,I63,I65,I67,I69)</f>
        <v>0</v>
      </c>
      <c r="J71" s="147"/>
      <c r="K71" s="149">
        <f>SUM(K59,K61,K63,K65,K67,K69)</f>
        <v>0</v>
      </c>
      <c r="L71" s="74"/>
      <c r="M71" s="149">
        <f>SUM(M59,M61,M63,M65,M67,M69)</f>
        <v>0</v>
      </c>
      <c r="N71" s="74"/>
      <c r="O71" s="149">
        <f>SUM(O59,O61,O63,O65,O67,O69)</f>
        <v>0</v>
      </c>
      <c r="P71" s="63"/>
    </row>
    <row r="72" spans="2:16" s="56" customFormat="1" ht="13.5" thickBot="1" x14ac:dyDescent="0.25">
      <c r="B72" s="57"/>
      <c r="C72" s="79"/>
      <c r="D72" s="33"/>
      <c r="E72" s="33"/>
      <c r="F72" s="33"/>
      <c r="G72" s="68"/>
      <c r="H72" s="70"/>
      <c r="I72" s="68"/>
      <c r="J72" s="70"/>
      <c r="K72" s="68"/>
      <c r="L72" s="68"/>
      <c r="M72" s="68"/>
      <c r="N72" s="68"/>
      <c r="O72" s="143"/>
      <c r="P72" s="63"/>
    </row>
    <row r="73" spans="2:16" s="56" customFormat="1" ht="13.5" thickBot="1" x14ac:dyDescent="0.25">
      <c r="B73" s="57"/>
      <c r="C73" s="58" t="s">
        <v>152</v>
      </c>
      <c r="D73" s="33"/>
      <c r="E73" s="33"/>
      <c r="F73" s="33"/>
      <c r="G73" s="140"/>
      <c r="H73" s="134"/>
      <c r="I73" s="140"/>
      <c r="J73" s="134"/>
      <c r="K73" s="140"/>
      <c r="L73" s="135"/>
      <c r="M73" s="140"/>
      <c r="N73" s="135"/>
      <c r="O73" s="154"/>
      <c r="P73" s="63"/>
    </row>
    <row r="74" spans="2:16" s="56" customFormat="1" ht="15.75" thickBot="1" x14ac:dyDescent="0.25">
      <c r="B74" s="57"/>
      <c r="C74" s="133"/>
      <c r="D74" s="33"/>
      <c r="E74" s="33"/>
      <c r="F74" s="33"/>
      <c r="G74" s="132"/>
      <c r="H74" s="70"/>
      <c r="I74" s="132"/>
      <c r="J74" s="70"/>
      <c r="K74" s="132"/>
      <c r="L74" s="68"/>
      <c r="M74" s="132"/>
      <c r="N74" s="68"/>
      <c r="O74" s="151"/>
      <c r="P74" s="63"/>
    </row>
    <row r="75" spans="2:16" s="56" customFormat="1" ht="34.5" customHeight="1" thickBot="1" x14ac:dyDescent="0.25">
      <c r="B75" s="57"/>
      <c r="C75" s="79" t="s">
        <v>153</v>
      </c>
      <c r="D75" s="33"/>
      <c r="E75" s="33"/>
      <c r="F75" s="33"/>
      <c r="G75" s="149">
        <f>IFERROR(G71/G73,0)</f>
        <v>0</v>
      </c>
      <c r="H75" s="147"/>
      <c r="I75" s="149">
        <f>IFERROR(I71/I73,0)</f>
        <v>0</v>
      </c>
      <c r="J75" s="147"/>
      <c r="K75" s="149">
        <f>IFERROR(K71/K73,0)</f>
        <v>0</v>
      </c>
      <c r="L75" s="68"/>
      <c r="M75" s="149">
        <f>IFERROR(M71/M73,0)</f>
        <v>0</v>
      </c>
      <c r="N75" s="68"/>
      <c r="O75" s="151"/>
      <c r="P75" s="63"/>
    </row>
    <row r="76" spans="2:16" s="56" customFormat="1" ht="13.5" thickBot="1" x14ac:dyDescent="0.25">
      <c r="B76" s="57"/>
      <c r="C76" s="79"/>
      <c r="D76" s="33"/>
      <c r="E76" s="33"/>
      <c r="F76" s="33"/>
      <c r="G76" s="68"/>
      <c r="H76" s="70"/>
      <c r="I76" s="68"/>
      <c r="J76" s="70"/>
      <c r="K76" s="68"/>
      <c r="L76" s="68"/>
      <c r="M76" s="68"/>
      <c r="N76" s="68"/>
      <c r="O76" s="143"/>
      <c r="P76" s="63"/>
    </row>
    <row r="77" spans="2:16" s="56" customFormat="1" ht="30.75" thickBot="1" x14ac:dyDescent="0.25">
      <c r="B77" s="57"/>
      <c r="C77" s="82" t="s">
        <v>109</v>
      </c>
      <c r="D77" s="33"/>
      <c r="E77" s="33"/>
      <c r="F77" s="33"/>
      <c r="G77" s="155">
        <f>SUM(G42,G71)</f>
        <v>0</v>
      </c>
      <c r="H77" s="143"/>
      <c r="I77" s="155">
        <f>SUM(I42,I71)</f>
        <v>0</v>
      </c>
      <c r="J77" s="143"/>
      <c r="K77" s="155">
        <f>SUM(K42,K71)</f>
        <v>0</v>
      </c>
      <c r="L77" s="143"/>
      <c r="M77" s="155">
        <f>SUM(M42,M71)</f>
        <v>0</v>
      </c>
      <c r="N77" s="143"/>
      <c r="O77" s="155">
        <f>SUM(O42,M71)</f>
        <v>0</v>
      </c>
      <c r="P77" s="63"/>
    </row>
    <row r="78" spans="2:16" s="56" customFormat="1" ht="15" x14ac:dyDescent="0.2">
      <c r="B78" s="57"/>
      <c r="C78" s="82"/>
      <c r="D78" s="33"/>
      <c r="E78" s="33"/>
      <c r="F78" s="33"/>
      <c r="G78" s="132"/>
      <c r="H78" s="70"/>
      <c r="I78" s="132"/>
      <c r="J78" s="70"/>
      <c r="K78" s="132"/>
      <c r="L78" s="68"/>
      <c r="M78" s="68"/>
      <c r="N78" s="68"/>
      <c r="O78" s="151"/>
      <c r="P78" s="63"/>
    </row>
    <row r="79" spans="2:16" s="56" customFormat="1" ht="13.5" thickBot="1" x14ac:dyDescent="0.25">
      <c r="B79" s="114"/>
      <c r="C79" s="115"/>
      <c r="D79" s="85"/>
      <c r="E79" s="85"/>
      <c r="F79" s="85"/>
      <c r="G79" s="117"/>
      <c r="H79" s="116"/>
      <c r="I79" s="117"/>
      <c r="J79" s="116"/>
      <c r="K79" s="117"/>
      <c r="L79" s="117"/>
      <c r="M79" s="117"/>
      <c r="N79" s="117"/>
      <c r="O79" s="150"/>
      <c r="P79" s="118"/>
    </row>
    <row r="80" spans="2:16" s="56" customFormat="1" ht="13.5" thickTop="1" x14ac:dyDescent="0.2">
      <c r="B80" s="57"/>
      <c r="C80" s="79"/>
      <c r="D80" s="33"/>
      <c r="E80" s="33"/>
      <c r="F80" s="33"/>
      <c r="G80" s="68"/>
      <c r="H80" s="70"/>
      <c r="I80" s="68"/>
      <c r="J80" s="70"/>
      <c r="K80" s="68"/>
      <c r="L80" s="68"/>
      <c r="M80" s="68"/>
      <c r="N80" s="68"/>
      <c r="O80" s="143"/>
      <c r="P80" s="63"/>
    </row>
    <row r="81" spans="2:16" s="56" customFormat="1" x14ac:dyDescent="0.2">
      <c r="B81" s="57"/>
      <c r="C81" s="79"/>
      <c r="D81" s="33"/>
      <c r="E81" s="33"/>
      <c r="F81" s="33"/>
      <c r="G81" s="68"/>
      <c r="H81" s="70"/>
      <c r="I81" s="68"/>
      <c r="J81" s="70"/>
      <c r="K81" s="68"/>
      <c r="L81" s="68"/>
      <c r="M81" s="68"/>
      <c r="N81" s="68"/>
      <c r="O81" s="143"/>
      <c r="P81" s="63"/>
    </row>
    <row r="82" spans="2:16" s="56" customFormat="1" ht="22.5" x14ac:dyDescent="0.3">
      <c r="B82" s="57"/>
      <c r="C82" s="113" t="s">
        <v>137</v>
      </c>
      <c r="D82" s="33"/>
      <c r="E82" s="33"/>
      <c r="F82" s="33"/>
      <c r="G82" s="68"/>
      <c r="H82" s="70"/>
      <c r="I82" s="68"/>
      <c r="J82" s="70"/>
      <c r="K82" s="68"/>
      <c r="L82" s="68"/>
      <c r="M82" s="68"/>
      <c r="N82" s="68"/>
      <c r="O82" s="143"/>
      <c r="P82" s="63"/>
    </row>
    <row r="83" spans="2:16" s="56" customFormat="1" ht="22.5" x14ac:dyDescent="0.3">
      <c r="B83" s="57"/>
      <c r="C83" s="112"/>
      <c r="D83" s="33"/>
      <c r="E83" s="33"/>
      <c r="F83" s="33"/>
      <c r="G83" s="81" t="s">
        <v>94</v>
      </c>
      <c r="H83" s="31"/>
      <c r="I83" s="81" t="s">
        <v>95</v>
      </c>
      <c r="J83" s="31"/>
      <c r="K83" s="81" t="s">
        <v>96</v>
      </c>
      <c r="L83" s="33"/>
      <c r="M83" s="81" t="s">
        <v>187</v>
      </c>
      <c r="N83" s="33"/>
      <c r="O83" s="81" t="s">
        <v>186</v>
      </c>
      <c r="P83" s="63"/>
    </row>
    <row r="84" spans="2:16" ht="16.5" customHeight="1" x14ac:dyDescent="0.2">
      <c r="B84" s="29"/>
      <c r="C84" s="35" t="s">
        <v>105</v>
      </c>
      <c r="D84" s="31"/>
      <c r="E84" s="111" t="s">
        <v>134</v>
      </c>
      <c r="F84" s="31"/>
      <c r="G84" s="41"/>
      <c r="H84" s="31"/>
      <c r="I84" s="41"/>
      <c r="J84" s="40"/>
      <c r="K84" s="41"/>
      <c r="O84" s="156"/>
      <c r="P84" s="60"/>
    </row>
    <row r="85" spans="2:16" s="37" customFormat="1" ht="5.25" customHeight="1" thickBot="1" x14ac:dyDescent="0.25">
      <c r="B85" s="29"/>
      <c r="C85" s="129"/>
      <c r="D85" s="31"/>
      <c r="E85" s="31"/>
      <c r="F85" s="31"/>
      <c r="G85" s="47"/>
      <c r="H85" s="31"/>
      <c r="I85" s="47"/>
      <c r="J85" s="40"/>
      <c r="K85" s="47"/>
      <c r="L85" s="33"/>
      <c r="M85" s="33"/>
      <c r="N85" s="33"/>
      <c r="O85" s="144"/>
      <c r="P85" s="60"/>
    </row>
    <row r="86" spans="2:16" ht="26.25" thickBot="1" x14ac:dyDescent="0.25">
      <c r="B86" s="29"/>
      <c r="C86" s="129" t="s">
        <v>78</v>
      </c>
      <c r="D86" s="31"/>
      <c r="E86" s="31"/>
      <c r="F86" s="31"/>
      <c r="G86" s="139"/>
      <c r="H86" s="38"/>
      <c r="I86" s="139"/>
      <c r="J86" s="39"/>
      <c r="K86" s="139"/>
      <c r="L86" s="48"/>
      <c r="M86" s="139"/>
      <c r="N86" s="48"/>
      <c r="O86" s="141">
        <f>SUM(G86,I86,K86,M86)</f>
        <v>0</v>
      </c>
      <c r="P86" s="62"/>
    </row>
    <row r="87" spans="2:16" s="37" customFormat="1" ht="7.5" customHeight="1" thickBot="1" x14ac:dyDescent="0.25">
      <c r="B87" s="29"/>
      <c r="C87" s="129"/>
      <c r="D87" s="31"/>
      <c r="E87" s="31"/>
      <c r="F87" s="31"/>
      <c r="G87" s="36"/>
      <c r="H87" s="31"/>
      <c r="I87" s="36"/>
      <c r="J87" s="40"/>
      <c r="K87" s="36"/>
      <c r="L87" s="33"/>
      <c r="M87" s="36"/>
      <c r="N87" s="33"/>
      <c r="O87" s="157"/>
      <c r="P87" s="60"/>
    </row>
    <row r="88" spans="2:16" ht="13.5" thickBot="1" x14ac:dyDescent="0.25">
      <c r="B88" s="29"/>
      <c r="C88" s="129" t="s">
        <v>79</v>
      </c>
      <c r="D88" s="31"/>
      <c r="E88" s="31"/>
      <c r="F88" s="31"/>
      <c r="G88" s="139"/>
      <c r="H88" s="38"/>
      <c r="I88" s="139"/>
      <c r="J88" s="39"/>
      <c r="K88" s="139"/>
      <c r="L88" s="48"/>
      <c r="M88" s="139"/>
      <c r="N88" s="48"/>
      <c r="O88" s="141">
        <f>SUM(G88,I88,K88,M88)</f>
        <v>0</v>
      </c>
      <c r="P88" s="62"/>
    </row>
    <row r="89" spans="2:16" s="37" customFormat="1" ht="5.25" customHeight="1" thickBot="1" x14ac:dyDescent="0.25">
      <c r="B89" s="29"/>
      <c r="C89" s="129"/>
      <c r="D89" s="31"/>
      <c r="E89" s="31"/>
      <c r="F89" s="31"/>
      <c r="G89" s="36"/>
      <c r="H89" s="31"/>
      <c r="I89" s="36"/>
      <c r="J89" s="40"/>
      <c r="K89" s="36"/>
      <c r="L89" s="33"/>
      <c r="M89" s="36"/>
      <c r="N89" s="33"/>
      <c r="O89" s="157"/>
      <c r="P89" s="60"/>
    </row>
    <row r="90" spans="2:16" ht="13.5" thickBot="1" x14ac:dyDescent="0.25">
      <c r="B90" s="29"/>
      <c r="C90" s="129" t="s">
        <v>80</v>
      </c>
      <c r="D90" s="31"/>
      <c r="E90" s="31"/>
      <c r="F90" s="31"/>
      <c r="G90" s="139"/>
      <c r="H90" s="38"/>
      <c r="I90" s="139"/>
      <c r="J90" s="39"/>
      <c r="K90" s="139"/>
      <c r="L90" s="48"/>
      <c r="M90" s="139"/>
      <c r="N90" s="48"/>
      <c r="O90" s="141">
        <f>SUM(G90,I90,K90,M90)</f>
        <v>0</v>
      </c>
      <c r="P90" s="62"/>
    </row>
    <row r="91" spans="2:16" s="37" customFormat="1" ht="8.25" customHeight="1" thickBot="1" x14ac:dyDescent="0.25">
      <c r="B91" s="29"/>
      <c r="C91" s="129"/>
      <c r="D91" s="31"/>
      <c r="E91" s="31"/>
      <c r="F91" s="31"/>
      <c r="G91" s="36"/>
      <c r="H91" s="31"/>
      <c r="I91" s="36"/>
      <c r="J91" s="40"/>
      <c r="K91" s="36"/>
      <c r="L91" s="33"/>
      <c r="M91" s="36"/>
      <c r="N91" s="33"/>
      <c r="O91" s="157"/>
      <c r="P91" s="60"/>
    </row>
    <row r="92" spans="2:16" ht="13.5" thickBot="1" x14ac:dyDescent="0.25">
      <c r="B92" s="29"/>
      <c r="C92" s="129" t="s">
        <v>81</v>
      </c>
      <c r="D92" s="31"/>
      <c r="E92" s="31"/>
      <c r="F92" s="31"/>
      <c r="G92" s="139"/>
      <c r="H92" s="38"/>
      <c r="I92" s="139"/>
      <c r="J92" s="39"/>
      <c r="K92" s="139"/>
      <c r="L92" s="48"/>
      <c r="M92" s="139"/>
      <c r="N92" s="48"/>
      <c r="O92" s="141">
        <f>SUM(G92,I92,K92,M92)</f>
        <v>0</v>
      </c>
      <c r="P92" s="62"/>
    </row>
    <row r="93" spans="2:16" ht="13.5" thickBot="1" x14ac:dyDescent="0.25">
      <c r="B93" s="29"/>
      <c r="C93" s="129"/>
      <c r="D93" s="31"/>
      <c r="E93" s="31"/>
      <c r="F93" s="31"/>
      <c r="G93" s="41"/>
      <c r="H93" s="31"/>
      <c r="I93" s="41"/>
      <c r="J93" s="40"/>
      <c r="K93" s="41"/>
      <c r="M93" s="41"/>
      <c r="O93" s="156"/>
      <c r="P93" s="60"/>
    </row>
    <row r="94" spans="2:16" ht="13.5" thickBot="1" x14ac:dyDescent="0.25">
      <c r="B94" s="29"/>
      <c r="C94" s="129" t="s">
        <v>77</v>
      </c>
      <c r="D94" s="31"/>
      <c r="E94" s="31"/>
      <c r="F94" s="31"/>
      <c r="G94" s="139"/>
      <c r="H94" s="38"/>
      <c r="I94" s="139"/>
      <c r="J94" s="40"/>
      <c r="K94" s="139"/>
      <c r="L94" s="48"/>
      <c r="M94" s="139"/>
      <c r="N94" s="48"/>
      <c r="O94" s="141">
        <f>SUM(G94,I94,K94,M94)</f>
        <v>0</v>
      </c>
      <c r="P94" s="62"/>
    </row>
    <row r="95" spans="2:16" ht="10.5" customHeight="1" x14ac:dyDescent="0.2">
      <c r="B95" s="29"/>
      <c r="C95" s="129"/>
      <c r="D95" s="31"/>
      <c r="E95" s="31"/>
      <c r="F95" s="31"/>
      <c r="G95" s="31"/>
      <c r="H95" s="31"/>
      <c r="I95" s="31"/>
      <c r="J95" s="31"/>
      <c r="K95" s="31"/>
      <c r="O95" s="158"/>
      <c r="P95" s="64"/>
    </row>
    <row r="96" spans="2:16" ht="25.5" x14ac:dyDescent="0.2">
      <c r="B96" s="29"/>
      <c r="C96" s="35" t="s">
        <v>106</v>
      </c>
      <c r="D96" s="31"/>
      <c r="E96" s="111" t="s">
        <v>134</v>
      </c>
      <c r="F96" s="31"/>
      <c r="G96" s="31"/>
      <c r="H96" s="31"/>
      <c r="I96" s="31"/>
      <c r="J96" s="31"/>
      <c r="K96" s="31"/>
      <c r="O96" s="158"/>
      <c r="P96" s="64"/>
    </row>
    <row r="97" spans="2:16" ht="13.5" thickBot="1" x14ac:dyDescent="0.25">
      <c r="B97" s="29"/>
      <c r="C97" s="129"/>
      <c r="D97" s="31"/>
      <c r="E97" s="31"/>
      <c r="F97" s="31"/>
      <c r="G97" s="31"/>
      <c r="H97" s="31"/>
      <c r="I97" s="31"/>
      <c r="J97" s="31"/>
      <c r="K97" s="31"/>
      <c r="O97" s="158"/>
      <c r="P97" s="64"/>
    </row>
    <row r="98" spans="2:16" ht="13.5" thickBot="1" x14ac:dyDescent="0.25">
      <c r="B98" s="29"/>
      <c r="C98" s="129" t="s">
        <v>82</v>
      </c>
      <c r="D98" s="327"/>
      <c r="E98" s="110"/>
      <c r="F98" s="105"/>
      <c r="G98" s="139"/>
      <c r="H98" s="31"/>
      <c r="I98" s="139"/>
      <c r="J98" s="31"/>
      <c r="K98" s="139"/>
      <c r="M98" s="139"/>
      <c r="O98" s="141">
        <f t="shared" ref="O98:O104" si="0">SUM(G98,I98,K98,M98)</f>
        <v>0</v>
      </c>
      <c r="P98" s="64"/>
    </row>
    <row r="99" spans="2:16" ht="13.5" thickBot="1" x14ac:dyDescent="0.25">
      <c r="B99" s="29"/>
      <c r="C99" s="129" t="s">
        <v>83</v>
      </c>
      <c r="D99" s="327"/>
      <c r="E99" s="110"/>
      <c r="F99" s="105"/>
      <c r="G99" s="139"/>
      <c r="H99" s="31"/>
      <c r="I99" s="139"/>
      <c r="J99" s="37"/>
      <c r="K99" s="139"/>
      <c r="L99" s="53"/>
      <c r="M99" s="139"/>
      <c r="N99" s="53"/>
      <c r="O99" s="141">
        <f t="shared" si="0"/>
        <v>0</v>
      </c>
      <c r="P99" s="64"/>
    </row>
    <row r="100" spans="2:16" ht="13.5" thickBot="1" x14ac:dyDescent="0.25">
      <c r="B100" s="29"/>
      <c r="C100" s="129" t="s">
        <v>84</v>
      </c>
      <c r="D100" s="327"/>
      <c r="E100" s="110"/>
      <c r="F100" s="105"/>
      <c r="G100" s="139"/>
      <c r="H100" s="31"/>
      <c r="I100" s="139"/>
      <c r="J100" s="37"/>
      <c r="K100" s="139"/>
      <c r="L100" s="53"/>
      <c r="M100" s="139"/>
      <c r="N100" s="53"/>
      <c r="O100" s="141">
        <f t="shared" si="0"/>
        <v>0</v>
      </c>
      <c r="P100" s="64"/>
    </row>
    <row r="101" spans="2:16" ht="13.5" thickBot="1" x14ac:dyDescent="0.25">
      <c r="B101" s="29"/>
      <c r="C101" s="129" t="s">
        <v>85</v>
      </c>
      <c r="D101" s="327"/>
      <c r="E101" s="110"/>
      <c r="F101" s="105"/>
      <c r="G101" s="139"/>
      <c r="H101" s="31"/>
      <c r="I101" s="139"/>
      <c r="J101" s="37"/>
      <c r="K101" s="139"/>
      <c r="L101" s="53"/>
      <c r="M101" s="139"/>
      <c r="N101" s="53"/>
      <c r="O101" s="141">
        <f t="shared" si="0"/>
        <v>0</v>
      </c>
      <c r="P101" s="64"/>
    </row>
    <row r="102" spans="2:16" ht="13.5" thickBot="1" x14ac:dyDescent="0.25">
      <c r="B102" s="29"/>
      <c r="C102" s="129" t="s">
        <v>86</v>
      </c>
      <c r="D102" s="327"/>
      <c r="E102" s="110"/>
      <c r="F102" s="105"/>
      <c r="G102" s="139"/>
      <c r="H102" s="31"/>
      <c r="I102" s="139"/>
      <c r="J102" s="37"/>
      <c r="K102" s="139"/>
      <c r="L102" s="53"/>
      <c r="M102" s="139"/>
      <c r="N102" s="53"/>
      <c r="O102" s="141">
        <f t="shared" si="0"/>
        <v>0</v>
      </c>
      <c r="P102" s="64"/>
    </row>
    <row r="103" spans="2:16" ht="13.5" thickBot="1" x14ac:dyDescent="0.25">
      <c r="B103" s="29"/>
      <c r="C103" s="129" t="s">
        <v>87</v>
      </c>
      <c r="D103" s="327"/>
      <c r="E103" s="110"/>
      <c r="F103" s="105"/>
      <c r="G103" s="139"/>
      <c r="H103" s="31"/>
      <c r="I103" s="139"/>
      <c r="J103" s="37"/>
      <c r="K103" s="139"/>
      <c r="L103" s="53"/>
      <c r="M103" s="139"/>
      <c r="N103" s="53"/>
      <c r="O103" s="141">
        <f t="shared" si="0"/>
        <v>0</v>
      </c>
      <c r="P103" s="64"/>
    </row>
    <row r="104" spans="2:16" ht="13.5" thickBot="1" x14ac:dyDescent="0.25">
      <c r="B104" s="29"/>
      <c r="C104" s="129" t="s">
        <v>88</v>
      </c>
      <c r="D104" s="327"/>
      <c r="E104" s="110"/>
      <c r="F104" s="105"/>
      <c r="G104" s="139"/>
      <c r="H104" s="31"/>
      <c r="I104" s="139"/>
      <c r="J104" s="37"/>
      <c r="K104" s="139"/>
      <c r="L104" s="53"/>
      <c r="M104" s="139"/>
      <c r="N104" s="53"/>
      <c r="O104" s="141">
        <f t="shared" si="0"/>
        <v>0</v>
      </c>
      <c r="P104" s="64"/>
    </row>
    <row r="105" spans="2:16" ht="13.5" thickBot="1" x14ac:dyDescent="0.25">
      <c r="B105" s="29"/>
      <c r="C105" s="129"/>
      <c r="D105" s="110"/>
      <c r="E105" s="110"/>
      <c r="F105" s="110"/>
      <c r="G105" s="74"/>
      <c r="H105" s="31"/>
      <c r="I105" s="45"/>
      <c r="J105" s="37"/>
      <c r="K105" s="45"/>
      <c r="L105" s="53"/>
      <c r="M105" s="45"/>
      <c r="N105" s="53"/>
      <c r="O105" s="159"/>
      <c r="P105" s="64"/>
    </row>
    <row r="106" spans="2:16" ht="20.25" customHeight="1" thickBot="1" x14ac:dyDescent="0.25">
      <c r="B106" s="29"/>
      <c r="C106" s="83" t="s">
        <v>89</v>
      </c>
      <c r="D106" s="31"/>
      <c r="E106" s="31"/>
      <c r="F106" s="31"/>
      <c r="G106" s="149">
        <f>SUM(G86:G104)</f>
        <v>0</v>
      </c>
      <c r="H106" s="147"/>
      <c r="I106" s="149">
        <f>SUM(I86:I104)</f>
        <v>0</v>
      </c>
      <c r="J106" s="147"/>
      <c r="K106" s="149">
        <f>SUM(K86:K104)</f>
        <v>0</v>
      </c>
      <c r="L106" s="147"/>
      <c r="M106" s="149">
        <f>SUM(M86:M104)</f>
        <v>0</v>
      </c>
      <c r="N106" s="147"/>
      <c r="O106" s="149">
        <f>SUM(O86:O104)</f>
        <v>0</v>
      </c>
      <c r="P106" s="64"/>
    </row>
    <row r="107" spans="2:16" ht="20.25" customHeight="1" x14ac:dyDescent="0.2">
      <c r="B107" s="29"/>
      <c r="C107" s="83"/>
      <c r="D107" s="31"/>
      <c r="E107" s="31"/>
      <c r="F107" s="31"/>
      <c r="G107" s="160">
        <f>IFERROR(G106/G77,0)</f>
        <v>0</v>
      </c>
      <c r="H107" s="147"/>
      <c r="I107" s="160">
        <f>IFERROR(I106/I77,0)</f>
        <v>0</v>
      </c>
      <c r="J107" s="147"/>
      <c r="K107" s="160">
        <f>IFERROR(K106/K77,0)</f>
        <v>0</v>
      </c>
      <c r="L107" s="147"/>
      <c r="M107" s="160">
        <f>IFERROR(M106/M77,0)</f>
        <v>0</v>
      </c>
      <c r="N107" s="147"/>
      <c r="O107" s="160">
        <f>IFERROR(O106/O77,0)</f>
        <v>0</v>
      </c>
      <c r="P107" s="64"/>
    </row>
    <row r="108" spans="2:16" ht="20.25" customHeight="1" thickBot="1" x14ac:dyDescent="0.25">
      <c r="B108" s="29"/>
      <c r="C108" s="83"/>
      <c r="D108" s="31"/>
      <c r="E108" s="31"/>
      <c r="F108" s="31"/>
      <c r="G108" s="161"/>
      <c r="H108" s="147"/>
      <c r="I108" s="161"/>
      <c r="J108" s="147"/>
      <c r="K108" s="161"/>
      <c r="L108" s="147"/>
      <c r="M108" s="161"/>
      <c r="N108" s="147"/>
      <c r="O108" s="161"/>
      <c r="P108" s="64"/>
    </row>
    <row r="109" spans="2:16" ht="57" customHeight="1" thickBot="1" x14ac:dyDescent="0.25">
      <c r="B109" s="29"/>
      <c r="C109" s="82" t="s">
        <v>110</v>
      </c>
      <c r="D109" s="33"/>
      <c r="E109" s="33"/>
      <c r="F109" s="33"/>
      <c r="G109" s="155">
        <f>SUM(G106+G77)</f>
        <v>0</v>
      </c>
      <c r="H109" s="143"/>
      <c r="I109" s="155">
        <f>SUM(I106+I77)</f>
        <v>0</v>
      </c>
      <c r="J109" s="143"/>
      <c r="K109" s="155">
        <f>SUM(K106+K77)</f>
        <v>0</v>
      </c>
      <c r="L109" s="143"/>
      <c r="M109" s="155">
        <f>SUM(M106+M77)</f>
        <v>0</v>
      </c>
      <c r="N109" s="143"/>
      <c r="O109" s="155">
        <f>SUM(O106+O77)</f>
        <v>0</v>
      </c>
      <c r="P109" s="64"/>
    </row>
    <row r="110" spans="2:16" s="53" customFormat="1" ht="29.25" customHeight="1" thickBot="1" x14ac:dyDescent="0.25">
      <c r="B110" s="57"/>
      <c r="C110" s="82"/>
      <c r="D110" s="33"/>
      <c r="E110" s="33"/>
      <c r="F110" s="33"/>
      <c r="G110" s="132"/>
      <c r="H110" s="70"/>
      <c r="I110" s="132"/>
      <c r="J110" s="70"/>
      <c r="K110" s="132"/>
      <c r="L110" s="68"/>
      <c r="M110" s="68"/>
      <c r="N110" s="68"/>
      <c r="O110" s="151"/>
      <c r="P110" s="64"/>
    </row>
    <row r="111" spans="2:16" s="53" customFormat="1" ht="47.25" customHeight="1" thickBot="1" x14ac:dyDescent="0.25">
      <c r="B111" s="57"/>
      <c r="C111" s="322" t="s">
        <v>176</v>
      </c>
      <c r="D111" s="323"/>
      <c r="E111" s="33"/>
      <c r="F111" s="33"/>
      <c r="G111" s="149">
        <f>IFERROR((G71+(G106*0.6072))/G73,0)</f>
        <v>0</v>
      </c>
      <c r="H111" s="143"/>
      <c r="I111" s="149">
        <f>IFERROR((I71+(I106*0.6072))/I73,0)</f>
        <v>0</v>
      </c>
      <c r="J111" s="143"/>
      <c r="K111" s="149">
        <f>IFERROR((K71+(K106*0.6072))/K73,0)</f>
        <v>0</v>
      </c>
      <c r="L111" s="68"/>
      <c r="M111" s="149">
        <f>IFERROR((M71+(M106*0.6072))/M73,0)</f>
        <v>0</v>
      </c>
      <c r="N111" s="68"/>
      <c r="O111" s="151"/>
      <c r="P111" s="64"/>
    </row>
    <row r="112" spans="2:16" s="53" customFormat="1" ht="27" customHeight="1" x14ac:dyDescent="0.2">
      <c r="B112" s="57"/>
      <c r="C112" s="322" t="s">
        <v>160</v>
      </c>
      <c r="D112" s="323"/>
      <c r="E112" s="323"/>
      <c r="F112" s="323"/>
      <c r="G112" s="132"/>
      <c r="H112" s="70"/>
      <c r="I112" s="132"/>
      <c r="J112" s="70"/>
      <c r="K112" s="132"/>
      <c r="L112" s="68"/>
      <c r="M112" s="68"/>
      <c r="N112" s="68"/>
      <c r="O112" s="132"/>
      <c r="P112" s="64"/>
    </row>
    <row r="113" spans="2:16" ht="20.25" customHeight="1" thickBot="1" x14ac:dyDescent="0.25">
      <c r="B113" s="119"/>
      <c r="C113" s="120"/>
      <c r="D113" s="84"/>
      <c r="E113" s="84"/>
      <c r="F113" s="84"/>
      <c r="G113" s="131"/>
      <c r="H113" s="121"/>
      <c r="I113" s="131"/>
      <c r="J113" s="121"/>
      <c r="K113" s="131"/>
      <c r="L113" s="122"/>
      <c r="M113" s="122"/>
      <c r="N113" s="122"/>
      <c r="O113" s="131"/>
      <c r="P113" s="123"/>
    </row>
    <row r="114" spans="2:16" ht="13.5" thickTop="1" x14ac:dyDescent="0.2">
      <c r="B114" s="37"/>
      <c r="C114" s="244"/>
      <c r="D114" s="31"/>
      <c r="E114" s="31"/>
      <c r="F114" s="31"/>
      <c r="G114" s="31"/>
      <c r="H114" s="31"/>
      <c r="I114" s="31"/>
      <c r="J114" s="31"/>
      <c r="K114" s="31"/>
      <c r="O114" s="31"/>
      <c r="P114" s="33"/>
    </row>
    <row r="115" spans="2:16" x14ac:dyDescent="0.2">
      <c r="B115" s="37"/>
      <c r="C115" s="244"/>
      <c r="D115" s="31"/>
      <c r="E115" s="31"/>
      <c r="F115" s="31"/>
      <c r="G115" s="31"/>
      <c r="H115" s="31"/>
      <c r="I115" s="31"/>
      <c r="J115" s="31"/>
      <c r="K115" s="31"/>
      <c r="O115" s="31"/>
      <c r="P115" s="33"/>
    </row>
    <row r="116" spans="2:16" x14ac:dyDescent="0.2">
      <c r="H116" s="31"/>
      <c r="J116" s="31"/>
    </row>
    <row r="117" spans="2:16" x14ac:dyDescent="0.2">
      <c r="H117" s="31"/>
      <c r="J117" s="31"/>
    </row>
    <row r="118" spans="2:16" hidden="1" x14ac:dyDescent="0.2">
      <c r="J118" s="31"/>
    </row>
    <row r="119" spans="2:16" hidden="1" x14ac:dyDescent="0.2">
      <c r="J119" s="31"/>
    </row>
    <row r="120" spans="2:16" hidden="1" x14ac:dyDescent="0.2">
      <c r="J120" s="31"/>
    </row>
    <row r="121" spans="2:16" hidden="1" x14ac:dyDescent="0.2">
      <c r="J121" s="31"/>
    </row>
    <row r="122" spans="2:16" hidden="1" x14ac:dyDescent="0.2">
      <c r="J122" s="31"/>
    </row>
    <row r="123" spans="2:16" hidden="1" x14ac:dyDescent="0.2">
      <c r="J123" s="31"/>
    </row>
    <row r="124" spans="2:16" hidden="1" x14ac:dyDescent="0.2">
      <c r="J124" s="31"/>
    </row>
    <row r="125" spans="2:16" hidden="1" x14ac:dyDescent="0.2">
      <c r="J125" s="31"/>
    </row>
    <row r="126" spans="2:16" hidden="1" x14ac:dyDescent="0.2">
      <c r="J126" s="31"/>
    </row>
    <row r="127" spans="2:16" x14ac:dyDescent="0.2"/>
    <row r="128" spans="2:16" x14ac:dyDescent="0.2"/>
    <row r="129" spans="3:16" x14ac:dyDescent="0.2">
      <c r="C129" s="23"/>
      <c r="D129" s="23"/>
      <c r="E129" s="23"/>
      <c r="F129" s="23"/>
      <c r="G129" s="23"/>
      <c r="H129" s="23"/>
      <c r="I129" s="23"/>
      <c r="J129" s="23"/>
      <c r="K129" s="23"/>
      <c r="L129" s="23"/>
      <c r="M129" s="23"/>
      <c r="N129" s="23"/>
      <c r="O129" s="23"/>
      <c r="P129" s="23"/>
    </row>
    <row r="130" spans="3:16" x14ac:dyDescent="0.2">
      <c r="C130" s="23"/>
      <c r="D130" s="23"/>
      <c r="E130" s="23"/>
      <c r="F130" s="23"/>
      <c r="G130" s="23"/>
      <c r="H130" s="23"/>
      <c r="I130" s="23"/>
      <c r="J130" s="23"/>
      <c r="K130" s="23"/>
      <c r="L130" s="23"/>
      <c r="M130" s="23"/>
      <c r="N130" s="23"/>
      <c r="O130" s="23"/>
      <c r="P130" s="23"/>
    </row>
    <row r="131" spans="3:16" x14ac:dyDescent="0.2">
      <c r="C131" s="23"/>
      <c r="D131" s="23"/>
      <c r="E131" s="23"/>
      <c r="F131" s="23"/>
      <c r="G131" s="23"/>
      <c r="H131" s="23"/>
      <c r="I131" s="23"/>
      <c r="J131" s="23"/>
      <c r="K131" s="23"/>
      <c r="L131" s="23"/>
      <c r="M131" s="23"/>
      <c r="N131" s="23"/>
      <c r="O131" s="23"/>
      <c r="P131" s="23"/>
    </row>
    <row r="132" spans="3:16" x14ac:dyDescent="0.2">
      <c r="C132" s="23"/>
      <c r="D132" s="23"/>
      <c r="E132" s="23"/>
      <c r="F132" s="23"/>
      <c r="G132" s="23"/>
      <c r="H132" s="23"/>
      <c r="I132" s="23"/>
      <c r="J132" s="23"/>
      <c r="K132" s="23"/>
      <c r="L132" s="23"/>
      <c r="M132" s="23"/>
      <c r="N132" s="23"/>
      <c r="O132" s="23"/>
      <c r="P132" s="23"/>
    </row>
    <row r="133" spans="3:16" x14ac:dyDescent="0.2">
      <c r="C133" s="23"/>
      <c r="D133" s="23"/>
      <c r="E133" s="23"/>
      <c r="F133" s="23"/>
      <c r="G133" s="23"/>
      <c r="H133" s="23"/>
      <c r="I133" s="23"/>
      <c r="J133" s="23"/>
      <c r="K133" s="23"/>
      <c r="L133" s="23"/>
      <c r="M133" s="23"/>
      <c r="N133" s="23"/>
      <c r="O133" s="23"/>
      <c r="P133" s="23"/>
    </row>
    <row r="134" spans="3:16" x14ac:dyDescent="0.2">
      <c r="C134" s="23"/>
      <c r="D134" s="23"/>
      <c r="E134" s="23"/>
      <c r="F134" s="23"/>
      <c r="G134" s="23"/>
      <c r="H134" s="23"/>
      <c r="I134" s="23"/>
      <c r="J134" s="23"/>
      <c r="K134" s="23"/>
      <c r="L134" s="23"/>
      <c r="M134" s="23"/>
      <c r="N134" s="23"/>
      <c r="O134" s="23"/>
      <c r="P134" s="23"/>
    </row>
    <row r="135" spans="3:16" x14ac:dyDescent="0.2">
      <c r="C135" s="23"/>
      <c r="D135" s="23"/>
      <c r="E135" s="23"/>
      <c r="F135" s="23"/>
      <c r="G135" s="23"/>
      <c r="H135" s="23"/>
      <c r="I135" s="23"/>
      <c r="J135" s="23"/>
      <c r="K135" s="23"/>
      <c r="L135" s="23"/>
      <c r="M135" s="23"/>
      <c r="N135" s="23"/>
      <c r="O135" s="23"/>
      <c r="P135" s="23"/>
    </row>
    <row r="136" spans="3:16" x14ac:dyDescent="0.2">
      <c r="C136" s="23"/>
      <c r="D136" s="23"/>
      <c r="E136" s="23"/>
      <c r="F136" s="23"/>
      <c r="G136" s="23"/>
      <c r="H136" s="23"/>
      <c r="I136" s="23"/>
      <c r="J136" s="23"/>
      <c r="K136" s="23"/>
      <c r="L136" s="23"/>
      <c r="M136" s="23"/>
      <c r="N136" s="23"/>
      <c r="O136" s="23"/>
      <c r="P136" s="23"/>
    </row>
    <row r="137" spans="3:16" x14ac:dyDescent="0.2">
      <c r="C137" s="23"/>
      <c r="D137" s="23"/>
      <c r="E137" s="23"/>
      <c r="F137" s="23"/>
      <c r="G137" s="23"/>
      <c r="H137" s="23"/>
      <c r="I137" s="23"/>
      <c r="J137" s="23"/>
      <c r="K137" s="23"/>
      <c r="L137" s="23"/>
      <c r="M137" s="23"/>
      <c r="N137" s="23"/>
      <c r="O137" s="23"/>
      <c r="P137" s="23"/>
    </row>
    <row r="138" spans="3:16" x14ac:dyDescent="0.2">
      <c r="C138" s="23"/>
      <c r="D138" s="23"/>
      <c r="E138" s="23"/>
      <c r="F138" s="23"/>
      <c r="G138" s="23"/>
      <c r="H138" s="23"/>
      <c r="I138" s="23"/>
      <c r="J138" s="23"/>
      <c r="K138" s="23"/>
      <c r="L138" s="23"/>
      <c r="M138" s="23"/>
      <c r="N138" s="23"/>
      <c r="O138" s="23"/>
      <c r="P138" s="23"/>
    </row>
    <row r="139" spans="3:16" x14ac:dyDescent="0.2">
      <c r="C139" s="23"/>
      <c r="D139" s="23"/>
      <c r="E139" s="23"/>
      <c r="F139" s="23"/>
      <c r="G139" s="23"/>
      <c r="H139" s="23"/>
      <c r="I139" s="23"/>
      <c r="J139" s="23"/>
      <c r="K139" s="23"/>
      <c r="L139" s="23"/>
      <c r="M139" s="23"/>
      <c r="N139" s="23"/>
      <c r="O139" s="23"/>
      <c r="P139" s="23"/>
    </row>
    <row r="140" spans="3:16" x14ac:dyDescent="0.2">
      <c r="C140" s="23"/>
      <c r="D140" s="23"/>
      <c r="E140" s="23"/>
      <c r="F140" s="23"/>
      <c r="G140" s="23"/>
      <c r="H140" s="23"/>
      <c r="I140" s="23"/>
      <c r="J140" s="23"/>
      <c r="K140" s="23"/>
      <c r="L140" s="23"/>
      <c r="M140" s="23"/>
      <c r="N140" s="23"/>
      <c r="O140" s="23"/>
      <c r="P140" s="23"/>
    </row>
    <row r="141" spans="3:16" x14ac:dyDescent="0.2">
      <c r="C141" s="23"/>
      <c r="D141" s="23"/>
      <c r="E141" s="23"/>
      <c r="F141" s="23"/>
      <c r="G141" s="23"/>
      <c r="H141" s="23"/>
      <c r="I141" s="23"/>
      <c r="J141" s="23"/>
      <c r="K141" s="23"/>
      <c r="L141" s="23"/>
      <c r="M141" s="23"/>
      <c r="N141" s="23"/>
      <c r="O141" s="23"/>
      <c r="P141" s="23"/>
    </row>
    <row r="142" spans="3:16" x14ac:dyDescent="0.2">
      <c r="C142" s="23"/>
      <c r="D142" s="23"/>
      <c r="E142" s="23"/>
      <c r="F142" s="23"/>
      <c r="G142" s="23"/>
      <c r="H142" s="23"/>
      <c r="I142" s="23"/>
      <c r="J142" s="23"/>
      <c r="K142" s="23"/>
      <c r="L142" s="23"/>
      <c r="M142" s="23"/>
      <c r="N142" s="23"/>
      <c r="O142" s="23"/>
      <c r="P142" s="23"/>
    </row>
    <row r="143" spans="3:16" x14ac:dyDescent="0.2">
      <c r="C143" s="23"/>
      <c r="D143" s="23"/>
      <c r="E143" s="23"/>
      <c r="F143" s="23"/>
      <c r="G143" s="23"/>
      <c r="H143" s="23"/>
      <c r="I143" s="23"/>
      <c r="J143" s="23"/>
      <c r="K143" s="23"/>
      <c r="L143" s="23"/>
      <c r="M143" s="23"/>
      <c r="N143" s="23"/>
      <c r="O143" s="23"/>
      <c r="P143" s="23"/>
    </row>
    <row r="144" spans="3:16" x14ac:dyDescent="0.2">
      <c r="C144" s="23"/>
      <c r="D144" s="23"/>
      <c r="E144" s="23"/>
      <c r="F144" s="23"/>
      <c r="G144" s="23"/>
      <c r="H144" s="23"/>
      <c r="I144" s="23"/>
      <c r="J144" s="23"/>
      <c r="K144" s="23"/>
      <c r="L144" s="23"/>
      <c r="M144" s="23"/>
      <c r="N144" s="23"/>
      <c r="O144" s="23"/>
      <c r="P144" s="23"/>
    </row>
    <row r="145" spans="3:16" x14ac:dyDescent="0.2">
      <c r="C145" s="23"/>
      <c r="D145" s="23"/>
      <c r="E145" s="23"/>
      <c r="F145" s="23"/>
      <c r="G145" s="23"/>
      <c r="H145" s="23"/>
      <c r="I145" s="23"/>
      <c r="J145" s="23"/>
      <c r="K145" s="23"/>
      <c r="L145" s="23"/>
      <c r="M145" s="23"/>
      <c r="N145" s="23"/>
      <c r="O145" s="23"/>
      <c r="P145" s="23"/>
    </row>
    <row r="146" spans="3:16" x14ac:dyDescent="0.2">
      <c r="C146" s="23"/>
      <c r="D146" s="23"/>
      <c r="E146" s="23"/>
      <c r="F146" s="23"/>
      <c r="G146" s="23"/>
      <c r="H146" s="23"/>
      <c r="I146" s="23"/>
      <c r="J146" s="23"/>
      <c r="K146" s="23"/>
      <c r="L146" s="23"/>
      <c r="M146" s="23"/>
      <c r="N146" s="23"/>
      <c r="O146" s="23"/>
      <c r="P146" s="23"/>
    </row>
    <row r="147" spans="3:16" x14ac:dyDescent="0.2">
      <c r="C147" s="23"/>
      <c r="D147" s="23"/>
      <c r="E147" s="23"/>
      <c r="F147" s="23"/>
      <c r="G147" s="23"/>
      <c r="H147" s="23"/>
      <c r="I147" s="23"/>
      <c r="J147" s="23"/>
      <c r="K147" s="23"/>
      <c r="L147" s="23"/>
      <c r="M147" s="23"/>
      <c r="N147" s="23"/>
      <c r="O147" s="23"/>
      <c r="P147" s="23"/>
    </row>
    <row r="148" spans="3:16" x14ac:dyDescent="0.2">
      <c r="C148" s="23"/>
      <c r="D148" s="23"/>
      <c r="E148" s="23"/>
      <c r="F148" s="23"/>
      <c r="G148" s="23"/>
      <c r="H148" s="23"/>
      <c r="I148" s="23"/>
      <c r="J148" s="23"/>
      <c r="K148" s="23"/>
      <c r="L148" s="23"/>
      <c r="M148" s="23"/>
      <c r="N148" s="23"/>
      <c r="O148" s="23"/>
      <c r="P148" s="23"/>
    </row>
    <row r="149" spans="3:16" x14ac:dyDescent="0.2">
      <c r="C149" s="23"/>
      <c r="D149" s="23"/>
      <c r="E149" s="23"/>
      <c r="F149" s="23"/>
      <c r="G149" s="23"/>
      <c r="H149" s="23"/>
      <c r="I149" s="23"/>
      <c r="J149" s="23"/>
      <c r="K149" s="23"/>
      <c r="L149" s="23"/>
      <c r="M149" s="23"/>
      <c r="N149" s="23"/>
      <c r="O149" s="23"/>
      <c r="P149" s="23"/>
    </row>
    <row r="150" spans="3:16" x14ac:dyDescent="0.2">
      <c r="C150" s="23"/>
      <c r="D150" s="23"/>
      <c r="E150" s="23"/>
      <c r="F150" s="23"/>
      <c r="G150" s="23"/>
      <c r="H150" s="23"/>
      <c r="I150" s="23"/>
      <c r="J150" s="23"/>
      <c r="K150" s="23"/>
      <c r="L150" s="23"/>
      <c r="M150" s="23"/>
      <c r="N150" s="23"/>
      <c r="O150" s="23"/>
      <c r="P150" s="23"/>
    </row>
    <row r="151" spans="3:16" x14ac:dyDescent="0.2">
      <c r="C151" s="23"/>
      <c r="D151" s="23"/>
      <c r="E151" s="23"/>
      <c r="F151" s="23"/>
      <c r="G151" s="23"/>
      <c r="H151" s="23"/>
      <c r="I151" s="23"/>
      <c r="J151" s="23"/>
      <c r="K151" s="23"/>
      <c r="L151" s="23"/>
      <c r="M151" s="23"/>
      <c r="N151" s="23"/>
      <c r="O151" s="23"/>
      <c r="P151" s="23"/>
    </row>
    <row r="152" spans="3:16" x14ac:dyDescent="0.2">
      <c r="C152" s="23"/>
      <c r="D152" s="23"/>
      <c r="E152" s="23"/>
      <c r="F152" s="23"/>
      <c r="G152" s="23"/>
      <c r="H152" s="23"/>
      <c r="I152" s="23"/>
      <c r="J152" s="23"/>
      <c r="K152" s="23"/>
      <c r="L152" s="23"/>
      <c r="M152" s="23"/>
      <c r="N152" s="23"/>
      <c r="O152" s="23"/>
      <c r="P152" s="23"/>
    </row>
    <row r="153" spans="3:16" x14ac:dyDescent="0.2">
      <c r="C153" s="23"/>
      <c r="D153" s="23"/>
      <c r="E153" s="23"/>
      <c r="F153" s="23"/>
      <c r="G153" s="23"/>
      <c r="H153" s="23"/>
      <c r="I153" s="23"/>
      <c r="J153" s="23"/>
      <c r="K153" s="23"/>
      <c r="L153" s="23"/>
      <c r="M153" s="23"/>
      <c r="N153" s="23"/>
      <c r="O153" s="23"/>
      <c r="P153" s="23"/>
    </row>
    <row r="154" spans="3:16" x14ac:dyDescent="0.2">
      <c r="C154" s="23"/>
      <c r="D154" s="23"/>
      <c r="E154" s="23"/>
      <c r="F154" s="23"/>
      <c r="G154" s="23"/>
      <c r="H154" s="23"/>
      <c r="I154" s="23"/>
      <c r="J154" s="23"/>
      <c r="K154" s="23"/>
      <c r="L154" s="23"/>
      <c r="M154" s="23"/>
      <c r="N154" s="23"/>
      <c r="O154" s="23"/>
      <c r="P154" s="23"/>
    </row>
    <row r="155" spans="3:16" x14ac:dyDescent="0.2">
      <c r="C155" s="23"/>
      <c r="D155" s="23"/>
      <c r="E155" s="23"/>
      <c r="F155" s="23"/>
      <c r="G155" s="23"/>
      <c r="H155" s="23"/>
      <c r="I155" s="23"/>
      <c r="J155" s="23"/>
      <c r="K155" s="23"/>
      <c r="L155" s="23"/>
      <c r="M155" s="23"/>
      <c r="N155" s="23"/>
      <c r="O155" s="23"/>
      <c r="P155" s="23"/>
    </row>
    <row r="156" spans="3:16" x14ac:dyDescent="0.2">
      <c r="C156" s="23"/>
      <c r="D156" s="23"/>
      <c r="E156" s="23"/>
      <c r="F156" s="23"/>
      <c r="G156" s="23"/>
      <c r="H156" s="23"/>
      <c r="I156" s="23"/>
      <c r="J156" s="23"/>
      <c r="K156" s="23"/>
      <c r="L156" s="23"/>
      <c r="M156" s="23"/>
      <c r="N156" s="23"/>
      <c r="O156" s="23"/>
      <c r="P156" s="23"/>
    </row>
    <row r="157" spans="3:16" x14ac:dyDescent="0.2">
      <c r="C157" s="23"/>
      <c r="D157" s="23"/>
      <c r="E157" s="23"/>
      <c r="F157" s="23"/>
      <c r="G157" s="23"/>
      <c r="H157" s="23"/>
      <c r="I157" s="23"/>
      <c r="J157" s="23"/>
      <c r="K157" s="23"/>
      <c r="L157" s="23"/>
      <c r="M157" s="23"/>
      <c r="N157" s="23"/>
      <c r="O157" s="23"/>
      <c r="P157" s="23"/>
    </row>
    <row r="158" spans="3:16" x14ac:dyDescent="0.2">
      <c r="C158" s="23"/>
      <c r="D158" s="23"/>
      <c r="E158" s="23"/>
      <c r="F158" s="23"/>
      <c r="G158" s="23"/>
      <c r="H158" s="23"/>
      <c r="I158" s="23"/>
      <c r="J158" s="23"/>
      <c r="K158" s="23"/>
      <c r="L158" s="23"/>
      <c r="M158" s="23"/>
      <c r="N158" s="23"/>
      <c r="O158" s="23"/>
      <c r="P158" s="23"/>
    </row>
    <row r="159" spans="3:16" x14ac:dyDescent="0.2">
      <c r="C159" s="23"/>
      <c r="D159" s="23"/>
      <c r="E159" s="23"/>
      <c r="F159" s="23"/>
      <c r="G159" s="23"/>
      <c r="H159" s="23"/>
      <c r="I159" s="23"/>
      <c r="J159" s="23"/>
      <c r="K159" s="23"/>
      <c r="L159" s="23"/>
      <c r="M159" s="23"/>
      <c r="N159" s="23"/>
      <c r="O159" s="23"/>
      <c r="P159" s="23"/>
    </row>
    <row r="160" spans="3:16" x14ac:dyDescent="0.2">
      <c r="C160" s="23"/>
      <c r="D160" s="23"/>
      <c r="E160" s="23"/>
      <c r="F160" s="23"/>
      <c r="G160" s="23"/>
      <c r="H160" s="23"/>
      <c r="I160" s="23"/>
      <c r="J160" s="23"/>
      <c r="K160" s="23"/>
      <c r="L160" s="23"/>
      <c r="M160" s="23"/>
      <c r="N160" s="23"/>
      <c r="O160" s="23"/>
      <c r="P160" s="23"/>
    </row>
    <row r="161" spans="3:16" x14ac:dyDescent="0.2">
      <c r="C161" s="23"/>
      <c r="D161" s="23"/>
      <c r="E161" s="23"/>
      <c r="F161" s="23"/>
      <c r="G161" s="23"/>
      <c r="H161" s="23"/>
      <c r="I161" s="23"/>
      <c r="J161" s="23"/>
      <c r="K161" s="23"/>
      <c r="L161" s="23"/>
      <c r="M161" s="23"/>
      <c r="N161" s="23"/>
      <c r="O161" s="23"/>
      <c r="P161" s="23"/>
    </row>
    <row r="162" spans="3:16" x14ac:dyDescent="0.2">
      <c r="C162" s="23"/>
      <c r="D162" s="23"/>
      <c r="E162" s="23"/>
      <c r="F162" s="23"/>
      <c r="G162" s="23"/>
      <c r="H162" s="23"/>
      <c r="I162" s="23"/>
      <c r="J162" s="23"/>
      <c r="K162" s="23"/>
      <c r="L162" s="23"/>
      <c r="M162" s="23"/>
      <c r="N162" s="23"/>
      <c r="O162" s="23"/>
      <c r="P162" s="23"/>
    </row>
    <row r="163" spans="3:16" x14ac:dyDescent="0.2">
      <c r="C163" s="23"/>
      <c r="D163" s="23"/>
      <c r="E163" s="23"/>
      <c r="F163" s="23"/>
      <c r="G163" s="23"/>
      <c r="H163" s="23"/>
      <c r="I163" s="23"/>
      <c r="J163" s="23"/>
      <c r="K163" s="23"/>
      <c r="L163" s="23"/>
      <c r="M163" s="23"/>
      <c r="N163" s="23"/>
      <c r="O163" s="23"/>
      <c r="P163" s="23"/>
    </row>
    <row r="164" spans="3:16" x14ac:dyDescent="0.2">
      <c r="C164" s="23"/>
      <c r="D164" s="23"/>
      <c r="E164" s="23"/>
      <c r="F164" s="23"/>
      <c r="G164" s="23"/>
      <c r="H164" s="23"/>
      <c r="I164" s="23"/>
      <c r="J164" s="23"/>
      <c r="K164" s="23"/>
      <c r="L164" s="23"/>
      <c r="M164" s="23"/>
      <c r="N164" s="23"/>
      <c r="O164" s="23"/>
      <c r="P164" s="23"/>
    </row>
    <row r="165" spans="3:16" x14ac:dyDescent="0.2">
      <c r="C165" s="23"/>
      <c r="D165" s="23"/>
      <c r="E165" s="23"/>
      <c r="F165" s="23"/>
      <c r="G165" s="23"/>
      <c r="H165" s="23"/>
      <c r="I165" s="23"/>
      <c r="J165" s="23"/>
      <c r="K165" s="23"/>
      <c r="L165" s="23"/>
      <c r="M165" s="23"/>
      <c r="N165" s="23"/>
      <c r="O165" s="23"/>
      <c r="P165" s="23"/>
    </row>
    <row r="166" spans="3:16" x14ac:dyDescent="0.2">
      <c r="C166" s="23"/>
      <c r="D166" s="23"/>
      <c r="E166" s="23"/>
      <c r="F166" s="23"/>
      <c r="G166" s="23"/>
      <c r="H166" s="23"/>
      <c r="I166" s="23"/>
      <c r="J166" s="23"/>
      <c r="K166" s="23"/>
      <c r="L166" s="23"/>
      <c r="M166" s="23"/>
      <c r="N166" s="23"/>
      <c r="O166" s="23"/>
      <c r="P166" s="23"/>
    </row>
    <row r="167" spans="3:16" x14ac:dyDescent="0.2">
      <c r="C167" s="23"/>
      <c r="D167" s="23"/>
      <c r="E167" s="23"/>
      <c r="F167" s="23"/>
      <c r="G167" s="23"/>
      <c r="H167" s="23"/>
      <c r="I167" s="23"/>
      <c r="J167" s="23"/>
      <c r="K167" s="23"/>
      <c r="L167" s="23"/>
      <c r="M167" s="23"/>
      <c r="N167" s="23"/>
      <c r="O167" s="23"/>
      <c r="P167" s="23"/>
    </row>
    <row r="168" spans="3:16" x14ac:dyDescent="0.2">
      <c r="C168" s="23"/>
      <c r="D168" s="23"/>
      <c r="E168" s="23"/>
      <c r="F168" s="23"/>
      <c r="G168" s="23"/>
      <c r="H168" s="23"/>
      <c r="I168" s="23"/>
      <c r="J168" s="23"/>
      <c r="K168" s="23"/>
      <c r="L168" s="23"/>
      <c r="M168" s="23"/>
      <c r="N168" s="23"/>
      <c r="O168" s="23"/>
      <c r="P168" s="23"/>
    </row>
    <row r="169" spans="3:16" x14ac:dyDescent="0.2">
      <c r="C169" s="23"/>
      <c r="D169" s="23"/>
      <c r="E169" s="23"/>
      <c r="F169" s="23"/>
      <c r="G169" s="23"/>
      <c r="H169" s="23"/>
      <c r="I169" s="23"/>
      <c r="J169" s="23"/>
      <c r="K169" s="23"/>
      <c r="L169" s="23"/>
      <c r="M169" s="23"/>
      <c r="N169" s="23"/>
      <c r="O169" s="23"/>
      <c r="P169" s="23"/>
    </row>
    <row r="170" spans="3:16" x14ac:dyDescent="0.2">
      <c r="C170" s="23"/>
      <c r="D170" s="23"/>
      <c r="E170" s="23"/>
      <c r="F170" s="23"/>
      <c r="G170" s="23"/>
      <c r="H170" s="23"/>
      <c r="I170" s="23"/>
      <c r="J170" s="23"/>
      <c r="K170" s="23"/>
      <c r="L170" s="23"/>
      <c r="M170" s="23"/>
      <c r="N170" s="23"/>
      <c r="O170" s="23"/>
      <c r="P170" s="23"/>
    </row>
    <row r="171" spans="3:16" x14ac:dyDescent="0.2">
      <c r="C171" s="23"/>
      <c r="D171" s="23"/>
      <c r="E171" s="23"/>
      <c r="F171" s="23"/>
      <c r="G171" s="23"/>
      <c r="H171" s="23"/>
      <c r="I171" s="23"/>
      <c r="J171" s="23"/>
      <c r="K171" s="23"/>
      <c r="L171" s="23"/>
      <c r="M171" s="23"/>
      <c r="N171" s="23"/>
      <c r="O171" s="23"/>
      <c r="P171" s="23"/>
    </row>
    <row r="172" spans="3:16" x14ac:dyDescent="0.2">
      <c r="C172" s="23"/>
      <c r="D172" s="23"/>
      <c r="E172" s="23"/>
      <c r="F172" s="23"/>
      <c r="G172" s="23"/>
      <c r="H172" s="23"/>
      <c r="I172" s="23"/>
      <c r="J172" s="23"/>
      <c r="K172" s="23"/>
      <c r="L172" s="23"/>
      <c r="M172" s="23"/>
      <c r="N172" s="23"/>
      <c r="O172" s="23"/>
      <c r="P172" s="23"/>
    </row>
    <row r="173" spans="3:16" x14ac:dyDescent="0.2">
      <c r="C173" s="23"/>
      <c r="D173" s="23"/>
      <c r="E173" s="23"/>
      <c r="F173" s="23"/>
      <c r="G173" s="23"/>
      <c r="H173" s="23"/>
      <c r="I173" s="23"/>
      <c r="J173" s="23"/>
      <c r="K173" s="23"/>
      <c r="L173" s="23"/>
      <c r="M173" s="23"/>
      <c r="N173" s="23"/>
      <c r="O173" s="23"/>
      <c r="P173" s="23"/>
    </row>
    <row r="174" spans="3:16" x14ac:dyDescent="0.2">
      <c r="C174" s="23"/>
      <c r="D174" s="23"/>
      <c r="E174" s="23"/>
      <c r="F174" s="23"/>
      <c r="G174" s="23"/>
      <c r="H174" s="23"/>
      <c r="I174" s="23"/>
      <c r="J174" s="23"/>
      <c r="K174" s="23"/>
      <c r="L174" s="23"/>
      <c r="M174" s="23"/>
      <c r="N174" s="23"/>
      <c r="O174" s="23"/>
      <c r="P174" s="23"/>
    </row>
    <row r="175" spans="3:16" x14ac:dyDescent="0.2">
      <c r="C175" s="23"/>
      <c r="D175" s="23"/>
      <c r="E175" s="23"/>
      <c r="F175" s="23"/>
      <c r="G175" s="23"/>
      <c r="H175" s="23"/>
      <c r="I175" s="23"/>
      <c r="J175" s="23"/>
      <c r="K175" s="23"/>
      <c r="L175" s="23"/>
      <c r="M175" s="23"/>
      <c r="N175" s="23"/>
      <c r="O175" s="23"/>
      <c r="P175" s="23"/>
    </row>
    <row r="176" spans="3:16" x14ac:dyDescent="0.2">
      <c r="C176" s="23"/>
      <c r="D176" s="23"/>
      <c r="E176" s="23"/>
      <c r="F176" s="23"/>
      <c r="G176" s="23"/>
      <c r="H176" s="23"/>
      <c r="I176" s="23"/>
      <c r="J176" s="23"/>
      <c r="K176" s="23"/>
      <c r="L176" s="23"/>
      <c r="M176" s="23"/>
      <c r="N176" s="23"/>
      <c r="O176" s="23"/>
      <c r="P176" s="23"/>
    </row>
    <row r="177" spans="3:16" x14ac:dyDescent="0.2">
      <c r="C177" s="23"/>
      <c r="D177" s="23"/>
      <c r="E177" s="23"/>
      <c r="F177" s="23"/>
      <c r="G177" s="23"/>
      <c r="H177" s="23"/>
      <c r="I177" s="23"/>
      <c r="J177" s="23"/>
      <c r="K177" s="23"/>
      <c r="L177" s="23"/>
      <c r="M177" s="23"/>
      <c r="N177" s="23"/>
      <c r="O177" s="23"/>
      <c r="P177" s="23"/>
    </row>
    <row r="178" spans="3:16" x14ac:dyDescent="0.2">
      <c r="C178" s="23"/>
      <c r="D178" s="23"/>
      <c r="E178" s="23"/>
      <c r="F178" s="23"/>
      <c r="G178" s="23"/>
      <c r="H178" s="23"/>
      <c r="I178" s="23"/>
      <c r="J178" s="23"/>
      <c r="K178" s="23"/>
      <c r="L178" s="23"/>
      <c r="M178" s="23"/>
      <c r="N178" s="23"/>
      <c r="O178" s="23"/>
      <c r="P178" s="23"/>
    </row>
    <row r="179" spans="3:16" x14ac:dyDescent="0.2">
      <c r="C179" s="23"/>
      <c r="D179" s="23"/>
      <c r="E179" s="23"/>
      <c r="F179" s="23"/>
      <c r="G179" s="23"/>
      <c r="H179" s="23"/>
      <c r="I179" s="23"/>
      <c r="J179" s="23"/>
      <c r="K179" s="23"/>
      <c r="L179" s="23"/>
      <c r="M179" s="23"/>
      <c r="N179" s="23"/>
      <c r="O179" s="23"/>
      <c r="P179" s="23"/>
    </row>
    <row r="180" spans="3:16" x14ac:dyDescent="0.2">
      <c r="C180" s="23"/>
      <c r="D180" s="23"/>
      <c r="E180" s="23"/>
      <c r="F180" s="23"/>
      <c r="G180" s="23"/>
      <c r="H180" s="23"/>
      <c r="I180" s="23"/>
      <c r="J180" s="23"/>
      <c r="K180" s="23"/>
      <c r="L180" s="23"/>
      <c r="M180" s="23"/>
      <c r="N180" s="23"/>
      <c r="O180" s="23"/>
      <c r="P180" s="23"/>
    </row>
    <row r="181" spans="3:16" x14ac:dyDescent="0.2">
      <c r="C181" s="23"/>
      <c r="D181" s="23"/>
      <c r="E181" s="23"/>
      <c r="F181" s="23"/>
      <c r="G181" s="23"/>
      <c r="H181" s="23"/>
      <c r="I181" s="23"/>
      <c r="J181" s="23"/>
      <c r="K181" s="23"/>
      <c r="L181" s="23"/>
      <c r="M181" s="23"/>
      <c r="N181" s="23"/>
      <c r="O181" s="23"/>
      <c r="P181" s="23"/>
    </row>
    <row r="182" spans="3:16" x14ac:dyDescent="0.2">
      <c r="C182" s="23"/>
      <c r="D182" s="23"/>
      <c r="E182" s="23"/>
      <c r="F182" s="23"/>
      <c r="G182" s="23"/>
      <c r="H182" s="23"/>
      <c r="I182" s="23"/>
      <c r="J182" s="23"/>
      <c r="K182" s="23"/>
      <c r="L182" s="23"/>
      <c r="M182" s="23"/>
      <c r="N182" s="23"/>
      <c r="O182" s="23"/>
      <c r="P182" s="23"/>
    </row>
    <row r="183" spans="3:16" x14ac:dyDescent="0.2">
      <c r="C183" s="23"/>
      <c r="D183" s="23"/>
      <c r="E183" s="23"/>
      <c r="F183" s="23"/>
      <c r="G183" s="23"/>
      <c r="H183" s="23"/>
      <c r="I183" s="23"/>
      <c r="J183" s="23"/>
      <c r="K183" s="23"/>
      <c r="L183" s="23"/>
      <c r="M183" s="23"/>
      <c r="N183" s="23"/>
      <c r="O183" s="23"/>
      <c r="P183" s="23"/>
    </row>
    <row r="184" spans="3:16" x14ac:dyDescent="0.2">
      <c r="C184" s="23"/>
      <c r="D184" s="23"/>
      <c r="E184" s="23"/>
      <c r="F184" s="23"/>
      <c r="G184" s="23"/>
      <c r="H184" s="23"/>
      <c r="I184" s="23"/>
      <c r="J184" s="23"/>
      <c r="K184" s="23"/>
      <c r="L184" s="23"/>
      <c r="M184" s="23"/>
      <c r="N184" s="23"/>
      <c r="O184" s="23"/>
      <c r="P184" s="23"/>
    </row>
    <row r="185" spans="3:16" x14ac:dyDescent="0.2">
      <c r="C185" s="23"/>
      <c r="D185" s="23"/>
      <c r="E185" s="23"/>
      <c r="F185" s="23"/>
      <c r="G185" s="23"/>
      <c r="H185" s="23"/>
      <c r="I185" s="23"/>
      <c r="J185" s="23"/>
      <c r="K185" s="23"/>
      <c r="L185" s="23"/>
      <c r="M185" s="23"/>
      <c r="N185" s="23"/>
      <c r="O185" s="23"/>
      <c r="P185" s="23"/>
    </row>
    <row r="186" spans="3:16" x14ac:dyDescent="0.2">
      <c r="C186" s="23"/>
      <c r="D186" s="23"/>
      <c r="E186" s="23"/>
      <c r="F186" s="23"/>
      <c r="G186" s="23"/>
      <c r="H186" s="23"/>
      <c r="I186" s="23"/>
      <c r="J186" s="23"/>
      <c r="K186" s="23"/>
      <c r="L186" s="23"/>
      <c r="M186" s="23"/>
      <c r="N186" s="23"/>
      <c r="O186" s="23"/>
      <c r="P186" s="23"/>
    </row>
    <row r="187" spans="3:16" x14ac:dyDescent="0.2">
      <c r="C187" s="23"/>
      <c r="D187" s="23"/>
      <c r="E187" s="23"/>
      <c r="F187" s="23"/>
      <c r="G187" s="23"/>
      <c r="H187" s="23"/>
      <c r="I187" s="23"/>
      <c r="J187" s="23"/>
      <c r="K187" s="23"/>
      <c r="L187" s="23"/>
      <c r="M187" s="23"/>
      <c r="N187" s="23"/>
      <c r="O187" s="23"/>
      <c r="P187" s="23"/>
    </row>
    <row r="188" spans="3:16" x14ac:dyDescent="0.2">
      <c r="C188" s="23"/>
      <c r="D188" s="23"/>
      <c r="E188" s="23"/>
      <c r="F188" s="23"/>
      <c r="G188" s="23"/>
      <c r="H188" s="23"/>
      <c r="I188" s="23"/>
      <c r="J188" s="23"/>
      <c r="K188" s="23"/>
      <c r="L188" s="23"/>
      <c r="M188" s="23"/>
      <c r="N188" s="23"/>
      <c r="O188" s="23"/>
      <c r="P188" s="23"/>
    </row>
    <row r="189" spans="3:16" x14ac:dyDescent="0.2">
      <c r="C189" s="23"/>
      <c r="D189" s="23"/>
      <c r="E189" s="23"/>
      <c r="F189" s="23"/>
      <c r="G189" s="23"/>
      <c r="H189" s="23"/>
      <c r="I189" s="23"/>
      <c r="J189" s="23"/>
      <c r="K189" s="23"/>
      <c r="L189" s="23"/>
      <c r="M189" s="23"/>
      <c r="N189" s="23"/>
      <c r="O189" s="23"/>
      <c r="P189" s="23"/>
    </row>
    <row r="190" spans="3:16" x14ac:dyDescent="0.2">
      <c r="C190" s="23"/>
      <c r="D190" s="23"/>
      <c r="E190" s="23"/>
      <c r="F190" s="23"/>
      <c r="G190" s="23"/>
      <c r="H190" s="23"/>
      <c r="I190" s="23"/>
      <c r="J190" s="23"/>
      <c r="K190" s="23"/>
      <c r="L190" s="23"/>
      <c r="M190" s="23"/>
      <c r="N190" s="23"/>
      <c r="O190" s="23"/>
      <c r="P190" s="23"/>
    </row>
    <row r="191" spans="3:16" x14ac:dyDescent="0.2">
      <c r="C191" s="23"/>
      <c r="D191" s="23"/>
      <c r="E191" s="23"/>
      <c r="F191" s="23"/>
      <c r="G191" s="23"/>
      <c r="H191" s="23"/>
      <c r="I191" s="23"/>
      <c r="J191" s="23"/>
      <c r="K191" s="23"/>
      <c r="L191" s="23"/>
      <c r="M191" s="23"/>
      <c r="N191" s="23"/>
      <c r="O191" s="23"/>
      <c r="P191" s="23"/>
    </row>
    <row r="192" spans="3:16" x14ac:dyDescent="0.2">
      <c r="C192" s="23"/>
      <c r="D192" s="23"/>
      <c r="E192" s="23"/>
      <c r="F192" s="23"/>
      <c r="G192" s="23"/>
      <c r="H192" s="23"/>
      <c r="I192" s="23"/>
      <c r="J192" s="23"/>
      <c r="K192" s="23"/>
      <c r="L192" s="23"/>
      <c r="M192" s="23"/>
      <c r="N192" s="23"/>
      <c r="O192" s="23"/>
      <c r="P192" s="23"/>
    </row>
    <row r="193" spans="3:16" x14ac:dyDescent="0.2">
      <c r="C193" s="23"/>
      <c r="D193" s="23"/>
      <c r="E193" s="23"/>
      <c r="F193" s="23"/>
      <c r="G193" s="23"/>
      <c r="H193" s="23"/>
      <c r="I193" s="23"/>
      <c r="J193" s="23"/>
      <c r="K193" s="23"/>
      <c r="L193" s="23"/>
      <c r="M193" s="23"/>
      <c r="N193" s="23"/>
      <c r="O193" s="23"/>
      <c r="P193" s="23"/>
    </row>
    <row r="194" spans="3:16" x14ac:dyDescent="0.2">
      <c r="C194" s="23"/>
      <c r="D194" s="23"/>
      <c r="E194" s="23"/>
      <c r="F194" s="23"/>
      <c r="G194" s="23"/>
      <c r="H194" s="23"/>
      <c r="I194" s="23"/>
      <c r="J194" s="23"/>
      <c r="K194" s="23"/>
      <c r="L194" s="23"/>
      <c r="M194" s="23"/>
      <c r="N194" s="23"/>
      <c r="O194" s="23"/>
      <c r="P194" s="23"/>
    </row>
    <row r="195" spans="3:16" x14ac:dyDescent="0.2">
      <c r="C195" s="23"/>
      <c r="D195" s="23"/>
      <c r="E195" s="23"/>
      <c r="F195" s="23"/>
      <c r="G195" s="23"/>
      <c r="H195" s="23"/>
      <c r="I195" s="23"/>
      <c r="J195" s="23"/>
      <c r="K195" s="23"/>
      <c r="L195" s="23"/>
      <c r="M195" s="23"/>
      <c r="N195" s="23"/>
      <c r="O195" s="23"/>
      <c r="P195" s="23"/>
    </row>
    <row r="196" spans="3:16" x14ac:dyDescent="0.2">
      <c r="C196" s="23"/>
      <c r="D196" s="23"/>
      <c r="E196" s="23"/>
      <c r="F196" s="23"/>
      <c r="G196" s="23"/>
      <c r="H196" s="23"/>
      <c r="I196" s="23"/>
      <c r="J196" s="23"/>
      <c r="K196" s="23"/>
      <c r="L196" s="23"/>
      <c r="M196" s="23"/>
      <c r="N196" s="23"/>
      <c r="O196" s="23"/>
      <c r="P196" s="23"/>
    </row>
    <row r="197" spans="3:16" x14ac:dyDescent="0.2">
      <c r="C197" s="23"/>
      <c r="D197" s="23"/>
      <c r="E197" s="23"/>
      <c r="F197" s="23"/>
      <c r="G197" s="23"/>
      <c r="H197" s="23"/>
      <c r="I197" s="23"/>
      <c r="J197" s="23"/>
      <c r="K197" s="23"/>
      <c r="L197" s="23"/>
      <c r="M197" s="23"/>
      <c r="N197" s="23"/>
      <c r="O197" s="23"/>
      <c r="P197" s="23"/>
    </row>
    <row r="198" spans="3:16" x14ac:dyDescent="0.2">
      <c r="C198" s="23"/>
      <c r="D198" s="23"/>
      <c r="E198" s="23"/>
      <c r="F198" s="23"/>
      <c r="G198" s="23"/>
      <c r="H198" s="23"/>
      <c r="I198" s="23"/>
      <c r="J198" s="23"/>
      <c r="K198" s="23"/>
      <c r="L198" s="23"/>
      <c r="M198" s="23"/>
      <c r="N198" s="23"/>
      <c r="O198" s="23"/>
      <c r="P198" s="23"/>
    </row>
    <row r="199" spans="3:16" x14ac:dyDescent="0.2">
      <c r="C199" s="23"/>
      <c r="D199" s="23"/>
      <c r="E199" s="23"/>
      <c r="F199" s="23"/>
      <c r="G199" s="23"/>
      <c r="H199" s="23"/>
      <c r="I199" s="23"/>
      <c r="J199" s="23"/>
      <c r="K199" s="23"/>
      <c r="L199" s="23"/>
      <c r="M199" s="23"/>
      <c r="N199" s="23"/>
      <c r="O199" s="23"/>
      <c r="P199" s="23"/>
    </row>
    <row r="200" spans="3:16" x14ac:dyDescent="0.2">
      <c r="C200" s="23"/>
      <c r="D200" s="23"/>
      <c r="E200" s="23"/>
      <c r="F200" s="23"/>
      <c r="G200" s="23"/>
      <c r="H200" s="23"/>
      <c r="I200" s="23"/>
      <c r="J200" s="23"/>
      <c r="K200" s="23"/>
      <c r="L200" s="23"/>
      <c r="M200" s="23"/>
      <c r="N200" s="23"/>
      <c r="O200" s="23"/>
      <c r="P200" s="23"/>
    </row>
    <row r="201" spans="3:16" x14ac:dyDescent="0.2">
      <c r="C201" s="23"/>
      <c r="D201" s="23"/>
      <c r="E201" s="23"/>
      <c r="F201" s="23"/>
      <c r="G201" s="23"/>
      <c r="H201" s="23"/>
      <c r="I201" s="23"/>
      <c r="J201" s="23"/>
      <c r="K201" s="23"/>
      <c r="L201" s="23"/>
      <c r="M201" s="23"/>
      <c r="N201" s="23"/>
      <c r="O201" s="23"/>
      <c r="P201" s="23"/>
    </row>
    <row r="202" spans="3:16" x14ac:dyDescent="0.2">
      <c r="C202" s="23"/>
      <c r="D202" s="23"/>
      <c r="E202" s="23"/>
      <c r="F202" s="23"/>
      <c r="G202" s="23"/>
      <c r="H202" s="23"/>
      <c r="I202" s="23"/>
      <c r="J202" s="23"/>
      <c r="K202" s="23"/>
      <c r="L202" s="23"/>
      <c r="M202" s="23"/>
      <c r="N202" s="23"/>
      <c r="O202" s="23"/>
      <c r="P202" s="23"/>
    </row>
    <row r="203" spans="3:16" x14ac:dyDescent="0.2">
      <c r="C203" s="23"/>
      <c r="D203" s="23"/>
      <c r="E203" s="23"/>
      <c r="F203" s="23"/>
      <c r="G203" s="23"/>
      <c r="H203" s="23"/>
      <c r="I203" s="23"/>
      <c r="J203" s="23"/>
      <c r="K203" s="23"/>
      <c r="L203" s="23"/>
      <c r="M203" s="23"/>
      <c r="N203" s="23"/>
      <c r="O203" s="23"/>
      <c r="P203" s="23"/>
    </row>
    <row r="204" spans="3:16" x14ac:dyDescent="0.2">
      <c r="C204" s="23"/>
      <c r="D204" s="23"/>
      <c r="E204" s="23"/>
      <c r="F204" s="23"/>
      <c r="G204" s="23"/>
      <c r="H204" s="23"/>
      <c r="I204" s="23"/>
      <c r="J204" s="23"/>
      <c r="K204" s="23"/>
      <c r="L204" s="23"/>
      <c r="M204" s="23"/>
      <c r="N204" s="23"/>
      <c r="O204" s="23"/>
      <c r="P204" s="23"/>
    </row>
    <row r="205" spans="3:16" x14ac:dyDescent="0.2">
      <c r="C205" s="23"/>
      <c r="D205" s="23"/>
      <c r="E205" s="23"/>
      <c r="F205" s="23"/>
      <c r="G205" s="23"/>
      <c r="H205" s="23"/>
      <c r="I205" s="23"/>
      <c r="J205" s="23"/>
      <c r="K205" s="23"/>
      <c r="L205" s="23"/>
      <c r="M205" s="23"/>
      <c r="N205" s="23"/>
      <c r="O205" s="23"/>
      <c r="P205" s="23"/>
    </row>
    <row r="206" spans="3:16" x14ac:dyDescent="0.2">
      <c r="C206" s="23"/>
      <c r="D206" s="23"/>
      <c r="E206" s="23"/>
      <c r="F206" s="23"/>
      <c r="G206" s="23"/>
      <c r="H206" s="23"/>
      <c r="I206" s="23"/>
      <c r="J206" s="23"/>
      <c r="K206" s="23"/>
      <c r="L206" s="23"/>
      <c r="M206" s="23"/>
      <c r="N206" s="23"/>
      <c r="O206" s="23"/>
      <c r="P206" s="23"/>
    </row>
    <row r="207" spans="3:16" x14ac:dyDescent="0.2">
      <c r="C207" s="23"/>
      <c r="D207" s="23"/>
      <c r="E207" s="23"/>
      <c r="F207" s="23"/>
      <c r="G207" s="23"/>
      <c r="H207" s="23"/>
      <c r="I207" s="23"/>
      <c r="J207" s="23"/>
      <c r="K207" s="23"/>
      <c r="L207" s="23"/>
      <c r="M207" s="23"/>
      <c r="N207" s="23"/>
      <c r="O207" s="23"/>
      <c r="P207" s="23"/>
    </row>
    <row r="208" spans="3:16" x14ac:dyDescent="0.2">
      <c r="C208" s="23"/>
      <c r="D208" s="23"/>
      <c r="E208" s="23"/>
      <c r="F208" s="23"/>
      <c r="G208" s="23"/>
      <c r="H208" s="23"/>
      <c r="I208" s="23"/>
      <c r="J208" s="23"/>
      <c r="K208" s="23"/>
      <c r="L208" s="23"/>
      <c r="M208" s="23"/>
      <c r="N208" s="23"/>
      <c r="O208" s="23"/>
      <c r="P208" s="23"/>
    </row>
    <row r="209" spans="3:16" x14ac:dyDescent="0.2">
      <c r="C209" s="23"/>
      <c r="D209" s="23"/>
      <c r="E209" s="23"/>
      <c r="F209" s="23"/>
      <c r="G209" s="23"/>
      <c r="H209" s="23"/>
      <c r="I209" s="23"/>
      <c r="J209" s="23"/>
      <c r="K209" s="23"/>
      <c r="L209" s="23"/>
      <c r="M209" s="23"/>
      <c r="N209" s="23"/>
      <c r="O209" s="23"/>
      <c r="P209" s="23"/>
    </row>
    <row r="210" spans="3:16" x14ac:dyDescent="0.2">
      <c r="C210" s="23"/>
      <c r="D210" s="23"/>
      <c r="E210" s="23"/>
      <c r="F210" s="23"/>
      <c r="G210" s="23"/>
      <c r="H210" s="23"/>
      <c r="I210" s="23"/>
      <c r="J210" s="23"/>
      <c r="K210" s="23"/>
      <c r="L210" s="23"/>
      <c r="M210" s="23"/>
      <c r="N210" s="23"/>
      <c r="O210" s="23"/>
      <c r="P210" s="23"/>
    </row>
    <row r="211" spans="3:16" x14ac:dyDescent="0.2">
      <c r="C211" s="23"/>
      <c r="D211" s="23"/>
      <c r="E211" s="23"/>
      <c r="F211" s="23"/>
      <c r="G211" s="23"/>
      <c r="H211" s="23"/>
      <c r="I211" s="23"/>
      <c r="J211" s="23"/>
      <c r="K211" s="23"/>
      <c r="L211" s="23"/>
      <c r="M211" s="23"/>
      <c r="N211" s="23"/>
      <c r="O211" s="23"/>
      <c r="P211" s="23"/>
    </row>
    <row r="212" spans="3:16" x14ac:dyDescent="0.2">
      <c r="C212" s="23"/>
      <c r="D212" s="23"/>
      <c r="E212" s="23"/>
      <c r="F212" s="23"/>
      <c r="G212" s="23"/>
      <c r="H212" s="23"/>
      <c r="I212" s="23"/>
      <c r="J212" s="23"/>
      <c r="K212" s="23"/>
      <c r="L212" s="23"/>
      <c r="M212" s="23"/>
      <c r="N212" s="23"/>
      <c r="O212" s="23"/>
      <c r="P212" s="23"/>
    </row>
    <row r="213" spans="3:16" x14ac:dyDescent="0.2">
      <c r="C213" s="23"/>
      <c r="D213" s="23"/>
      <c r="E213" s="23"/>
      <c r="F213" s="23"/>
      <c r="G213" s="23"/>
      <c r="H213" s="23"/>
      <c r="I213" s="23"/>
      <c r="J213" s="23"/>
      <c r="K213" s="23"/>
      <c r="L213" s="23"/>
      <c r="M213" s="23"/>
      <c r="N213" s="23"/>
      <c r="O213" s="23"/>
      <c r="P213" s="23"/>
    </row>
    <row r="214" spans="3:16" x14ac:dyDescent="0.2">
      <c r="C214" s="23"/>
      <c r="D214" s="23"/>
      <c r="E214" s="23"/>
      <c r="F214" s="23"/>
      <c r="G214" s="23"/>
      <c r="H214" s="23"/>
      <c r="I214" s="23"/>
      <c r="J214" s="23"/>
      <c r="K214" s="23"/>
      <c r="L214" s="23"/>
      <c r="M214" s="23"/>
      <c r="N214" s="23"/>
      <c r="O214" s="23"/>
      <c r="P214" s="23"/>
    </row>
    <row r="215" spans="3:16" x14ac:dyDescent="0.2">
      <c r="C215" s="23"/>
      <c r="D215" s="23"/>
      <c r="E215" s="23"/>
      <c r="F215" s="23"/>
      <c r="G215" s="23"/>
      <c r="H215" s="23"/>
      <c r="I215" s="23"/>
      <c r="J215" s="23"/>
      <c r="K215" s="23"/>
      <c r="L215" s="23"/>
      <c r="M215" s="23"/>
      <c r="N215" s="23"/>
      <c r="O215" s="23"/>
      <c r="P215" s="23"/>
    </row>
    <row r="216" spans="3:16" x14ac:dyDescent="0.2">
      <c r="C216" s="23"/>
      <c r="D216" s="23"/>
      <c r="E216" s="23"/>
      <c r="F216" s="23"/>
      <c r="G216" s="23"/>
      <c r="H216" s="23"/>
      <c r="I216" s="23"/>
      <c r="J216" s="23"/>
      <c r="K216" s="23"/>
      <c r="L216" s="23"/>
      <c r="M216" s="23"/>
      <c r="N216" s="23"/>
      <c r="O216" s="23"/>
      <c r="P216" s="23"/>
    </row>
    <row r="217" spans="3:16" x14ac:dyDescent="0.2">
      <c r="C217" s="23"/>
      <c r="D217" s="23"/>
      <c r="E217" s="23"/>
      <c r="F217" s="23"/>
      <c r="G217" s="23"/>
      <c r="H217" s="23"/>
      <c r="I217" s="23"/>
      <c r="J217" s="23"/>
      <c r="K217" s="23"/>
      <c r="L217" s="23"/>
      <c r="M217" s="23"/>
      <c r="N217" s="23"/>
      <c r="O217" s="23"/>
      <c r="P217" s="23"/>
    </row>
    <row r="218" spans="3:16" x14ac:dyDescent="0.2">
      <c r="C218" s="23"/>
      <c r="D218" s="23"/>
      <c r="E218" s="23"/>
      <c r="F218" s="23"/>
      <c r="G218" s="23"/>
      <c r="H218" s="23"/>
      <c r="I218" s="23"/>
      <c r="J218" s="23"/>
      <c r="K218" s="23"/>
      <c r="L218" s="23"/>
      <c r="M218" s="23"/>
      <c r="N218" s="23"/>
      <c r="O218" s="23"/>
      <c r="P218" s="23"/>
    </row>
    <row r="219" spans="3:16" x14ac:dyDescent="0.2">
      <c r="C219" s="23"/>
      <c r="D219" s="23"/>
      <c r="E219" s="23"/>
      <c r="F219" s="23"/>
      <c r="G219" s="23"/>
      <c r="H219" s="23"/>
      <c r="I219" s="23"/>
      <c r="J219" s="23"/>
      <c r="K219" s="23"/>
      <c r="L219" s="23"/>
      <c r="M219" s="23"/>
      <c r="N219" s="23"/>
      <c r="O219" s="23"/>
      <c r="P219" s="23"/>
    </row>
    <row r="220" spans="3:16" x14ac:dyDescent="0.2">
      <c r="C220" s="23"/>
      <c r="D220" s="23"/>
      <c r="E220" s="23"/>
      <c r="F220" s="23"/>
      <c r="G220" s="23"/>
      <c r="H220" s="23"/>
      <c r="I220" s="23"/>
      <c r="J220" s="23"/>
      <c r="K220" s="23"/>
      <c r="L220" s="23"/>
      <c r="M220" s="23"/>
      <c r="N220" s="23"/>
      <c r="O220" s="23"/>
      <c r="P220" s="23"/>
    </row>
    <row r="221" spans="3:16" x14ac:dyDescent="0.2">
      <c r="C221" s="23"/>
      <c r="D221" s="23"/>
      <c r="E221" s="23"/>
      <c r="F221" s="23"/>
      <c r="G221" s="23"/>
      <c r="H221" s="23"/>
      <c r="I221" s="23"/>
      <c r="J221" s="23"/>
      <c r="K221" s="23"/>
      <c r="L221" s="23"/>
      <c r="M221" s="23"/>
      <c r="N221" s="23"/>
      <c r="O221" s="23"/>
      <c r="P221" s="23"/>
    </row>
    <row r="222" spans="3:16" x14ac:dyDescent="0.2">
      <c r="C222" s="23"/>
      <c r="D222" s="23"/>
      <c r="E222" s="23"/>
      <c r="F222" s="23"/>
      <c r="G222" s="23"/>
      <c r="H222" s="23"/>
      <c r="I222" s="23"/>
      <c r="J222" s="23"/>
      <c r="K222" s="23"/>
      <c r="L222" s="23"/>
      <c r="M222" s="23"/>
      <c r="N222" s="23"/>
      <c r="O222" s="23"/>
      <c r="P222" s="23"/>
    </row>
    <row r="223" spans="3:16" x14ac:dyDescent="0.2">
      <c r="C223" s="23"/>
      <c r="D223" s="23"/>
      <c r="E223" s="23"/>
      <c r="F223" s="23"/>
      <c r="G223" s="23"/>
      <c r="H223" s="23"/>
      <c r="I223" s="23"/>
      <c r="J223" s="23"/>
      <c r="K223" s="23"/>
      <c r="L223" s="23"/>
      <c r="M223" s="23"/>
      <c r="N223" s="23"/>
      <c r="O223" s="23"/>
      <c r="P223" s="23"/>
    </row>
    <row r="224" spans="3:16" x14ac:dyDescent="0.2">
      <c r="C224" s="23"/>
      <c r="D224" s="23"/>
      <c r="E224" s="23"/>
      <c r="F224" s="23"/>
      <c r="G224" s="23"/>
      <c r="H224" s="23"/>
      <c r="I224" s="23"/>
      <c r="J224" s="23"/>
      <c r="K224" s="23"/>
      <c r="L224" s="23"/>
      <c r="M224" s="23"/>
      <c r="N224" s="23"/>
      <c r="O224" s="23"/>
      <c r="P224" s="23"/>
    </row>
    <row r="225" spans="3:16" x14ac:dyDescent="0.2">
      <c r="C225" s="23"/>
      <c r="D225" s="23"/>
      <c r="E225" s="23"/>
      <c r="F225" s="23"/>
      <c r="G225" s="23"/>
      <c r="H225" s="23"/>
      <c r="I225" s="23"/>
      <c r="J225" s="23"/>
      <c r="K225" s="23"/>
      <c r="L225" s="23"/>
      <c r="M225" s="23"/>
      <c r="N225" s="23"/>
      <c r="O225" s="23"/>
      <c r="P225" s="23"/>
    </row>
    <row r="226" spans="3:16" x14ac:dyDescent="0.2">
      <c r="C226" s="23"/>
      <c r="D226" s="23"/>
      <c r="E226" s="23"/>
      <c r="F226" s="23"/>
      <c r="G226" s="23"/>
      <c r="H226" s="23"/>
      <c r="I226" s="23"/>
      <c r="J226" s="23"/>
      <c r="K226" s="23"/>
      <c r="L226" s="23"/>
      <c r="M226" s="23"/>
      <c r="N226" s="23"/>
      <c r="O226" s="23"/>
      <c r="P226" s="23"/>
    </row>
    <row r="227" spans="3:16" x14ac:dyDescent="0.2">
      <c r="C227" s="23"/>
      <c r="D227" s="23"/>
      <c r="E227" s="23"/>
      <c r="F227" s="23"/>
      <c r="G227" s="23"/>
      <c r="H227" s="23"/>
      <c r="I227" s="23"/>
      <c r="J227" s="23"/>
      <c r="K227" s="23"/>
      <c r="L227" s="23"/>
      <c r="M227" s="23"/>
      <c r="N227" s="23"/>
      <c r="O227" s="23"/>
      <c r="P227" s="23"/>
    </row>
    <row r="228" spans="3:16" x14ac:dyDescent="0.2">
      <c r="C228" s="23"/>
      <c r="D228" s="23"/>
      <c r="E228" s="23"/>
      <c r="F228" s="23"/>
      <c r="G228" s="23"/>
      <c r="H228" s="23"/>
      <c r="I228" s="23"/>
      <c r="J228" s="23"/>
      <c r="K228" s="23"/>
      <c r="L228" s="23"/>
      <c r="M228" s="23"/>
      <c r="N228" s="23"/>
      <c r="O228" s="23"/>
      <c r="P228" s="23"/>
    </row>
    <row r="229" spans="3:16" x14ac:dyDescent="0.2">
      <c r="C229" s="23"/>
      <c r="D229" s="23"/>
      <c r="E229" s="23"/>
      <c r="F229" s="23"/>
      <c r="G229" s="23"/>
      <c r="H229" s="23"/>
      <c r="I229" s="23"/>
      <c r="J229" s="23"/>
      <c r="K229" s="23"/>
      <c r="L229" s="23"/>
      <c r="M229" s="23"/>
      <c r="N229" s="23"/>
      <c r="O229" s="23"/>
      <c r="P229" s="23"/>
    </row>
    <row r="230" spans="3:16" x14ac:dyDescent="0.2">
      <c r="C230" s="23"/>
      <c r="D230" s="23"/>
      <c r="E230" s="23"/>
      <c r="F230" s="23"/>
      <c r="G230" s="23"/>
      <c r="H230" s="23"/>
      <c r="I230" s="23"/>
      <c r="J230" s="23"/>
      <c r="K230" s="23"/>
      <c r="L230" s="23"/>
      <c r="M230" s="23"/>
      <c r="N230" s="23"/>
      <c r="O230" s="23"/>
      <c r="P230" s="23"/>
    </row>
    <row r="231" spans="3:16" x14ac:dyDescent="0.2">
      <c r="C231" s="23"/>
      <c r="D231" s="23"/>
      <c r="E231" s="23"/>
      <c r="F231" s="23"/>
      <c r="G231" s="23"/>
      <c r="H231" s="23"/>
      <c r="I231" s="23"/>
      <c r="J231" s="23"/>
      <c r="K231" s="23"/>
      <c r="L231" s="23"/>
      <c r="M231" s="23"/>
      <c r="N231" s="23"/>
      <c r="O231" s="23"/>
      <c r="P231" s="23"/>
    </row>
    <row r="232" spans="3:16" x14ac:dyDescent="0.2">
      <c r="C232" s="23"/>
      <c r="D232" s="23"/>
      <c r="E232" s="23"/>
      <c r="F232" s="23"/>
      <c r="G232" s="23"/>
      <c r="H232" s="23"/>
      <c r="I232" s="23"/>
      <c r="J232" s="23"/>
      <c r="K232" s="23"/>
      <c r="L232" s="23"/>
      <c r="M232" s="23"/>
      <c r="N232" s="23"/>
      <c r="O232" s="23"/>
      <c r="P232" s="23"/>
    </row>
    <row r="233" spans="3:16" x14ac:dyDescent="0.2">
      <c r="C233" s="23"/>
      <c r="D233" s="23"/>
      <c r="E233" s="23"/>
      <c r="F233" s="23"/>
      <c r="G233" s="23"/>
      <c r="H233" s="23"/>
      <c r="I233" s="23"/>
      <c r="J233" s="23"/>
      <c r="K233" s="23"/>
      <c r="L233" s="23"/>
      <c r="M233" s="23"/>
      <c r="N233" s="23"/>
      <c r="O233" s="23"/>
      <c r="P233" s="23"/>
    </row>
    <row r="234" spans="3:16" x14ac:dyDescent="0.2">
      <c r="C234" s="23"/>
      <c r="D234" s="23"/>
      <c r="E234" s="23"/>
      <c r="F234" s="23"/>
      <c r="G234" s="23"/>
      <c r="H234" s="23"/>
      <c r="I234" s="23"/>
      <c r="J234" s="23"/>
      <c r="K234" s="23"/>
      <c r="L234" s="23"/>
      <c r="M234" s="23"/>
      <c r="N234" s="23"/>
      <c r="O234" s="23"/>
      <c r="P234" s="23"/>
    </row>
    <row r="235" spans="3:16" x14ac:dyDescent="0.2">
      <c r="C235" s="23"/>
      <c r="D235" s="23"/>
      <c r="E235" s="23"/>
      <c r="F235" s="23"/>
      <c r="G235" s="23"/>
      <c r="H235" s="23"/>
      <c r="I235" s="23"/>
      <c r="J235" s="23"/>
      <c r="K235" s="23"/>
      <c r="L235" s="23"/>
      <c r="M235" s="23"/>
      <c r="N235" s="23"/>
      <c r="O235" s="23"/>
      <c r="P235" s="23"/>
    </row>
    <row r="236" spans="3:16" x14ac:dyDescent="0.2">
      <c r="C236" s="23"/>
      <c r="D236" s="23"/>
      <c r="E236" s="23"/>
      <c r="F236" s="23"/>
      <c r="G236" s="23"/>
      <c r="H236" s="23"/>
      <c r="I236" s="23"/>
      <c r="J236" s="23"/>
      <c r="K236" s="23"/>
      <c r="L236" s="23"/>
      <c r="M236" s="23"/>
      <c r="N236" s="23"/>
      <c r="O236" s="23"/>
      <c r="P236" s="23"/>
    </row>
    <row r="237" spans="3:16" x14ac:dyDescent="0.2">
      <c r="C237" s="23"/>
      <c r="D237" s="23"/>
      <c r="E237" s="23"/>
      <c r="F237" s="23"/>
      <c r="G237" s="23"/>
      <c r="H237" s="23"/>
      <c r="I237" s="23"/>
      <c r="J237" s="23"/>
      <c r="K237" s="23"/>
      <c r="L237" s="23"/>
      <c r="M237" s="23"/>
      <c r="N237" s="23"/>
      <c r="O237" s="23"/>
      <c r="P237" s="23"/>
    </row>
    <row r="238" spans="3:16" x14ac:dyDescent="0.2">
      <c r="C238" s="23"/>
      <c r="D238" s="23"/>
      <c r="E238" s="23"/>
      <c r="F238" s="23"/>
      <c r="G238" s="23"/>
      <c r="H238" s="23"/>
      <c r="I238" s="23"/>
      <c r="J238" s="23"/>
      <c r="K238" s="23"/>
      <c r="L238" s="23"/>
      <c r="M238" s="23"/>
      <c r="N238" s="23"/>
      <c r="O238" s="23"/>
      <c r="P238" s="23"/>
    </row>
    <row r="239" spans="3:16" x14ac:dyDescent="0.2">
      <c r="C239" s="23"/>
      <c r="D239" s="23"/>
      <c r="E239" s="23"/>
      <c r="F239" s="23"/>
      <c r="G239" s="23"/>
      <c r="H239" s="23"/>
      <c r="I239" s="23"/>
      <c r="J239" s="23"/>
      <c r="K239" s="23"/>
      <c r="L239" s="23"/>
      <c r="M239" s="23"/>
      <c r="N239" s="23"/>
      <c r="O239" s="23"/>
      <c r="P239" s="23"/>
    </row>
    <row r="240" spans="3:16" x14ac:dyDescent="0.2">
      <c r="C240" s="23"/>
      <c r="D240" s="23"/>
      <c r="E240" s="23"/>
      <c r="F240" s="23"/>
      <c r="G240" s="23"/>
      <c r="H240" s="23"/>
      <c r="I240" s="23"/>
      <c r="J240" s="23"/>
      <c r="K240" s="23"/>
      <c r="L240" s="23"/>
      <c r="M240" s="23"/>
      <c r="N240" s="23"/>
      <c r="O240" s="23"/>
      <c r="P240" s="23"/>
    </row>
    <row r="241" spans="3:16" x14ac:dyDescent="0.2">
      <c r="C241" s="23"/>
      <c r="D241" s="23"/>
      <c r="E241" s="23"/>
      <c r="F241" s="23"/>
      <c r="G241" s="23"/>
      <c r="H241" s="23"/>
      <c r="I241" s="23"/>
      <c r="J241" s="23"/>
      <c r="K241" s="23"/>
      <c r="L241" s="23"/>
      <c r="M241" s="23"/>
      <c r="N241" s="23"/>
      <c r="O241" s="23"/>
      <c r="P241" s="23"/>
    </row>
    <row r="242" spans="3:16" x14ac:dyDescent="0.2">
      <c r="C242" s="23"/>
      <c r="D242" s="23"/>
      <c r="E242" s="23"/>
      <c r="F242" s="23"/>
      <c r="G242" s="23"/>
      <c r="H242" s="23"/>
      <c r="I242" s="23"/>
      <c r="J242" s="23"/>
      <c r="K242" s="23"/>
      <c r="L242" s="23"/>
      <c r="M242" s="23"/>
      <c r="N242" s="23"/>
      <c r="O242" s="23"/>
      <c r="P242" s="23"/>
    </row>
    <row r="243" spans="3:16" x14ac:dyDescent="0.2">
      <c r="C243" s="23"/>
      <c r="D243" s="23"/>
      <c r="E243" s="23"/>
      <c r="F243" s="23"/>
      <c r="G243" s="23"/>
      <c r="H243" s="23"/>
      <c r="I243" s="23"/>
      <c r="J243" s="23"/>
      <c r="K243" s="23"/>
      <c r="L243" s="23"/>
      <c r="M243" s="23"/>
      <c r="N243" s="23"/>
      <c r="O243" s="23"/>
      <c r="P243" s="23"/>
    </row>
    <row r="244" spans="3:16" x14ac:dyDescent="0.2">
      <c r="C244" s="23"/>
      <c r="D244" s="23"/>
      <c r="E244" s="23"/>
      <c r="F244" s="23"/>
      <c r="G244" s="23"/>
      <c r="H244" s="23"/>
      <c r="I244" s="23"/>
      <c r="J244" s="23"/>
      <c r="K244" s="23"/>
      <c r="L244" s="23"/>
      <c r="M244" s="23"/>
      <c r="N244" s="23"/>
      <c r="O244" s="23"/>
      <c r="P244" s="23"/>
    </row>
    <row r="245" spans="3:16" x14ac:dyDescent="0.2">
      <c r="C245" s="23"/>
      <c r="D245" s="23"/>
      <c r="E245" s="23"/>
      <c r="F245" s="23"/>
      <c r="G245" s="23"/>
      <c r="H245" s="23"/>
      <c r="I245" s="23"/>
      <c r="J245" s="23"/>
      <c r="K245" s="23"/>
      <c r="L245" s="23"/>
      <c r="M245" s="23"/>
      <c r="N245" s="23"/>
      <c r="O245" s="23"/>
      <c r="P245" s="23"/>
    </row>
    <row r="246" spans="3:16" x14ac:dyDescent="0.2">
      <c r="C246" s="23"/>
      <c r="D246" s="23"/>
      <c r="E246" s="23"/>
      <c r="F246" s="23"/>
      <c r="G246" s="23"/>
      <c r="H246" s="23"/>
      <c r="I246" s="23"/>
      <c r="J246" s="23"/>
      <c r="K246" s="23"/>
      <c r="L246" s="23"/>
      <c r="M246" s="23"/>
      <c r="N246" s="23"/>
      <c r="O246" s="23"/>
      <c r="P246" s="23"/>
    </row>
    <row r="247" spans="3:16" x14ac:dyDescent="0.2">
      <c r="C247" s="23"/>
      <c r="D247" s="23"/>
      <c r="E247" s="23"/>
      <c r="F247" s="23"/>
      <c r="G247" s="23"/>
      <c r="H247" s="23"/>
      <c r="I247" s="23"/>
      <c r="J247" s="23"/>
      <c r="K247" s="23"/>
      <c r="L247" s="23"/>
      <c r="M247" s="23"/>
      <c r="N247" s="23"/>
      <c r="O247" s="23"/>
      <c r="P247" s="23"/>
    </row>
    <row r="248" spans="3:16" x14ac:dyDescent="0.2">
      <c r="C248" s="23"/>
      <c r="D248" s="23"/>
      <c r="E248" s="23"/>
      <c r="F248" s="23"/>
      <c r="G248" s="23"/>
      <c r="H248" s="23"/>
      <c r="I248" s="23"/>
      <c r="J248" s="23"/>
      <c r="K248" s="23"/>
      <c r="L248" s="23"/>
      <c r="M248" s="23"/>
      <c r="N248" s="23"/>
      <c r="O248" s="23"/>
      <c r="P248" s="23"/>
    </row>
    <row r="249" spans="3:16" x14ac:dyDescent="0.2">
      <c r="C249" s="23"/>
      <c r="D249" s="23"/>
      <c r="E249" s="23"/>
      <c r="F249" s="23"/>
      <c r="G249" s="23"/>
      <c r="H249" s="23"/>
      <c r="I249" s="23"/>
      <c r="J249" s="23"/>
      <c r="K249" s="23"/>
      <c r="L249" s="23"/>
      <c r="M249" s="23"/>
      <c r="N249" s="23"/>
      <c r="O249" s="23"/>
      <c r="P249" s="23"/>
    </row>
    <row r="250" spans="3:16" x14ac:dyDescent="0.2">
      <c r="C250" s="23"/>
      <c r="D250" s="23"/>
      <c r="E250" s="23"/>
      <c r="F250" s="23"/>
      <c r="G250" s="23"/>
      <c r="H250" s="23"/>
      <c r="I250" s="23"/>
      <c r="J250" s="23"/>
      <c r="K250" s="23"/>
      <c r="L250" s="23"/>
      <c r="M250" s="23"/>
      <c r="N250" s="23"/>
      <c r="O250" s="23"/>
      <c r="P250" s="23"/>
    </row>
    <row r="251" spans="3:16" x14ac:dyDescent="0.2">
      <c r="C251" s="23"/>
      <c r="D251" s="23"/>
      <c r="E251" s="23"/>
      <c r="F251" s="23"/>
      <c r="G251" s="23"/>
      <c r="H251" s="23"/>
      <c r="I251" s="23"/>
      <c r="J251" s="23"/>
      <c r="K251" s="23"/>
      <c r="L251" s="23"/>
      <c r="M251" s="23"/>
      <c r="N251" s="23"/>
      <c r="O251" s="23"/>
      <c r="P251" s="23"/>
    </row>
    <row r="252" spans="3:16" x14ac:dyDescent="0.2">
      <c r="C252" s="23"/>
      <c r="D252" s="23"/>
      <c r="E252" s="23"/>
      <c r="F252" s="23"/>
      <c r="G252" s="23"/>
      <c r="H252" s="23"/>
      <c r="I252" s="23"/>
      <c r="J252" s="23"/>
      <c r="K252" s="23"/>
      <c r="L252" s="23"/>
      <c r="M252" s="23"/>
      <c r="N252" s="23"/>
      <c r="O252" s="23"/>
      <c r="P252" s="23"/>
    </row>
    <row r="253" spans="3:16" x14ac:dyDescent="0.2">
      <c r="C253" s="23"/>
      <c r="D253" s="23"/>
      <c r="E253" s="23"/>
      <c r="F253" s="23"/>
      <c r="G253" s="23"/>
      <c r="H253" s="23"/>
      <c r="I253" s="23"/>
      <c r="J253" s="23"/>
      <c r="K253" s="23"/>
      <c r="L253" s="23"/>
      <c r="M253" s="23"/>
      <c r="N253" s="23"/>
      <c r="O253" s="23"/>
      <c r="P253" s="23"/>
    </row>
    <row r="254" spans="3:16" x14ac:dyDescent="0.2">
      <c r="C254" s="23"/>
      <c r="D254" s="23"/>
      <c r="E254" s="23"/>
      <c r="F254" s="23"/>
      <c r="G254" s="23"/>
      <c r="H254" s="23"/>
      <c r="I254" s="23"/>
      <c r="J254" s="23"/>
      <c r="K254" s="23"/>
      <c r="L254" s="23"/>
      <c r="M254" s="23"/>
      <c r="N254" s="23"/>
      <c r="O254" s="23"/>
      <c r="P254" s="23"/>
    </row>
    <row r="255" spans="3:16" x14ac:dyDescent="0.2">
      <c r="C255" s="23"/>
      <c r="D255" s="23"/>
      <c r="E255" s="23"/>
      <c r="F255" s="23"/>
      <c r="G255" s="23"/>
      <c r="H255" s="23"/>
      <c r="I255" s="23"/>
      <c r="J255" s="23"/>
      <c r="K255" s="23"/>
      <c r="L255" s="23"/>
      <c r="M255" s="23"/>
      <c r="N255" s="23"/>
      <c r="O255" s="23"/>
      <c r="P255" s="23"/>
    </row>
    <row r="256" spans="3:16" x14ac:dyDescent="0.2">
      <c r="C256" s="23"/>
      <c r="D256" s="23"/>
      <c r="E256" s="23"/>
      <c r="F256" s="23"/>
      <c r="G256" s="23"/>
      <c r="H256" s="23"/>
      <c r="I256" s="23"/>
      <c r="J256" s="23"/>
      <c r="K256" s="23"/>
      <c r="L256" s="23"/>
      <c r="M256" s="23"/>
      <c r="N256" s="23"/>
      <c r="O256" s="23"/>
      <c r="P256" s="23"/>
    </row>
    <row r="257" spans="3:16" x14ac:dyDescent="0.2">
      <c r="C257" s="23"/>
      <c r="D257" s="23"/>
      <c r="E257" s="23"/>
      <c r="F257" s="23"/>
      <c r="G257" s="23"/>
      <c r="H257" s="23"/>
      <c r="I257" s="23"/>
      <c r="J257" s="23"/>
      <c r="K257" s="23"/>
      <c r="L257" s="23"/>
      <c r="M257" s="23"/>
      <c r="N257" s="23"/>
      <c r="O257" s="23"/>
      <c r="P257" s="23"/>
    </row>
    <row r="258" spans="3:16" x14ac:dyDescent="0.2">
      <c r="C258" s="23"/>
      <c r="D258" s="23"/>
      <c r="E258" s="23"/>
      <c r="F258" s="23"/>
      <c r="G258" s="23"/>
      <c r="H258" s="23"/>
      <c r="I258" s="23"/>
      <c r="J258" s="23"/>
      <c r="K258" s="23"/>
      <c r="L258" s="23"/>
      <c r="M258" s="23"/>
      <c r="N258" s="23"/>
      <c r="O258" s="23"/>
      <c r="P258" s="23"/>
    </row>
    <row r="259" spans="3:16" x14ac:dyDescent="0.2">
      <c r="C259" s="23"/>
      <c r="D259" s="23"/>
      <c r="E259" s="23"/>
      <c r="F259" s="23"/>
      <c r="G259" s="23"/>
      <c r="H259" s="23"/>
      <c r="I259" s="23"/>
      <c r="J259" s="23"/>
      <c r="K259" s="23"/>
      <c r="L259" s="23"/>
      <c r="M259" s="23"/>
      <c r="N259" s="23"/>
      <c r="O259" s="23"/>
      <c r="P259" s="23"/>
    </row>
    <row r="260" spans="3:16" x14ac:dyDescent="0.2">
      <c r="C260" s="23"/>
      <c r="D260" s="23"/>
      <c r="E260" s="23"/>
      <c r="F260" s="23"/>
      <c r="G260" s="23"/>
      <c r="H260" s="23"/>
      <c r="I260" s="23"/>
      <c r="J260" s="23"/>
      <c r="K260" s="23"/>
      <c r="L260" s="23"/>
      <c r="M260" s="23"/>
      <c r="N260" s="23"/>
      <c r="O260" s="23"/>
      <c r="P260" s="23"/>
    </row>
    <row r="261" spans="3:16" x14ac:dyDescent="0.2">
      <c r="C261" s="23"/>
      <c r="D261" s="23"/>
      <c r="E261" s="23"/>
      <c r="F261" s="23"/>
      <c r="G261" s="23"/>
      <c r="H261" s="23"/>
      <c r="I261" s="23"/>
      <c r="J261" s="23"/>
      <c r="K261" s="23"/>
      <c r="L261" s="23"/>
      <c r="M261" s="23"/>
      <c r="N261" s="23"/>
      <c r="O261" s="23"/>
      <c r="P261" s="23"/>
    </row>
    <row r="262" spans="3:16" x14ac:dyDescent="0.2">
      <c r="C262" s="23"/>
      <c r="D262" s="23"/>
      <c r="E262" s="23"/>
      <c r="F262" s="23"/>
      <c r="G262" s="23"/>
      <c r="H262" s="23"/>
      <c r="I262" s="23"/>
      <c r="J262" s="23"/>
      <c r="K262" s="23"/>
      <c r="L262" s="23"/>
      <c r="M262" s="23"/>
      <c r="N262" s="23"/>
      <c r="O262" s="23"/>
      <c r="P262" s="23"/>
    </row>
    <row r="263" spans="3:16" x14ac:dyDescent="0.2">
      <c r="C263" s="23"/>
      <c r="D263" s="23"/>
      <c r="E263" s="23"/>
      <c r="F263" s="23"/>
      <c r="G263" s="23"/>
      <c r="H263" s="23"/>
      <c r="I263" s="23"/>
      <c r="J263" s="23"/>
      <c r="K263" s="23"/>
      <c r="L263" s="23"/>
      <c r="M263" s="23"/>
      <c r="N263" s="23"/>
      <c r="O263" s="23"/>
      <c r="P263" s="23"/>
    </row>
    <row r="264" spans="3:16" x14ac:dyDescent="0.2">
      <c r="C264" s="23"/>
      <c r="D264" s="23"/>
      <c r="E264" s="23"/>
      <c r="F264" s="23"/>
      <c r="G264" s="23"/>
      <c r="H264" s="23"/>
      <c r="I264" s="23"/>
      <c r="J264" s="23"/>
      <c r="K264" s="23"/>
      <c r="L264" s="23"/>
      <c r="M264" s="23"/>
      <c r="N264" s="23"/>
      <c r="O264" s="23"/>
      <c r="P264" s="23"/>
    </row>
    <row r="265" spans="3:16" x14ac:dyDescent="0.2">
      <c r="C265" s="23"/>
      <c r="D265" s="23"/>
      <c r="E265" s="23"/>
      <c r="F265" s="23"/>
      <c r="G265" s="23"/>
      <c r="H265" s="23"/>
      <c r="I265" s="23"/>
      <c r="J265" s="23"/>
      <c r="K265" s="23"/>
      <c r="L265" s="23"/>
      <c r="M265" s="23"/>
      <c r="N265" s="23"/>
      <c r="O265" s="23"/>
      <c r="P265" s="23"/>
    </row>
    <row r="266" spans="3:16" x14ac:dyDescent="0.2">
      <c r="C266" s="23"/>
      <c r="D266" s="23"/>
      <c r="E266" s="23"/>
      <c r="F266" s="23"/>
      <c r="G266" s="23"/>
      <c r="H266" s="23"/>
      <c r="I266" s="23"/>
      <c r="J266" s="23"/>
      <c r="K266" s="23"/>
      <c r="L266" s="23"/>
      <c r="M266" s="23"/>
      <c r="N266" s="23"/>
      <c r="O266" s="23"/>
      <c r="P266" s="23"/>
    </row>
    <row r="267" spans="3:16" x14ac:dyDescent="0.2">
      <c r="C267" s="23"/>
      <c r="D267" s="23"/>
      <c r="E267" s="23"/>
      <c r="F267" s="23"/>
      <c r="G267" s="23"/>
      <c r="H267" s="23"/>
      <c r="I267" s="23"/>
      <c r="J267" s="23"/>
      <c r="K267" s="23"/>
      <c r="L267" s="23"/>
      <c r="M267" s="23"/>
      <c r="N267" s="23"/>
      <c r="O267" s="23"/>
      <c r="P267" s="23"/>
    </row>
    <row r="268" spans="3:16" x14ac:dyDescent="0.2">
      <c r="C268" s="23"/>
      <c r="D268" s="23"/>
      <c r="E268" s="23"/>
      <c r="F268" s="23"/>
      <c r="G268" s="23"/>
      <c r="H268" s="23"/>
      <c r="I268" s="23"/>
      <c r="J268" s="23"/>
      <c r="K268" s="23"/>
      <c r="L268" s="23"/>
      <c r="M268" s="23"/>
      <c r="N268" s="23"/>
      <c r="O268" s="23"/>
      <c r="P268" s="23"/>
    </row>
    <row r="269" spans="3:16" x14ac:dyDescent="0.2">
      <c r="C269" s="23"/>
      <c r="D269" s="23"/>
      <c r="E269" s="23"/>
      <c r="F269" s="23"/>
      <c r="G269" s="23"/>
      <c r="H269" s="23"/>
      <c r="I269" s="23"/>
      <c r="J269" s="23"/>
      <c r="K269" s="23"/>
      <c r="L269" s="23"/>
      <c r="M269" s="23"/>
      <c r="N269" s="23"/>
      <c r="O269" s="23"/>
      <c r="P269" s="23"/>
    </row>
    <row r="270" spans="3:16" x14ac:dyDescent="0.2">
      <c r="C270" s="23"/>
      <c r="D270" s="23"/>
      <c r="E270" s="23"/>
      <c r="F270" s="23"/>
      <c r="G270" s="23"/>
      <c r="H270" s="23"/>
      <c r="I270" s="23"/>
      <c r="J270" s="23"/>
      <c r="K270" s="23"/>
      <c r="L270" s="23"/>
      <c r="M270" s="23"/>
      <c r="N270" s="23"/>
      <c r="O270" s="23"/>
      <c r="P270" s="23"/>
    </row>
    <row r="271" spans="3:16" x14ac:dyDescent="0.2">
      <c r="C271" s="23"/>
      <c r="D271" s="23"/>
      <c r="E271" s="23"/>
      <c r="F271" s="23"/>
      <c r="G271" s="23"/>
      <c r="H271" s="23"/>
      <c r="I271" s="23"/>
      <c r="J271" s="23"/>
      <c r="K271" s="23"/>
      <c r="L271" s="23"/>
      <c r="M271" s="23"/>
      <c r="N271" s="23"/>
      <c r="O271" s="23"/>
      <c r="P271" s="23"/>
    </row>
    <row r="272" spans="3:16" x14ac:dyDescent="0.2">
      <c r="C272" s="23"/>
      <c r="D272" s="23"/>
      <c r="E272" s="23"/>
      <c r="F272" s="23"/>
      <c r="G272" s="23"/>
      <c r="H272" s="23"/>
      <c r="I272" s="23"/>
      <c r="J272" s="23"/>
      <c r="K272" s="23"/>
      <c r="L272" s="23"/>
      <c r="M272" s="23"/>
      <c r="N272" s="23"/>
      <c r="O272" s="23"/>
      <c r="P272" s="23"/>
    </row>
    <row r="273" spans="3:16" x14ac:dyDescent="0.2">
      <c r="C273" s="23"/>
      <c r="D273" s="23"/>
      <c r="E273" s="23"/>
      <c r="F273" s="23"/>
      <c r="G273" s="23"/>
      <c r="H273" s="23"/>
      <c r="I273" s="23"/>
      <c r="J273" s="23"/>
      <c r="K273" s="23"/>
      <c r="L273" s="23"/>
      <c r="M273" s="23"/>
      <c r="N273" s="23"/>
      <c r="O273" s="23"/>
      <c r="P273" s="23"/>
    </row>
    <row r="274" spans="3:16" x14ac:dyDescent="0.2">
      <c r="C274" s="23"/>
      <c r="D274" s="23"/>
      <c r="E274" s="23"/>
      <c r="F274" s="23"/>
      <c r="G274" s="23"/>
      <c r="H274" s="23"/>
      <c r="I274" s="23"/>
      <c r="J274" s="23"/>
      <c r="K274" s="23"/>
      <c r="L274" s="23"/>
      <c r="M274" s="23"/>
      <c r="N274" s="23"/>
      <c r="O274" s="23"/>
      <c r="P274" s="23"/>
    </row>
    <row r="275" spans="3:16" x14ac:dyDescent="0.2">
      <c r="C275" s="23"/>
      <c r="D275" s="23"/>
      <c r="E275" s="23"/>
      <c r="F275" s="23"/>
      <c r="G275" s="23"/>
      <c r="H275" s="23"/>
      <c r="I275" s="23"/>
      <c r="J275" s="23"/>
      <c r="K275" s="23"/>
      <c r="L275" s="23"/>
      <c r="M275" s="23"/>
      <c r="N275" s="23"/>
      <c r="O275" s="23"/>
      <c r="P275" s="23"/>
    </row>
    <row r="276" spans="3:16" x14ac:dyDescent="0.2">
      <c r="C276" s="23"/>
      <c r="D276" s="23"/>
      <c r="E276" s="23"/>
      <c r="F276" s="23"/>
      <c r="G276" s="23"/>
      <c r="H276" s="23"/>
      <c r="I276" s="23"/>
      <c r="J276" s="23"/>
      <c r="K276" s="23"/>
      <c r="L276" s="23"/>
      <c r="M276" s="23"/>
      <c r="N276" s="23"/>
      <c r="O276" s="23"/>
      <c r="P276" s="23"/>
    </row>
    <row r="277" spans="3:16" x14ac:dyDescent="0.2">
      <c r="C277" s="23"/>
      <c r="D277" s="23"/>
      <c r="E277" s="23"/>
      <c r="F277" s="23"/>
      <c r="G277" s="23"/>
      <c r="H277" s="23"/>
      <c r="I277" s="23"/>
      <c r="J277" s="23"/>
      <c r="K277" s="23"/>
      <c r="L277" s="23"/>
      <c r="M277" s="23"/>
      <c r="N277" s="23"/>
      <c r="O277" s="23"/>
      <c r="P277" s="23"/>
    </row>
    <row r="278" spans="3:16" x14ac:dyDescent="0.2">
      <c r="C278" s="23"/>
      <c r="D278" s="23"/>
      <c r="E278" s="23"/>
      <c r="F278" s="23"/>
      <c r="G278" s="23"/>
      <c r="H278" s="23"/>
      <c r="I278" s="23"/>
      <c r="J278" s="23"/>
      <c r="K278" s="23"/>
      <c r="L278" s="23"/>
      <c r="M278" s="23"/>
      <c r="N278" s="23"/>
      <c r="O278" s="23"/>
      <c r="P278" s="23"/>
    </row>
    <row r="279" spans="3:16" x14ac:dyDescent="0.2">
      <c r="C279" s="23"/>
      <c r="D279" s="23"/>
      <c r="E279" s="23"/>
      <c r="F279" s="23"/>
      <c r="G279" s="23"/>
      <c r="H279" s="23"/>
      <c r="I279" s="23"/>
      <c r="J279" s="23"/>
      <c r="K279" s="23"/>
      <c r="L279" s="23"/>
      <c r="M279" s="23"/>
      <c r="N279" s="23"/>
      <c r="O279" s="23"/>
      <c r="P279" s="23"/>
    </row>
    <row r="280" spans="3:16" x14ac:dyDescent="0.2">
      <c r="C280" s="23"/>
      <c r="D280" s="23"/>
      <c r="E280" s="23"/>
      <c r="F280" s="23"/>
      <c r="G280" s="23"/>
      <c r="H280" s="23"/>
      <c r="I280" s="23"/>
      <c r="J280" s="23"/>
      <c r="K280" s="23"/>
      <c r="L280" s="23"/>
      <c r="M280" s="23"/>
      <c r="N280" s="23"/>
      <c r="O280" s="23"/>
      <c r="P280" s="23"/>
    </row>
    <row r="281" spans="3:16" x14ac:dyDescent="0.2">
      <c r="C281" s="23"/>
      <c r="D281" s="23"/>
      <c r="E281" s="23"/>
      <c r="F281" s="23"/>
      <c r="G281" s="23"/>
      <c r="H281" s="23"/>
      <c r="I281" s="23"/>
      <c r="J281" s="23"/>
      <c r="K281" s="23"/>
      <c r="L281" s="23"/>
      <c r="M281" s="23"/>
      <c r="N281" s="23"/>
      <c r="O281" s="23"/>
      <c r="P281" s="23"/>
    </row>
    <row r="282" spans="3:16" x14ac:dyDescent="0.2">
      <c r="C282" s="23"/>
      <c r="D282" s="23"/>
      <c r="E282" s="23"/>
      <c r="F282" s="23"/>
      <c r="G282" s="23"/>
      <c r="H282" s="23"/>
      <c r="I282" s="23"/>
      <c r="J282" s="23"/>
      <c r="K282" s="23"/>
      <c r="L282" s="23"/>
      <c r="M282" s="23"/>
      <c r="N282" s="23"/>
      <c r="O282" s="23"/>
      <c r="P282" s="23"/>
    </row>
    <row r="283" spans="3:16" x14ac:dyDescent="0.2">
      <c r="C283" s="23"/>
      <c r="D283" s="23"/>
      <c r="E283" s="23"/>
      <c r="F283" s="23"/>
      <c r="G283" s="23"/>
      <c r="H283" s="23"/>
      <c r="I283" s="23"/>
      <c r="J283" s="23"/>
      <c r="K283" s="23"/>
      <c r="L283" s="23"/>
      <c r="M283" s="23"/>
      <c r="N283" s="23"/>
      <c r="O283" s="23"/>
      <c r="P283" s="23"/>
    </row>
    <row r="284" spans="3:16" x14ac:dyDescent="0.2">
      <c r="C284" s="23"/>
      <c r="D284" s="23"/>
      <c r="E284" s="23"/>
      <c r="F284" s="23"/>
      <c r="G284" s="23"/>
      <c r="H284" s="23"/>
      <c r="I284" s="23"/>
      <c r="J284" s="23"/>
      <c r="K284" s="23"/>
      <c r="L284" s="23"/>
      <c r="M284" s="23"/>
      <c r="N284" s="23"/>
      <c r="O284" s="23"/>
      <c r="P284" s="23"/>
    </row>
    <row r="285" spans="3:16" x14ac:dyDescent="0.2">
      <c r="C285" s="23"/>
      <c r="D285" s="23"/>
      <c r="E285" s="23"/>
      <c r="F285" s="23"/>
      <c r="G285" s="23"/>
      <c r="H285" s="23"/>
      <c r="I285" s="23"/>
      <c r="J285" s="23"/>
      <c r="K285" s="23"/>
      <c r="L285" s="23"/>
      <c r="M285" s="23"/>
      <c r="N285" s="23"/>
      <c r="O285" s="23"/>
      <c r="P285" s="23"/>
    </row>
    <row r="286" spans="3:16" x14ac:dyDescent="0.2">
      <c r="C286" s="23"/>
      <c r="D286" s="23"/>
      <c r="E286" s="23"/>
      <c r="F286" s="23"/>
      <c r="G286" s="23"/>
      <c r="H286" s="23"/>
      <c r="I286" s="23"/>
      <c r="J286" s="23"/>
      <c r="K286" s="23"/>
      <c r="L286" s="23"/>
      <c r="M286" s="23"/>
      <c r="N286" s="23"/>
      <c r="O286" s="23"/>
      <c r="P286" s="23"/>
    </row>
    <row r="287" spans="3:16" x14ac:dyDescent="0.2">
      <c r="C287" s="23"/>
      <c r="D287" s="23"/>
      <c r="E287" s="23"/>
      <c r="F287" s="23"/>
      <c r="G287" s="23"/>
      <c r="H287" s="23"/>
      <c r="I287" s="23"/>
      <c r="J287" s="23"/>
      <c r="K287" s="23"/>
      <c r="L287" s="23"/>
      <c r="M287" s="23"/>
      <c r="N287" s="23"/>
      <c r="O287" s="23"/>
      <c r="P287" s="23"/>
    </row>
    <row r="288" spans="3:16" x14ac:dyDescent="0.2">
      <c r="C288" s="23"/>
      <c r="D288" s="23"/>
      <c r="E288" s="23"/>
      <c r="F288" s="23"/>
      <c r="G288" s="23"/>
      <c r="H288" s="23"/>
      <c r="I288" s="23"/>
      <c r="J288" s="23"/>
      <c r="K288" s="23"/>
      <c r="L288" s="23"/>
      <c r="M288" s="23"/>
      <c r="N288" s="23"/>
      <c r="O288" s="23"/>
      <c r="P288" s="23"/>
    </row>
    <row r="289" spans="3:16" x14ac:dyDescent="0.2">
      <c r="C289" s="23"/>
      <c r="D289" s="23"/>
      <c r="E289" s="23"/>
      <c r="F289" s="23"/>
      <c r="G289" s="23"/>
      <c r="H289" s="23"/>
      <c r="I289" s="23"/>
      <c r="J289" s="23"/>
      <c r="K289" s="23"/>
      <c r="L289" s="23"/>
      <c r="M289" s="23"/>
      <c r="N289" s="23"/>
      <c r="O289" s="23"/>
      <c r="P289" s="23"/>
    </row>
    <row r="290" spans="3:16" x14ac:dyDescent="0.2">
      <c r="C290" s="23"/>
      <c r="D290" s="23"/>
      <c r="E290" s="23"/>
      <c r="F290" s="23"/>
      <c r="G290" s="23"/>
      <c r="H290" s="23"/>
      <c r="I290" s="23"/>
      <c r="J290" s="23"/>
      <c r="K290" s="23"/>
      <c r="L290" s="23"/>
      <c r="M290" s="23"/>
      <c r="N290" s="23"/>
      <c r="O290" s="23"/>
      <c r="P290" s="23"/>
    </row>
    <row r="291" spans="3:16" x14ac:dyDescent="0.2">
      <c r="C291" s="23"/>
      <c r="D291" s="23"/>
      <c r="E291" s="23"/>
      <c r="F291" s="23"/>
      <c r="G291" s="23"/>
      <c r="H291" s="23"/>
      <c r="I291" s="23"/>
      <c r="J291" s="23"/>
      <c r="K291" s="23"/>
      <c r="L291" s="23"/>
      <c r="M291" s="23"/>
      <c r="N291" s="23"/>
      <c r="O291" s="23"/>
      <c r="P291" s="23"/>
    </row>
    <row r="292" spans="3:16" x14ac:dyDescent="0.2">
      <c r="C292" s="23"/>
      <c r="D292" s="23"/>
      <c r="E292" s="23"/>
      <c r="F292" s="23"/>
      <c r="G292" s="23"/>
      <c r="H292" s="23"/>
      <c r="I292" s="23"/>
      <c r="J292" s="23"/>
      <c r="K292" s="23"/>
      <c r="L292" s="23"/>
      <c r="M292" s="23"/>
      <c r="N292" s="23"/>
      <c r="O292" s="23"/>
      <c r="P292" s="23"/>
    </row>
    <row r="293" spans="3:16" x14ac:dyDescent="0.2">
      <c r="C293" s="23"/>
      <c r="D293" s="23"/>
      <c r="E293" s="23"/>
      <c r="F293" s="23"/>
      <c r="G293" s="23"/>
      <c r="H293" s="23"/>
      <c r="I293" s="23"/>
      <c r="J293" s="23"/>
      <c r="K293" s="23"/>
      <c r="L293" s="23"/>
      <c r="M293" s="23"/>
      <c r="N293" s="23"/>
      <c r="O293" s="23"/>
      <c r="P293" s="23"/>
    </row>
    <row r="294" spans="3:16" x14ac:dyDescent="0.2">
      <c r="C294" s="23"/>
      <c r="D294" s="23"/>
      <c r="E294" s="23"/>
      <c r="F294" s="23"/>
      <c r="G294" s="23"/>
      <c r="H294" s="23"/>
      <c r="I294" s="23"/>
      <c r="J294" s="23"/>
      <c r="K294" s="23"/>
      <c r="L294" s="23"/>
      <c r="M294" s="23"/>
      <c r="N294" s="23"/>
      <c r="O294" s="23"/>
      <c r="P294" s="23"/>
    </row>
    <row r="295" spans="3:16" x14ac:dyDescent="0.2">
      <c r="C295" s="23"/>
      <c r="D295" s="23"/>
      <c r="E295" s="23"/>
      <c r="F295" s="23"/>
      <c r="G295" s="23"/>
      <c r="H295" s="23"/>
      <c r="I295" s="23"/>
      <c r="J295" s="23"/>
      <c r="K295" s="23"/>
      <c r="L295" s="23"/>
      <c r="M295" s="23"/>
      <c r="N295" s="23"/>
      <c r="O295" s="23"/>
      <c r="P295" s="23"/>
    </row>
    <row r="296" spans="3:16" x14ac:dyDescent="0.2">
      <c r="C296" s="23"/>
      <c r="D296" s="23"/>
      <c r="E296" s="23"/>
      <c r="F296" s="23"/>
      <c r="G296" s="23"/>
      <c r="H296" s="23"/>
      <c r="I296" s="23"/>
      <c r="J296" s="23"/>
      <c r="K296" s="23"/>
      <c r="L296" s="23"/>
      <c r="M296" s="23"/>
      <c r="N296" s="23"/>
      <c r="O296" s="23"/>
      <c r="P296" s="23"/>
    </row>
    <row r="297" spans="3:16" x14ac:dyDescent="0.2">
      <c r="C297" s="23"/>
      <c r="D297" s="23"/>
      <c r="E297" s="23"/>
      <c r="F297" s="23"/>
      <c r="G297" s="23"/>
      <c r="H297" s="23"/>
      <c r="I297" s="23"/>
      <c r="J297" s="23"/>
      <c r="K297" s="23"/>
      <c r="L297" s="23"/>
      <c r="M297" s="23"/>
      <c r="N297" s="23"/>
      <c r="O297" s="23"/>
      <c r="P297" s="23"/>
    </row>
    <row r="298" spans="3:16" x14ac:dyDescent="0.2">
      <c r="C298" s="23"/>
      <c r="D298" s="23"/>
      <c r="E298" s="23"/>
      <c r="F298" s="23"/>
      <c r="G298" s="23"/>
      <c r="H298" s="23"/>
      <c r="I298" s="23"/>
      <c r="J298" s="23"/>
      <c r="K298" s="23"/>
      <c r="L298" s="23"/>
      <c r="M298" s="23"/>
      <c r="N298" s="23"/>
      <c r="O298" s="23"/>
      <c r="P298" s="23"/>
    </row>
    <row r="299" spans="3:16" x14ac:dyDescent="0.2">
      <c r="C299" s="23"/>
      <c r="D299" s="23"/>
      <c r="E299" s="23"/>
      <c r="F299" s="23"/>
      <c r="G299" s="23"/>
      <c r="H299" s="23"/>
      <c r="I299" s="23"/>
      <c r="J299" s="23"/>
      <c r="K299" s="23"/>
      <c r="L299" s="23"/>
      <c r="M299" s="23"/>
      <c r="N299" s="23"/>
      <c r="O299" s="23"/>
      <c r="P299" s="23"/>
    </row>
    <row r="300" spans="3:16" x14ac:dyDescent="0.2">
      <c r="C300" s="23"/>
      <c r="D300" s="23"/>
      <c r="E300" s="23"/>
      <c r="F300" s="23"/>
      <c r="G300" s="23"/>
      <c r="H300" s="23"/>
      <c r="I300" s="23"/>
      <c r="J300" s="23"/>
      <c r="K300" s="23"/>
      <c r="L300" s="23"/>
      <c r="M300" s="23"/>
      <c r="N300" s="23"/>
      <c r="O300" s="23"/>
      <c r="P300" s="23"/>
    </row>
    <row r="301" spans="3:16" x14ac:dyDescent="0.2">
      <c r="C301" s="23"/>
      <c r="D301" s="23"/>
      <c r="E301" s="23"/>
      <c r="F301" s="23"/>
      <c r="G301" s="23"/>
      <c r="H301" s="23"/>
      <c r="I301" s="23"/>
      <c r="J301" s="23"/>
      <c r="K301" s="23"/>
      <c r="L301" s="23"/>
      <c r="M301" s="23"/>
      <c r="N301" s="23"/>
      <c r="O301" s="23"/>
      <c r="P301" s="23"/>
    </row>
    <row r="302" spans="3:16" x14ac:dyDescent="0.2">
      <c r="C302" s="23"/>
      <c r="D302" s="23"/>
      <c r="E302" s="23"/>
      <c r="F302" s="23"/>
      <c r="G302" s="23"/>
      <c r="H302" s="23"/>
      <c r="I302" s="23"/>
      <c r="J302" s="23"/>
      <c r="K302" s="23"/>
      <c r="L302" s="23"/>
      <c r="M302" s="23"/>
      <c r="N302" s="23"/>
      <c r="O302" s="23"/>
      <c r="P302" s="23"/>
    </row>
    <row r="303" spans="3:16" x14ac:dyDescent="0.2">
      <c r="C303" s="23"/>
      <c r="D303" s="23"/>
      <c r="E303" s="23"/>
      <c r="F303" s="23"/>
      <c r="G303" s="23"/>
      <c r="H303" s="23"/>
      <c r="I303" s="23"/>
      <c r="J303" s="23"/>
      <c r="K303" s="23"/>
      <c r="L303" s="23"/>
      <c r="M303" s="23"/>
      <c r="N303" s="23"/>
      <c r="O303" s="23"/>
      <c r="P303" s="23"/>
    </row>
    <row r="304" spans="3:16" x14ac:dyDescent="0.2">
      <c r="C304" s="23"/>
      <c r="D304" s="23"/>
      <c r="E304" s="23"/>
      <c r="F304" s="23"/>
      <c r="G304" s="23"/>
      <c r="H304" s="23"/>
      <c r="I304" s="23"/>
      <c r="J304" s="23"/>
      <c r="K304" s="23"/>
      <c r="L304" s="23"/>
      <c r="M304" s="23"/>
      <c r="N304" s="23"/>
      <c r="O304" s="23"/>
      <c r="P304" s="23"/>
    </row>
    <row r="305" spans="3:16" x14ac:dyDescent="0.2">
      <c r="C305" s="23"/>
      <c r="D305" s="23"/>
      <c r="E305" s="23"/>
      <c r="F305" s="23"/>
      <c r="G305" s="23"/>
      <c r="H305" s="23"/>
      <c r="I305" s="23"/>
      <c r="J305" s="23"/>
      <c r="K305" s="23"/>
      <c r="L305" s="23"/>
      <c r="M305" s="23"/>
      <c r="N305" s="23"/>
      <c r="O305" s="23"/>
      <c r="P305" s="23"/>
    </row>
    <row r="306" spans="3:16" x14ac:dyDescent="0.2">
      <c r="C306" s="23"/>
      <c r="D306" s="23"/>
      <c r="E306" s="23"/>
      <c r="F306" s="23"/>
      <c r="G306" s="23"/>
      <c r="H306" s="23"/>
      <c r="I306" s="23"/>
      <c r="J306" s="23"/>
      <c r="K306" s="23"/>
      <c r="L306" s="23"/>
      <c r="M306" s="23"/>
      <c r="N306" s="23"/>
      <c r="O306" s="23"/>
      <c r="P306" s="23"/>
    </row>
    <row r="307" spans="3:16" x14ac:dyDescent="0.2">
      <c r="C307" s="23"/>
      <c r="D307" s="23"/>
      <c r="E307" s="23"/>
      <c r="F307" s="23"/>
      <c r="G307" s="23"/>
      <c r="H307" s="23"/>
      <c r="I307" s="23"/>
      <c r="J307" s="23"/>
      <c r="K307" s="23"/>
      <c r="L307" s="23"/>
      <c r="M307" s="23"/>
      <c r="N307" s="23"/>
      <c r="O307" s="23"/>
      <c r="P307" s="23"/>
    </row>
    <row r="308" spans="3:16" x14ac:dyDescent="0.2">
      <c r="C308" s="23"/>
      <c r="D308" s="23"/>
      <c r="E308" s="23"/>
      <c r="F308" s="23"/>
      <c r="G308" s="23"/>
      <c r="H308" s="23"/>
      <c r="I308" s="23"/>
      <c r="J308" s="23"/>
      <c r="K308" s="23"/>
      <c r="L308" s="23"/>
      <c r="M308" s="23"/>
      <c r="N308" s="23"/>
      <c r="O308" s="23"/>
      <c r="P308" s="23"/>
    </row>
    <row r="309" spans="3:16" x14ac:dyDescent="0.2">
      <c r="C309" s="23"/>
      <c r="D309" s="23"/>
      <c r="E309" s="23"/>
      <c r="F309" s="23"/>
      <c r="G309" s="23"/>
      <c r="H309" s="23"/>
      <c r="I309" s="23"/>
      <c r="J309" s="23"/>
      <c r="K309" s="23"/>
      <c r="L309" s="23"/>
      <c r="M309" s="23"/>
      <c r="N309" s="23"/>
      <c r="O309" s="23"/>
      <c r="P309" s="23"/>
    </row>
    <row r="310" spans="3:16" x14ac:dyDescent="0.2">
      <c r="C310" s="23"/>
      <c r="D310" s="23"/>
      <c r="E310" s="23"/>
      <c r="F310" s="23"/>
      <c r="G310" s="23"/>
      <c r="H310" s="23"/>
      <c r="I310" s="23"/>
      <c r="J310" s="23"/>
      <c r="K310" s="23"/>
      <c r="L310" s="23"/>
      <c r="M310" s="23"/>
      <c r="N310" s="23"/>
      <c r="O310" s="23"/>
      <c r="P310" s="23"/>
    </row>
    <row r="311" spans="3:16" x14ac:dyDescent="0.2">
      <c r="C311" s="23"/>
      <c r="D311" s="23"/>
      <c r="E311" s="23"/>
      <c r="F311" s="23"/>
      <c r="G311" s="23"/>
      <c r="H311" s="23"/>
      <c r="I311" s="23"/>
      <c r="J311" s="23"/>
      <c r="K311" s="23"/>
      <c r="L311" s="23"/>
      <c r="M311" s="23"/>
      <c r="N311" s="23"/>
      <c r="O311" s="23"/>
      <c r="P311" s="23"/>
    </row>
    <row r="312" spans="3:16" x14ac:dyDescent="0.2">
      <c r="C312" s="23"/>
      <c r="D312" s="23"/>
      <c r="E312" s="23"/>
      <c r="F312" s="23"/>
      <c r="G312" s="23"/>
      <c r="H312" s="23"/>
      <c r="I312" s="23"/>
      <c r="J312" s="23"/>
      <c r="K312" s="23"/>
      <c r="L312" s="23"/>
      <c r="M312" s="23"/>
      <c r="N312" s="23"/>
      <c r="O312" s="23"/>
      <c r="P312" s="23"/>
    </row>
    <row r="313" spans="3:16" x14ac:dyDescent="0.2">
      <c r="C313" s="23"/>
      <c r="D313" s="23"/>
      <c r="E313" s="23"/>
      <c r="F313" s="23"/>
      <c r="G313" s="23"/>
      <c r="H313" s="23"/>
      <c r="I313" s="23"/>
      <c r="J313" s="23"/>
      <c r="K313" s="23"/>
      <c r="L313" s="23"/>
      <c r="M313" s="23"/>
      <c r="N313" s="23"/>
      <c r="O313" s="23"/>
      <c r="P313" s="23"/>
    </row>
    <row r="314" spans="3:16" x14ac:dyDescent="0.2"/>
    <row r="315" spans="3:16" x14ac:dyDescent="0.2"/>
    <row r="316" spans="3:16" x14ac:dyDescent="0.2"/>
    <row r="317" spans="3:16" x14ac:dyDescent="0.2"/>
    <row r="318" spans="3:16" x14ac:dyDescent="0.2"/>
    <row r="319" spans="3:16" x14ac:dyDescent="0.2"/>
    <row r="320" spans="3:16" x14ac:dyDescent="0.2"/>
    <row r="321" x14ac:dyDescent="0.2"/>
    <row r="322" x14ac:dyDescent="0.2"/>
    <row r="323" x14ac:dyDescent="0.2"/>
    <row r="324" x14ac:dyDescent="0.2"/>
    <row r="325" x14ac:dyDescent="0.2"/>
    <row r="326" x14ac:dyDescent="0.2"/>
    <row r="327" x14ac:dyDescent="0.2"/>
    <row r="328" x14ac:dyDescent="0.2"/>
    <row r="329" x14ac:dyDescent="0.2"/>
    <row r="330" x14ac:dyDescent="0.2"/>
    <row r="331" x14ac:dyDescent="0.2"/>
    <row r="332" x14ac:dyDescent="0.2"/>
    <row r="333" x14ac:dyDescent="0.2"/>
    <row r="334" x14ac:dyDescent="0.2"/>
    <row r="335" x14ac:dyDescent="0.2"/>
    <row r="336" x14ac:dyDescent="0.2"/>
    <row r="337" x14ac:dyDescent="0.2"/>
    <row r="338" x14ac:dyDescent="0.2"/>
    <row r="339" x14ac:dyDescent="0.2"/>
    <row r="340" x14ac:dyDescent="0.2"/>
    <row r="341" x14ac:dyDescent="0.2"/>
    <row r="342" x14ac:dyDescent="0.2"/>
    <row r="343" x14ac:dyDescent="0.2"/>
    <row r="344" x14ac:dyDescent="0.2"/>
    <row r="345" x14ac:dyDescent="0.2"/>
    <row r="346" x14ac:dyDescent="0.2"/>
    <row r="347" x14ac:dyDescent="0.2"/>
    <row r="348" x14ac:dyDescent="0.2"/>
    <row r="349" x14ac:dyDescent="0.2"/>
    <row r="350" x14ac:dyDescent="0.2"/>
    <row r="351" x14ac:dyDescent="0.2"/>
    <row r="352" x14ac:dyDescent="0.2"/>
    <row r="353" x14ac:dyDescent="0.2"/>
    <row r="354" x14ac:dyDescent="0.2"/>
    <row r="355" x14ac:dyDescent="0.2"/>
    <row r="356" x14ac:dyDescent="0.2"/>
    <row r="357" x14ac:dyDescent="0.2"/>
    <row r="358" x14ac:dyDescent="0.2"/>
    <row r="359" x14ac:dyDescent="0.2"/>
    <row r="360" x14ac:dyDescent="0.2"/>
    <row r="361" x14ac:dyDescent="0.2"/>
    <row r="362" x14ac:dyDescent="0.2"/>
    <row r="363" x14ac:dyDescent="0.2"/>
    <row r="364" x14ac:dyDescent="0.2"/>
    <row r="365" x14ac:dyDescent="0.2"/>
    <row r="366" x14ac:dyDescent="0.2"/>
    <row r="367" x14ac:dyDescent="0.2"/>
    <row r="368" x14ac:dyDescent="0.2"/>
    <row r="369" x14ac:dyDescent="0.2"/>
    <row r="370" x14ac:dyDescent="0.2"/>
    <row r="371" x14ac:dyDescent="0.2"/>
    <row r="372" x14ac:dyDescent="0.2"/>
    <row r="373" x14ac:dyDescent="0.2"/>
    <row r="374" x14ac:dyDescent="0.2"/>
    <row r="375" x14ac:dyDescent="0.2"/>
    <row r="376" x14ac:dyDescent="0.2"/>
    <row r="377" x14ac:dyDescent="0.2"/>
    <row r="378" x14ac:dyDescent="0.2"/>
    <row r="379" x14ac:dyDescent="0.2"/>
    <row r="380" x14ac:dyDescent="0.2"/>
    <row r="381" x14ac:dyDescent="0.2"/>
    <row r="382" x14ac:dyDescent="0.2"/>
    <row r="383" x14ac:dyDescent="0.2"/>
    <row r="384" x14ac:dyDescent="0.2"/>
    <row r="385" x14ac:dyDescent="0.2"/>
    <row r="386" x14ac:dyDescent="0.2"/>
    <row r="387" x14ac:dyDescent="0.2"/>
    <row r="388" x14ac:dyDescent="0.2"/>
    <row r="389" x14ac:dyDescent="0.2"/>
    <row r="390" x14ac:dyDescent="0.2"/>
    <row r="391" x14ac:dyDescent="0.2"/>
    <row r="392" x14ac:dyDescent="0.2"/>
    <row r="393" x14ac:dyDescent="0.2"/>
    <row r="394" x14ac:dyDescent="0.2"/>
    <row r="395" x14ac:dyDescent="0.2"/>
    <row r="396" x14ac:dyDescent="0.2"/>
    <row r="397" x14ac:dyDescent="0.2"/>
    <row r="398" x14ac:dyDescent="0.2"/>
    <row r="399" x14ac:dyDescent="0.2"/>
    <row r="400" x14ac:dyDescent="0.2"/>
    <row r="401" x14ac:dyDescent="0.2"/>
    <row r="402" x14ac:dyDescent="0.2"/>
    <row r="403" x14ac:dyDescent="0.2"/>
    <row r="404" x14ac:dyDescent="0.2"/>
    <row r="405" x14ac:dyDescent="0.2"/>
    <row r="406" x14ac:dyDescent="0.2"/>
    <row r="407" x14ac:dyDescent="0.2"/>
    <row r="408" x14ac:dyDescent="0.2"/>
    <row r="409" x14ac:dyDescent="0.2"/>
    <row r="410" x14ac:dyDescent="0.2"/>
  </sheetData>
  <sheetProtection formatCells="0" formatColumns="0" formatRows="0"/>
  <mergeCells count="7">
    <mergeCell ref="C112:F112"/>
    <mergeCell ref="C111:D111"/>
    <mergeCell ref="G11:K11"/>
    <mergeCell ref="D98:D104"/>
    <mergeCell ref="G9:K9"/>
    <mergeCell ref="G46:K46"/>
    <mergeCell ref="G17:K17"/>
  </mergeCells>
  <dataValidations count="5">
    <dataValidation allowBlank="1" showInputMessage="1" showErrorMessage="1" promptTitle="Provider Name" prompt="Please enter the Name of the organisation submitting the bid." sqref="G11:K11"/>
    <dataValidation allowBlank="1" showInputMessage="1" showErrorMessage="1" promptTitle="Direct Service Delivery Staff" prompt="Enter the number (FTEs) in each category to deliver this service. Please note that this may not be total staff numbers as individuals time may be split between services." sqref="E21 E50"/>
    <dataValidation allowBlank="1" showInputMessage="1" showErrorMessage="1" promptTitle="Direct Service Delivery Salaries" prompt="Enter the salary costs including on costs and expenses for the staff and volunteers detailed above in relation to the delivery of this service." sqref="E30 E59"/>
    <dataValidation allowBlank="1" showInputMessage="1" showErrorMessage="1" promptTitle="Overhead Costs Staffing" prompt="Enter the numbers and costs of staff who do not directly deliver services i.e. Administrators, Team Managers etc." sqref="E84"/>
    <dataValidation allowBlank="1" showInputMessage="1" showErrorMessage="1" promptTitle="Overhead Costs " prompt="Enter all other costs which will be expended in running the above services." sqref="E96"/>
  </dataValidations>
  <printOptions horizontalCentered="1" verticalCentered="1"/>
  <pageMargins left="0.25" right="0.25" top="0.75" bottom="0.75" header="0.3" footer="0.3"/>
  <pageSetup paperSize="9" scale="65" fitToHeight="0" orientation="portrait" r:id="rId1"/>
  <rowBreaks count="2" manualBreakCount="2">
    <brk id="44" max="16383" man="1"/>
    <brk id="79"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Y414"/>
  <sheetViews>
    <sheetView showGridLines="0" topLeftCell="A121" zoomScaleNormal="100" workbookViewId="0">
      <selection activeCell="O149" sqref="O149"/>
    </sheetView>
  </sheetViews>
  <sheetFormatPr defaultColWidth="0" defaultRowHeight="12.75" zeroHeight="1" x14ac:dyDescent="0.2"/>
  <cols>
    <col min="1" max="1" width="1.69921875" style="23" customWidth="1"/>
    <col min="2" max="2" width="3.8984375" style="23" customWidth="1"/>
    <col min="3" max="3" width="21" style="24" customWidth="1"/>
    <col min="4" max="4" width="5.59765625" style="25" customWidth="1"/>
    <col min="5" max="5" width="4.296875" style="25" customWidth="1"/>
    <col min="6" max="6" width="4" style="25" customWidth="1"/>
    <col min="7" max="7" width="11" style="25" customWidth="1"/>
    <col min="8" max="8" width="2.8984375" style="25" customWidth="1"/>
    <col min="9" max="9" width="11.59765625" style="25" customWidth="1"/>
    <col min="10" max="10" width="2.09765625" style="25" customWidth="1"/>
    <col min="11" max="11" width="10.59765625" style="25" customWidth="1"/>
    <col min="12" max="12" width="3.19921875" style="33" customWidth="1"/>
    <col min="13" max="13" width="9.8984375" style="33" customWidth="1"/>
    <col min="14" max="14" width="3.19921875" style="33" customWidth="1"/>
    <col min="15" max="15" width="12.09765625" style="25" customWidth="1"/>
    <col min="16" max="16" width="4.59765625" style="50" customWidth="1"/>
    <col min="17" max="17" width="2.59765625" style="23" customWidth="1"/>
    <col min="18" max="51" width="0" style="23" hidden="1" customWidth="1"/>
    <col min="52" max="16384" width="8.796875" style="23" hidden="1"/>
  </cols>
  <sheetData>
    <row r="1" spans="2:16" ht="11.25" customHeight="1" x14ac:dyDescent="0.2"/>
    <row r="2" spans="2:16" x14ac:dyDescent="0.2">
      <c r="B2" s="26"/>
      <c r="C2" s="166"/>
      <c r="D2" s="167"/>
      <c r="E2" s="167"/>
      <c r="F2" s="167"/>
      <c r="G2" s="167"/>
      <c r="H2" s="167"/>
      <c r="I2" s="167"/>
      <c r="J2" s="167"/>
      <c r="K2" s="167"/>
      <c r="L2" s="168"/>
      <c r="M2" s="168"/>
      <c r="N2" s="168"/>
      <c r="O2" s="167"/>
      <c r="P2" s="169"/>
    </row>
    <row r="3" spans="2:16" x14ac:dyDescent="0.2">
      <c r="B3" s="29"/>
      <c r="C3" s="170"/>
      <c r="D3" s="152"/>
      <c r="E3" s="152"/>
      <c r="F3" s="152"/>
      <c r="G3" s="152"/>
      <c r="H3" s="152"/>
      <c r="I3" s="152"/>
      <c r="J3" s="152"/>
      <c r="K3" s="152"/>
      <c r="L3" s="171"/>
      <c r="M3" s="171"/>
      <c r="N3" s="171"/>
      <c r="O3" s="152"/>
      <c r="P3" s="172"/>
    </row>
    <row r="4" spans="2:16" ht="18" x14ac:dyDescent="0.25">
      <c r="B4" s="29"/>
      <c r="C4" s="173" t="s">
        <v>75</v>
      </c>
      <c r="D4" s="152"/>
      <c r="E4" s="152"/>
      <c r="F4" s="152"/>
      <c r="G4" s="152"/>
      <c r="H4" s="152"/>
      <c r="I4" s="152"/>
      <c r="J4" s="152"/>
      <c r="K4" s="152"/>
      <c r="L4" s="171"/>
      <c r="M4" s="171"/>
      <c r="N4" s="171"/>
      <c r="O4" s="152"/>
      <c r="P4" s="172"/>
    </row>
    <row r="5" spans="2:16" ht="18" x14ac:dyDescent="0.25">
      <c r="B5" s="29"/>
      <c r="C5" s="174"/>
      <c r="D5" s="175"/>
      <c r="E5" s="175"/>
      <c r="F5" s="175"/>
      <c r="G5" s="171"/>
      <c r="H5" s="152"/>
      <c r="I5" s="152"/>
      <c r="J5" s="152"/>
      <c r="K5" s="152"/>
      <c r="L5" s="171"/>
      <c r="M5" s="171"/>
      <c r="N5" s="171"/>
      <c r="O5" s="152"/>
      <c r="P5" s="172"/>
    </row>
    <row r="6" spans="2:16" ht="18" x14ac:dyDescent="0.25">
      <c r="B6" s="29"/>
      <c r="C6" s="173" t="s">
        <v>90</v>
      </c>
      <c r="D6" s="176"/>
      <c r="E6" s="152"/>
      <c r="F6" s="152"/>
      <c r="G6" s="152"/>
      <c r="H6" s="152"/>
      <c r="I6" s="152"/>
      <c r="J6" s="152"/>
      <c r="K6" s="152"/>
      <c r="L6" s="171"/>
      <c r="M6" s="171"/>
      <c r="N6" s="171"/>
      <c r="O6" s="152"/>
      <c r="P6" s="172"/>
    </row>
    <row r="7" spans="2:16" x14ac:dyDescent="0.2">
      <c r="B7" s="29"/>
      <c r="C7" s="170"/>
      <c r="D7" s="152"/>
      <c r="E7" s="152"/>
      <c r="F7" s="152"/>
      <c r="G7" s="152"/>
      <c r="H7" s="152"/>
      <c r="I7" s="152"/>
      <c r="J7" s="152"/>
      <c r="K7" s="152"/>
      <c r="L7" s="171"/>
      <c r="M7" s="171"/>
      <c r="N7" s="171"/>
      <c r="O7" s="152"/>
      <c r="P7" s="172"/>
    </row>
    <row r="8" spans="2:16" ht="13.5" thickBot="1" x14ac:dyDescent="0.25">
      <c r="B8" s="29"/>
      <c r="C8" s="170"/>
      <c r="D8" s="152"/>
      <c r="E8" s="152"/>
      <c r="F8" s="152"/>
      <c r="G8" s="152"/>
      <c r="H8" s="152"/>
      <c r="I8" s="152"/>
      <c r="J8" s="152"/>
      <c r="K8" s="152"/>
      <c r="L8" s="171"/>
      <c r="M8" s="171"/>
      <c r="N8" s="171"/>
      <c r="O8" s="152"/>
      <c r="P8" s="172"/>
    </row>
    <row r="9" spans="2:16" ht="15.75" thickBot="1" x14ac:dyDescent="0.25">
      <c r="B9" s="29"/>
      <c r="C9" s="177" t="s">
        <v>107</v>
      </c>
      <c r="D9" s="152"/>
      <c r="E9" s="176"/>
      <c r="F9" s="152"/>
      <c r="G9" s="328" t="s">
        <v>10</v>
      </c>
      <c r="H9" s="329"/>
      <c r="I9" s="329"/>
      <c r="J9" s="329"/>
      <c r="K9" s="330"/>
      <c r="L9" s="171"/>
      <c r="M9" s="171"/>
      <c r="N9" s="171"/>
      <c r="O9" s="152"/>
      <c r="P9" s="172"/>
    </row>
    <row r="10" spans="2:16" ht="15.75" thickBot="1" x14ac:dyDescent="0.25">
      <c r="B10" s="29"/>
      <c r="C10" s="178"/>
      <c r="D10" s="152"/>
      <c r="E10" s="152"/>
      <c r="F10" s="152"/>
      <c r="G10" s="152"/>
      <c r="H10" s="152"/>
      <c r="I10" s="152"/>
      <c r="J10" s="152"/>
      <c r="K10" s="152"/>
      <c r="L10" s="171"/>
      <c r="M10" s="171"/>
      <c r="N10" s="171"/>
      <c r="O10" s="152"/>
      <c r="P10" s="172"/>
    </row>
    <row r="11" spans="2:16" ht="15.75" thickBot="1" x14ac:dyDescent="0.25">
      <c r="B11" s="29"/>
      <c r="C11" s="177" t="s">
        <v>76</v>
      </c>
      <c r="D11" s="152"/>
      <c r="E11" s="152"/>
      <c r="F11" s="152"/>
      <c r="G11" s="334"/>
      <c r="H11" s="335"/>
      <c r="I11" s="335"/>
      <c r="J11" s="335"/>
      <c r="K11" s="336"/>
      <c r="L11" s="179"/>
      <c r="M11" s="179"/>
      <c r="N11" s="179"/>
      <c r="O11" s="180"/>
      <c r="P11" s="181"/>
    </row>
    <row r="12" spans="2:16" ht="15" x14ac:dyDescent="0.2">
      <c r="B12" s="29"/>
      <c r="C12" s="177"/>
      <c r="D12" s="152"/>
      <c r="E12" s="152"/>
      <c r="F12" s="152"/>
      <c r="G12" s="179"/>
      <c r="H12" s="179"/>
      <c r="I12" s="179"/>
      <c r="J12" s="179"/>
      <c r="K12" s="179"/>
      <c r="L12" s="179"/>
      <c r="M12" s="179"/>
      <c r="N12" s="179"/>
      <c r="O12" s="180"/>
      <c r="P12" s="181"/>
    </row>
    <row r="13" spans="2:16" ht="45" x14ac:dyDescent="0.3">
      <c r="B13" s="29"/>
      <c r="C13" s="182" t="s">
        <v>136</v>
      </c>
      <c r="D13" s="152"/>
      <c r="E13" s="152"/>
      <c r="F13" s="152"/>
      <c r="G13" s="179"/>
      <c r="H13" s="179"/>
      <c r="I13" s="179"/>
      <c r="J13" s="179"/>
      <c r="K13" s="179"/>
      <c r="L13" s="179"/>
      <c r="M13" s="179"/>
      <c r="N13" s="179"/>
      <c r="O13" s="180"/>
      <c r="P13" s="181"/>
    </row>
    <row r="14" spans="2:16" s="56" customFormat="1" ht="15" x14ac:dyDescent="0.2">
      <c r="B14" s="57"/>
      <c r="C14" s="183"/>
      <c r="D14" s="171"/>
      <c r="E14" s="171"/>
      <c r="F14" s="171"/>
      <c r="G14" s="179"/>
      <c r="H14" s="179"/>
      <c r="I14" s="179"/>
      <c r="J14" s="179"/>
      <c r="K14" s="179"/>
      <c r="L14" s="179"/>
      <c r="M14" s="179"/>
      <c r="N14" s="179"/>
      <c r="O14" s="184"/>
      <c r="P14" s="181"/>
    </row>
    <row r="15" spans="2:16" x14ac:dyDescent="0.2">
      <c r="B15" s="29"/>
      <c r="C15" s="170"/>
      <c r="D15" s="152"/>
      <c r="E15" s="152"/>
      <c r="F15" s="152"/>
      <c r="G15" s="152"/>
      <c r="H15" s="152"/>
      <c r="I15" s="152"/>
      <c r="J15" s="152"/>
      <c r="K15" s="152"/>
      <c r="L15" s="171"/>
      <c r="M15" s="171"/>
      <c r="N15" s="171"/>
      <c r="O15" s="152"/>
      <c r="P15" s="172"/>
    </row>
    <row r="16" spans="2:16" ht="13.5" thickBot="1" x14ac:dyDescent="0.25">
      <c r="B16" s="29"/>
      <c r="C16" s="170"/>
      <c r="D16" s="152"/>
      <c r="E16" s="152"/>
      <c r="F16" s="152"/>
      <c r="G16" s="152"/>
      <c r="H16" s="152"/>
      <c r="I16" s="152"/>
      <c r="J16" s="152"/>
      <c r="K16" s="152"/>
      <c r="L16" s="171"/>
      <c r="M16" s="171"/>
      <c r="N16" s="171"/>
      <c r="O16" s="152"/>
      <c r="P16" s="172"/>
    </row>
    <row r="17" spans="2:16" s="125" customFormat="1" ht="15.75" thickBot="1" x14ac:dyDescent="0.25">
      <c r="B17" s="126"/>
      <c r="C17" s="177" t="s">
        <v>108</v>
      </c>
      <c r="D17" s="185"/>
      <c r="E17" s="176"/>
      <c r="F17" s="185"/>
      <c r="G17" s="328" t="s">
        <v>11</v>
      </c>
      <c r="H17" s="329"/>
      <c r="I17" s="329"/>
      <c r="J17" s="329"/>
      <c r="K17" s="330"/>
      <c r="L17" s="186"/>
      <c r="M17" s="186"/>
      <c r="N17" s="186"/>
      <c r="O17" s="185"/>
      <c r="P17" s="187"/>
    </row>
    <row r="18" spans="2:16" x14ac:dyDescent="0.2">
      <c r="B18" s="29"/>
      <c r="C18" s="170"/>
      <c r="D18" s="152"/>
      <c r="E18" s="152"/>
      <c r="F18" s="152"/>
      <c r="G18" s="152"/>
      <c r="H18" s="152"/>
      <c r="I18" s="152"/>
      <c r="J18" s="152"/>
      <c r="K18" s="152"/>
      <c r="L18" s="171"/>
      <c r="M18" s="171"/>
      <c r="N18" s="171"/>
      <c r="O18" s="152"/>
      <c r="P18" s="172"/>
    </row>
    <row r="19" spans="2:16" ht="38.25" x14ac:dyDescent="0.2">
      <c r="B19" s="29"/>
      <c r="C19" s="188" t="s">
        <v>91</v>
      </c>
      <c r="D19" s="152"/>
      <c r="E19" s="152"/>
      <c r="F19" s="152"/>
      <c r="G19" s="153" t="s">
        <v>94</v>
      </c>
      <c r="H19" s="152"/>
      <c r="I19" s="153" t="s">
        <v>95</v>
      </c>
      <c r="J19" s="152"/>
      <c r="K19" s="153" t="s">
        <v>96</v>
      </c>
      <c r="L19" s="171"/>
      <c r="M19" s="81" t="s">
        <v>187</v>
      </c>
      <c r="O19" s="81" t="s">
        <v>186</v>
      </c>
      <c r="P19" s="172"/>
    </row>
    <row r="20" spans="2:16" ht="13.5" thickBot="1" x14ac:dyDescent="0.25">
      <c r="B20" s="29"/>
      <c r="C20" s="188"/>
      <c r="D20" s="152"/>
      <c r="E20" s="152"/>
      <c r="F20" s="152"/>
      <c r="G20" s="152"/>
      <c r="H20" s="152"/>
      <c r="I20" s="152"/>
      <c r="J20" s="152"/>
      <c r="K20" s="152"/>
      <c r="L20" s="171"/>
      <c r="M20" s="31"/>
      <c r="O20" s="31"/>
      <c r="P20" s="172"/>
    </row>
    <row r="21" spans="2:16" ht="15.75" thickBot="1" x14ac:dyDescent="0.25">
      <c r="B21" s="29"/>
      <c r="C21" s="158" t="s">
        <v>97</v>
      </c>
      <c r="D21" s="152"/>
      <c r="E21" s="176" t="s">
        <v>134</v>
      </c>
      <c r="F21" s="152"/>
      <c r="G21" s="66"/>
      <c r="H21" s="163"/>
      <c r="I21" s="66"/>
      <c r="J21" s="163"/>
      <c r="K21" s="66"/>
      <c r="L21" s="143"/>
      <c r="M21" s="66"/>
      <c r="N21" s="68"/>
      <c r="O21" s="141">
        <f>SUM(G21,I21,K21,M21)</f>
        <v>0</v>
      </c>
      <c r="P21" s="172"/>
    </row>
    <row r="22" spans="2:16" s="37" customFormat="1" ht="13.5" thickBot="1" x14ac:dyDescent="0.25">
      <c r="B22" s="29"/>
      <c r="C22" s="170"/>
      <c r="D22" s="152"/>
      <c r="E22" s="152"/>
      <c r="F22" s="152"/>
      <c r="G22" s="164"/>
      <c r="H22" s="163"/>
      <c r="I22" s="164"/>
      <c r="J22" s="163"/>
      <c r="K22" s="164"/>
      <c r="L22" s="143"/>
      <c r="M22" s="69"/>
      <c r="N22" s="70"/>
      <c r="O22" s="142"/>
      <c r="P22" s="172"/>
    </row>
    <row r="23" spans="2:16" ht="13.5" thickBot="1" x14ac:dyDescent="0.25">
      <c r="B23" s="29"/>
      <c r="C23" s="170" t="s">
        <v>92</v>
      </c>
      <c r="D23" s="152"/>
      <c r="E23" s="152"/>
      <c r="F23" s="152"/>
      <c r="G23" s="71"/>
      <c r="H23" s="165"/>
      <c r="I23" s="66"/>
      <c r="J23" s="165"/>
      <c r="K23" s="66"/>
      <c r="L23" s="143"/>
      <c r="M23" s="66"/>
      <c r="N23" s="68"/>
      <c r="O23" s="141">
        <f>SUM(G23,I23,K23,M23)</f>
        <v>0</v>
      </c>
      <c r="P23" s="172"/>
    </row>
    <row r="24" spans="2:16" s="37" customFormat="1" ht="13.5" thickBot="1" x14ac:dyDescent="0.25">
      <c r="B24" s="29"/>
      <c r="C24" s="170"/>
      <c r="D24" s="152"/>
      <c r="E24" s="152"/>
      <c r="F24" s="152"/>
      <c r="G24" s="164"/>
      <c r="H24" s="163"/>
      <c r="I24" s="164"/>
      <c r="J24" s="163"/>
      <c r="K24" s="164"/>
      <c r="L24" s="143"/>
      <c r="M24" s="69"/>
      <c r="N24" s="70"/>
      <c r="O24" s="142"/>
      <c r="P24" s="172"/>
    </row>
    <row r="25" spans="2:16" ht="13.5" thickBot="1" x14ac:dyDescent="0.25">
      <c r="B25" s="29"/>
      <c r="C25" s="170" t="s">
        <v>93</v>
      </c>
      <c r="D25" s="152"/>
      <c r="E25" s="152"/>
      <c r="F25" s="152"/>
      <c r="G25" s="66"/>
      <c r="H25" s="165"/>
      <c r="I25" s="66"/>
      <c r="J25" s="165"/>
      <c r="K25" s="66"/>
      <c r="L25" s="143"/>
      <c r="M25" s="66"/>
      <c r="N25" s="68"/>
      <c r="O25" s="141">
        <f>SUM(G25,I25,K25,M25)</f>
        <v>0</v>
      </c>
      <c r="P25" s="172"/>
    </row>
    <row r="26" spans="2:16" s="56" customFormat="1" ht="13.5" thickBot="1" x14ac:dyDescent="0.25">
      <c r="B26" s="57"/>
      <c r="C26" s="189"/>
      <c r="D26" s="171"/>
      <c r="E26" s="171"/>
      <c r="F26" s="171"/>
      <c r="G26" s="143"/>
      <c r="H26" s="143"/>
      <c r="I26" s="143"/>
      <c r="J26" s="143"/>
      <c r="K26" s="143"/>
      <c r="L26" s="143"/>
      <c r="M26" s="68"/>
      <c r="N26" s="68"/>
      <c r="O26" s="143"/>
      <c r="P26" s="172"/>
    </row>
    <row r="27" spans="2:16" ht="13.5" thickBot="1" x14ac:dyDescent="0.25">
      <c r="B27" s="29"/>
      <c r="C27" s="170" t="s">
        <v>100</v>
      </c>
      <c r="D27" s="152"/>
      <c r="E27" s="152"/>
      <c r="F27" s="152"/>
      <c r="G27" s="141">
        <f>SUM(G21:G25)</f>
        <v>0</v>
      </c>
      <c r="H27" s="162"/>
      <c r="I27" s="141">
        <f>SUM(I21:I25)</f>
        <v>0</v>
      </c>
      <c r="J27" s="162"/>
      <c r="K27" s="141">
        <f>SUM(K21:K25)</f>
        <v>0</v>
      </c>
      <c r="L27" s="162"/>
      <c r="M27" s="141">
        <f>SUM(M21:M25)</f>
        <v>0</v>
      </c>
      <c r="N27" s="80"/>
      <c r="O27" s="141">
        <f>SUM(O21:O25)</f>
        <v>0</v>
      </c>
      <c r="P27" s="172"/>
    </row>
    <row r="28" spans="2:16" s="37" customFormat="1" x14ac:dyDescent="0.2">
      <c r="B28" s="29"/>
      <c r="C28" s="170"/>
      <c r="D28" s="152"/>
      <c r="E28" s="152"/>
      <c r="F28" s="152"/>
      <c r="G28" s="143"/>
      <c r="H28" s="143"/>
      <c r="I28" s="143"/>
      <c r="J28" s="143"/>
      <c r="K28" s="143"/>
      <c r="L28" s="143"/>
      <c r="M28" s="143"/>
      <c r="N28" s="143"/>
      <c r="O28" s="143"/>
      <c r="P28" s="172"/>
    </row>
    <row r="29" spans="2:16" s="37" customFormat="1" ht="13.5" thickBot="1" x14ac:dyDescent="0.25">
      <c r="B29" s="29"/>
      <c r="C29" s="170"/>
      <c r="D29" s="152"/>
      <c r="E29" s="152"/>
      <c r="F29" s="152"/>
      <c r="G29" s="144"/>
      <c r="H29" s="152"/>
      <c r="I29" s="144"/>
      <c r="J29" s="148"/>
      <c r="K29" s="144"/>
      <c r="L29" s="171"/>
      <c r="M29" s="171"/>
      <c r="N29" s="171"/>
      <c r="O29" s="144"/>
      <c r="P29" s="172"/>
    </row>
    <row r="30" spans="2:16" ht="18" customHeight="1" thickBot="1" x14ac:dyDescent="0.25">
      <c r="B30" s="29"/>
      <c r="C30" s="190" t="s">
        <v>98</v>
      </c>
      <c r="D30" s="152"/>
      <c r="E30" s="176" t="s">
        <v>134</v>
      </c>
      <c r="F30" s="152"/>
      <c r="G30" s="139"/>
      <c r="H30" s="216"/>
      <c r="I30" s="139"/>
      <c r="J30" s="216"/>
      <c r="K30" s="139"/>
      <c r="L30" s="147"/>
      <c r="M30" s="139"/>
      <c r="N30" s="74"/>
      <c r="O30" s="141">
        <f>SUM(G30,I30,K30,M30)</f>
        <v>0</v>
      </c>
      <c r="P30" s="172"/>
    </row>
    <row r="31" spans="2:16" s="37" customFormat="1" ht="13.5" thickBot="1" x14ac:dyDescent="0.25">
      <c r="B31" s="29"/>
      <c r="C31" s="170"/>
      <c r="D31" s="152"/>
      <c r="E31" s="152"/>
      <c r="F31" s="152"/>
      <c r="G31" s="217"/>
      <c r="H31" s="218"/>
      <c r="I31" s="217"/>
      <c r="J31" s="218"/>
      <c r="K31" s="217"/>
      <c r="L31" s="147"/>
      <c r="M31" s="75"/>
      <c r="N31" s="77"/>
      <c r="O31" s="145"/>
      <c r="P31" s="172"/>
    </row>
    <row r="32" spans="2:16" ht="27" customHeight="1" thickBot="1" x14ac:dyDescent="0.25">
      <c r="B32" s="29"/>
      <c r="C32" s="190" t="s">
        <v>99</v>
      </c>
      <c r="D32" s="152"/>
      <c r="E32" s="152"/>
      <c r="F32" s="152"/>
      <c r="G32" s="139"/>
      <c r="H32" s="218"/>
      <c r="I32" s="139"/>
      <c r="J32" s="218"/>
      <c r="K32" s="139"/>
      <c r="L32" s="147"/>
      <c r="M32" s="139"/>
      <c r="N32" s="74"/>
      <c r="O32" s="141">
        <f>SUM(G32,I32,K32,M32)</f>
        <v>0</v>
      </c>
      <c r="P32" s="172"/>
    </row>
    <row r="33" spans="2:16" s="37" customFormat="1" ht="13.5" thickBot="1" x14ac:dyDescent="0.25">
      <c r="B33" s="29"/>
      <c r="C33" s="170"/>
      <c r="D33" s="152"/>
      <c r="E33" s="152"/>
      <c r="F33" s="152"/>
      <c r="G33" s="217"/>
      <c r="H33" s="218"/>
      <c r="I33" s="217"/>
      <c r="J33" s="218"/>
      <c r="K33" s="217"/>
      <c r="L33" s="147"/>
      <c r="M33" s="75"/>
      <c r="N33" s="77"/>
      <c r="O33" s="145"/>
      <c r="P33" s="172"/>
    </row>
    <row r="34" spans="2:16" ht="27.75" customHeight="1" thickBot="1" x14ac:dyDescent="0.25">
      <c r="B34" s="29"/>
      <c r="C34" s="190" t="s">
        <v>103</v>
      </c>
      <c r="D34" s="152"/>
      <c r="E34" s="152"/>
      <c r="F34" s="152"/>
      <c r="G34" s="139"/>
      <c r="H34" s="216"/>
      <c r="I34" s="139"/>
      <c r="J34" s="216"/>
      <c r="K34" s="139"/>
      <c r="L34" s="147"/>
      <c r="M34" s="139"/>
      <c r="N34" s="74"/>
      <c r="O34" s="141">
        <f>SUM(G34,I34,K34,M34)</f>
        <v>0</v>
      </c>
      <c r="P34" s="172"/>
    </row>
    <row r="35" spans="2:16" ht="13.5" thickBot="1" x14ac:dyDescent="0.25">
      <c r="B35" s="29"/>
      <c r="C35" s="170"/>
      <c r="D35" s="152"/>
      <c r="E35" s="152"/>
      <c r="F35" s="152"/>
      <c r="G35" s="219"/>
      <c r="H35" s="218"/>
      <c r="I35" s="219"/>
      <c r="J35" s="218"/>
      <c r="K35" s="219"/>
      <c r="L35" s="147"/>
      <c r="M35" s="78"/>
      <c r="N35" s="77"/>
      <c r="O35" s="146"/>
      <c r="P35" s="172"/>
    </row>
    <row r="36" spans="2:16" ht="51.75" thickBot="1" x14ac:dyDescent="0.25">
      <c r="B36" s="29"/>
      <c r="C36" s="170" t="s">
        <v>184</v>
      </c>
      <c r="D36" s="152"/>
      <c r="E36" s="152"/>
      <c r="F36" s="152"/>
      <c r="G36" s="139"/>
      <c r="H36" s="216"/>
      <c r="I36" s="139"/>
      <c r="J36" s="218"/>
      <c r="K36" s="139"/>
      <c r="L36" s="147"/>
      <c r="M36" s="139"/>
      <c r="N36" s="74"/>
      <c r="O36" s="141">
        <f>SUM(G36,I36,K36,M36)</f>
        <v>0</v>
      </c>
      <c r="P36" s="172"/>
    </row>
    <row r="37" spans="2:16" ht="13.5" thickBot="1" x14ac:dyDescent="0.25">
      <c r="B37" s="29"/>
      <c r="C37" s="170"/>
      <c r="D37" s="152"/>
      <c r="E37" s="152"/>
      <c r="F37" s="152"/>
      <c r="G37" s="74"/>
      <c r="H37" s="74"/>
      <c r="I37" s="74"/>
      <c r="J37" s="74"/>
      <c r="K37" s="74"/>
      <c r="L37" s="147"/>
      <c r="M37" s="74"/>
      <c r="N37" s="74"/>
      <c r="O37" s="147"/>
      <c r="P37" s="172"/>
    </row>
    <row r="38" spans="2:16" ht="39" thickBot="1" x14ac:dyDescent="0.25">
      <c r="B38" s="29"/>
      <c r="C38" s="170" t="s">
        <v>102</v>
      </c>
      <c r="D38" s="152"/>
      <c r="E38" s="152"/>
      <c r="F38" s="152"/>
      <c r="G38" s="139"/>
      <c r="H38" s="74"/>
      <c r="I38" s="139"/>
      <c r="J38" s="74"/>
      <c r="K38" s="139"/>
      <c r="L38" s="147"/>
      <c r="M38" s="139"/>
      <c r="N38" s="74"/>
      <c r="O38" s="141">
        <f>SUM(G38,I38,K38,M38)</f>
        <v>0</v>
      </c>
      <c r="P38" s="172"/>
    </row>
    <row r="39" spans="2:16" ht="13.5" thickBot="1" x14ac:dyDescent="0.25">
      <c r="B39" s="29"/>
      <c r="C39" s="170"/>
      <c r="D39" s="152"/>
      <c r="E39" s="152"/>
      <c r="F39" s="152"/>
      <c r="G39" s="220"/>
      <c r="H39" s="48"/>
      <c r="I39" s="220"/>
      <c r="J39" s="220"/>
      <c r="K39" s="220"/>
      <c r="L39" s="159"/>
      <c r="M39" s="40"/>
      <c r="N39" s="49"/>
      <c r="O39" s="148"/>
      <c r="P39" s="192"/>
    </row>
    <row r="40" spans="2:16" ht="32.25" customHeight="1" thickBot="1" x14ac:dyDescent="0.25">
      <c r="B40" s="29"/>
      <c r="C40" s="170" t="s">
        <v>101</v>
      </c>
      <c r="D40" s="152"/>
      <c r="E40" s="152"/>
      <c r="F40" s="152"/>
      <c r="G40" s="139"/>
      <c r="H40" s="74"/>
      <c r="I40" s="139"/>
      <c r="J40" s="74"/>
      <c r="K40" s="139"/>
      <c r="L40" s="147"/>
      <c r="M40" s="139"/>
      <c r="N40" s="74"/>
      <c r="O40" s="141">
        <f>SUM(G40,I40,K40,M40)</f>
        <v>0</v>
      </c>
      <c r="P40" s="192"/>
    </row>
    <row r="41" spans="2:16" ht="13.5" thickBot="1" x14ac:dyDescent="0.25">
      <c r="B41" s="29"/>
      <c r="C41" s="170"/>
      <c r="D41" s="152"/>
      <c r="E41" s="152"/>
      <c r="F41" s="152"/>
      <c r="G41" s="147"/>
      <c r="H41" s="147"/>
      <c r="I41" s="147"/>
      <c r="J41" s="147"/>
      <c r="K41" s="147"/>
      <c r="L41" s="147"/>
      <c r="M41" s="74"/>
      <c r="N41" s="74"/>
      <c r="O41" s="147"/>
      <c r="P41" s="192"/>
    </row>
    <row r="42" spans="2:16" s="56" customFormat="1" ht="26.25" thickBot="1" x14ac:dyDescent="0.25">
      <c r="B42" s="57"/>
      <c r="C42" s="193" t="s">
        <v>104</v>
      </c>
      <c r="D42" s="171"/>
      <c r="E42" s="171"/>
      <c r="F42" s="171"/>
      <c r="G42" s="149">
        <f>SUM(G30,G32,G34,G36,G38,G40)</f>
        <v>0</v>
      </c>
      <c r="H42" s="147"/>
      <c r="I42" s="149">
        <f>SUM(I30,I32,I34,I36,I38,I40)</f>
        <v>0</v>
      </c>
      <c r="J42" s="147"/>
      <c r="K42" s="149">
        <f>SUM(K30,K32,K34,K36,K38,K40)</f>
        <v>0</v>
      </c>
      <c r="L42" s="147"/>
      <c r="M42" s="149">
        <f>SUM(M30,M32,M34,M36,M38,M40)</f>
        <v>0</v>
      </c>
      <c r="N42" s="74"/>
      <c r="O42" s="149">
        <f>SUM(O30,O32,O34,O36,O38,O40)</f>
        <v>0</v>
      </c>
      <c r="P42" s="192"/>
    </row>
    <row r="43" spans="2:16" s="56" customFormat="1" ht="13.5" thickBot="1" x14ac:dyDescent="0.25">
      <c r="B43" s="57"/>
      <c r="C43" s="193"/>
      <c r="D43" s="171"/>
      <c r="E43" s="171"/>
      <c r="F43" s="171"/>
      <c r="G43" s="143"/>
      <c r="H43" s="143"/>
      <c r="I43" s="143"/>
      <c r="J43" s="143"/>
      <c r="K43" s="143"/>
      <c r="L43" s="143"/>
      <c r="M43" s="143"/>
      <c r="N43" s="143"/>
      <c r="O43" s="143"/>
      <c r="P43" s="192"/>
    </row>
    <row r="44" spans="2:16" s="56" customFormat="1" ht="26.25" thickBot="1" x14ac:dyDescent="0.25">
      <c r="B44" s="57"/>
      <c r="C44" s="189" t="s">
        <v>154</v>
      </c>
      <c r="D44" s="171"/>
      <c r="E44" s="171"/>
      <c r="F44" s="171"/>
      <c r="G44" s="140"/>
      <c r="H44" s="135"/>
      <c r="I44" s="140"/>
      <c r="J44" s="135"/>
      <c r="K44" s="140"/>
      <c r="L44" s="154"/>
      <c r="M44" s="140">
        <v>1</v>
      </c>
      <c r="N44" s="154"/>
      <c r="O44" s="154"/>
      <c r="P44" s="192"/>
    </row>
    <row r="45" spans="2:16" s="56" customFormat="1" ht="15.75" thickBot="1" x14ac:dyDescent="0.25">
      <c r="B45" s="57"/>
      <c r="C45" s="194"/>
      <c r="D45" s="171"/>
      <c r="E45" s="171"/>
      <c r="F45" s="171"/>
      <c r="G45" s="151"/>
      <c r="H45" s="143"/>
      <c r="I45" s="151"/>
      <c r="J45" s="143"/>
      <c r="K45" s="151"/>
      <c r="L45" s="143"/>
      <c r="M45" s="151"/>
      <c r="N45" s="143"/>
      <c r="O45" s="151"/>
      <c r="P45" s="192"/>
    </row>
    <row r="46" spans="2:16" s="56" customFormat="1" ht="29.25" customHeight="1" thickBot="1" x14ac:dyDescent="0.25">
      <c r="B46" s="57"/>
      <c r="C46" s="193" t="s">
        <v>155</v>
      </c>
      <c r="D46" s="171"/>
      <c r="E46" s="171"/>
      <c r="F46" s="171"/>
      <c r="G46" s="149">
        <f>IFERROR(G42/G44,0)</f>
        <v>0</v>
      </c>
      <c r="H46" s="147"/>
      <c r="I46" s="149">
        <f>IFERROR(I42/I44,0)</f>
        <v>0</v>
      </c>
      <c r="J46" s="147"/>
      <c r="K46" s="149">
        <f>IFERROR(K42/K44,0)</f>
        <v>0</v>
      </c>
      <c r="L46" s="143"/>
      <c r="M46" s="149">
        <f>IFERROR(M42/M44,0)</f>
        <v>0</v>
      </c>
      <c r="N46" s="143"/>
      <c r="O46" s="151"/>
      <c r="P46" s="192"/>
    </row>
    <row r="47" spans="2:16" s="56" customFormat="1" ht="15" thickBot="1" x14ac:dyDescent="0.25">
      <c r="B47" s="119"/>
      <c r="C47" s="195"/>
      <c r="D47" s="196"/>
      <c r="E47" s="196"/>
      <c r="F47" s="196"/>
      <c r="G47" s="196"/>
      <c r="H47" s="196"/>
      <c r="I47" s="196"/>
      <c r="J47" s="196"/>
      <c r="K47" s="196"/>
      <c r="L47" s="197"/>
      <c r="M47" s="197"/>
      <c r="N47" s="197"/>
      <c r="O47" s="196"/>
      <c r="P47" s="201"/>
    </row>
    <row r="48" spans="2:16" s="56" customFormat="1" ht="13.5" thickTop="1" x14ac:dyDescent="0.2">
      <c r="B48" s="29"/>
      <c r="C48" s="170"/>
      <c r="D48" s="152"/>
      <c r="E48" s="152"/>
      <c r="F48" s="152"/>
      <c r="G48" s="152"/>
      <c r="H48" s="152"/>
      <c r="I48" s="152"/>
      <c r="J48" s="152"/>
      <c r="K48" s="152"/>
      <c r="L48" s="171"/>
      <c r="M48" s="171"/>
      <c r="N48" s="171"/>
      <c r="O48" s="152"/>
      <c r="P48" s="192"/>
    </row>
    <row r="49" spans="2:16" s="56" customFormat="1" ht="13.5" thickBot="1" x14ac:dyDescent="0.25">
      <c r="B49" s="29"/>
      <c r="C49" s="170"/>
      <c r="D49" s="152"/>
      <c r="E49" s="152"/>
      <c r="F49" s="152"/>
      <c r="G49" s="152"/>
      <c r="H49" s="152"/>
      <c r="I49" s="152"/>
      <c r="J49" s="152"/>
      <c r="K49" s="152"/>
      <c r="L49" s="171"/>
      <c r="M49" s="171"/>
      <c r="N49" s="171"/>
      <c r="O49" s="152"/>
      <c r="P49" s="192"/>
    </row>
    <row r="50" spans="2:16" s="56" customFormat="1" ht="19.5" customHeight="1" thickBot="1" x14ac:dyDescent="0.25">
      <c r="B50" s="29"/>
      <c r="C50" s="178" t="s">
        <v>111</v>
      </c>
      <c r="D50" s="152"/>
      <c r="F50" s="152"/>
      <c r="G50" s="328" t="s">
        <v>12</v>
      </c>
      <c r="H50" s="329"/>
      <c r="I50" s="329"/>
      <c r="J50" s="329"/>
      <c r="K50" s="330"/>
      <c r="L50" s="171"/>
      <c r="M50" s="171"/>
      <c r="N50" s="171"/>
      <c r="O50" s="152"/>
      <c r="P50" s="192"/>
    </row>
    <row r="51" spans="2:16" s="56" customFormat="1" x14ac:dyDescent="0.2">
      <c r="B51" s="29"/>
      <c r="C51" s="170"/>
      <c r="D51" s="152"/>
      <c r="E51" s="152"/>
      <c r="F51" s="152"/>
      <c r="G51" s="152"/>
      <c r="H51" s="152"/>
      <c r="I51" s="152"/>
      <c r="J51" s="152"/>
      <c r="K51" s="152"/>
      <c r="L51" s="171"/>
      <c r="M51" s="171"/>
      <c r="N51" s="171"/>
      <c r="O51" s="152"/>
      <c r="P51" s="192"/>
    </row>
    <row r="52" spans="2:16" s="56" customFormat="1" ht="25.5" x14ac:dyDescent="0.2">
      <c r="B52" s="29"/>
      <c r="C52" s="188" t="s">
        <v>91</v>
      </c>
      <c r="D52" s="152"/>
      <c r="E52" s="176" t="s">
        <v>134</v>
      </c>
      <c r="F52" s="152"/>
      <c r="G52" s="153" t="s">
        <v>94</v>
      </c>
      <c r="H52" s="152"/>
      <c r="I52" s="153" t="s">
        <v>95</v>
      </c>
      <c r="J52" s="152"/>
      <c r="K52" s="153" t="s">
        <v>96</v>
      </c>
      <c r="L52" s="171"/>
      <c r="M52" s="81" t="s">
        <v>187</v>
      </c>
      <c r="N52" s="33"/>
      <c r="O52" s="81" t="s">
        <v>186</v>
      </c>
      <c r="P52" s="192"/>
    </row>
    <row r="53" spans="2:16" s="56" customFormat="1" ht="13.5" thickBot="1" x14ac:dyDescent="0.25">
      <c r="B53" s="29"/>
      <c r="C53" s="188"/>
      <c r="D53" s="152"/>
      <c r="E53" s="152"/>
      <c r="F53" s="152"/>
      <c r="G53" s="152"/>
      <c r="H53" s="152"/>
      <c r="I53" s="152"/>
      <c r="J53" s="152"/>
      <c r="K53" s="152"/>
      <c r="L53" s="171"/>
      <c r="M53" s="31"/>
      <c r="N53" s="33"/>
      <c r="O53" s="31"/>
      <c r="P53" s="192"/>
    </row>
    <row r="54" spans="2:16" s="56" customFormat="1" ht="13.5" thickBot="1" x14ac:dyDescent="0.25">
      <c r="B54" s="29"/>
      <c r="C54" s="158" t="s">
        <v>97</v>
      </c>
      <c r="D54" s="152"/>
      <c r="E54" s="152"/>
      <c r="F54" s="152"/>
      <c r="G54" s="66"/>
      <c r="H54" s="163"/>
      <c r="I54" s="66"/>
      <c r="J54" s="163"/>
      <c r="K54" s="66"/>
      <c r="L54" s="143"/>
      <c r="M54" s="66"/>
      <c r="N54" s="68"/>
      <c r="O54" s="141">
        <f>SUM(G54,I54,K54,M54)</f>
        <v>0</v>
      </c>
      <c r="P54" s="192"/>
    </row>
    <row r="55" spans="2:16" s="56" customFormat="1" ht="13.5" thickBot="1" x14ac:dyDescent="0.25">
      <c r="B55" s="29"/>
      <c r="C55" s="170"/>
      <c r="D55" s="152"/>
      <c r="E55" s="152"/>
      <c r="F55" s="152"/>
      <c r="G55" s="164"/>
      <c r="H55" s="163"/>
      <c r="I55" s="164"/>
      <c r="J55" s="163"/>
      <c r="K55" s="164"/>
      <c r="L55" s="143"/>
      <c r="M55" s="69"/>
      <c r="N55" s="70"/>
      <c r="O55" s="142"/>
      <c r="P55" s="192"/>
    </row>
    <row r="56" spans="2:16" s="56" customFormat="1" ht="13.5" thickBot="1" x14ac:dyDescent="0.25">
      <c r="B56" s="29"/>
      <c r="C56" s="170" t="s">
        <v>92</v>
      </c>
      <c r="D56" s="152"/>
      <c r="E56" s="152"/>
      <c r="F56" s="152"/>
      <c r="G56" s="71"/>
      <c r="H56" s="165"/>
      <c r="I56" s="66"/>
      <c r="J56" s="165"/>
      <c r="K56" s="66"/>
      <c r="L56" s="143"/>
      <c r="M56" s="66"/>
      <c r="N56" s="68"/>
      <c r="O56" s="141">
        <f>SUM(G56,I56,K56,M56)</f>
        <v>0</v>
      </c>
      <c r="P56" s="192"/>
    </row>
    <row r="57" spans="2:16" s="56" customFormat="1" ht="13.5" thickBot="1" x14ac:dyDescent="0.25">
      <c r="B57" s="29"/>
      <c r="C57" s="170"/>
      <c r="D57" s="152"/>
      <c r="E57" s="152"/>
      <c r="F57" s="152"/>
      <c r="G57" s="164"/>
      <c r="H57" s="163"/>
      <c r="I57" s="164"/>
      <c r="J57" s="163"/>
      <c r="K57" s="164"/>
      <c r="L57" s="143"/>
      <c r="M57" s="69"/>
      <c r="N57" s="70"/>
      <c r="O57" s="142"/>
      <c r="P57" s="192"/>
    </row>
    <row r="58" spans="2:16" s="56" customFormat="1" ht="13.5" thickBot="1" x14ac:dyDescent="0.25">
      <c r="B58" s="29"/>
      <c r="C58" s="170" t="s">
        <v>93</v>
      </c>
      <c r="D58" s="152"/>
      <c r="E58" s="152"/>
      <c r="F58" s="152"/>
      <c r="G58" s="66"/>
      <c r="H58" s="165"/>
      <c r="I58" s="66"/>
      <c r="J58" s="165"/>
      <c r="K58" s="66"/>
      <c r="L58" s="143"/>
      <c r="M58" s="66"/>
      <c r="N58" s="68"/>
      <c r="O58" s="141">
        <f>SUM(G58,I58,K58,M58)</f>
        <v>0</v>
      </c>
      <c r="P58" s="192"/>
    </row>
    <row r="59" spans="2:16" s="56" customFormat="1" ht="13.5" thickBot="1" x14ac:dyDescent="0.25">
      <c r="B59" s="57"/>
      <c r="C59" s="189"/>
      <c r="D59" s="171"/>
      <c r="E59" s="171"/>
      <c r="F59" s="171"/>
      <c r="G59" s="143"/>
      <c r="H59" s="143"/>
      <c r="I59" s="143"/>
      <c r="J59" s="143"/>
      <c r="K59" s="143"/>
      <c r="L59" s="143"/>
      <c r="M59" s="68"/>
      <c r="N59" s="68"/>
      <c r="O59" s="143"/>
      <c r="P59" s="192"/>
    </row>
    <row r="60" spans="2:16" s="56" customFormat="1" ht="13.5" thickBot="1" x14ac:dyDescent="0.25">
      <c r="B60" s="29"/>
      <c r="C60" s="170" t="s">
        <v>100</v>
      </c>
      <c r="D60" s="152"/>
      <c r="E60" s="152"/>
      <c r="F60" s="152"/>
      <c r="G60" s="141">
        <f>SUM(G54:G58)</f>
        <v>0</v>
      </c>
      <c r="H60" s="162"/>
      <c r="I60" s="141">
        <f>SUM(I54:I58)</f>
        <v>0</v>
      </c>
      <c r="J60" s="162"/>
      <c r="K60" s="141">
        <f>SUM(K54:K58)</f>
        <v>0</v>
      </c>
      <c r="L60" s="162"/>
      <c r="M60" s="141">
        <f>SUM(M54:M58)</f>
        <v>0</v>
      </c>
      <c r="N60" s="80"/>
      <c r="O60" s="141">
        <f>SUM(O54:O58)</f>
        <v>0</v>
      </c>
      <c r="P60" s="192"/>
    </row>
    <row r="61" spans="2:16" s="56" customFormat="1" x14ac:dyDescent="0.2">
      <c r="B61" s="29"/>
      <c r="C61" s="170"/>
      <c r="D61" s="152"/>
      <c r="E61" s="152"/>
      <c r="F61" s="152"/>
      <c r="G61" s="143"/>
      <c r="H61" s="143"/>
      <c r="I61" s="143"/>
      <c r="J61" s="143"/>
      <c r="K61" s="143"/>
      <c r="L61" s="143"/>
      <c r="M61" s="143"/>
      <c r="N61" s="143"/>
      <c r="O61" s="143"/>
      <c r="P61" s="192"/>
    </row>
    <row r="62" spans="2:16" s="56" customFormat="1" ht="15.75" thickBot="1" x14ac:dyDescent="0.25">
      <c r="B62" s="29"/>
      <c r="C62" s="170"/>
      <c r="D62" s="152"/>
      <c r="E62" s="176" t="s">
        <v>134</v>
      </c>
      <c r="F62" s="152"/>
      <c r="G62" s="144"/>
      <c r="H62" s="152"/>
      <c r="I62" s="144"/>
      <c r="J62" s="148"/>
      <c r="K62" s="144"/>
      <c r="L62" s="171"/>
      <c r="M62" s="171"/>
      <c r="N62" s="171"/>
      <c r="O62" s="144"/>
      <c r="P62" s="192"/>
    </row>
    <row r="63" spans="2:16" s="56" customFormat="1" ht="13.5" thickBot="1" x14ac:dyDescent="0.25">
      <c r="B63" s="29"/>
      <c r="C63" s="190" t="s">
        <v>98</v>
      </c>
      <c r="D63" s="152"/>
      <c r="E63" s="152"/>
      <c r="F63" s="152"/>
      <c r="G63" s="139"/>
      <c r="H63" s="216"/>
      <c r="I63" s="139"/>
      <c r="J63" s="216"/>
      <c r="K63" s="139"/>
      <c r="L63" s="147"/>
      <c r="M63" s="139"/>
      <c r="N63" s="74"/>
      <c r="O63" s="141">
        <f>SUM(G63,I63,K63,M63)</f>
        <v>0</v>
      </c>
      <c r="P63" s="192"/>
    </row>
    <row r="64" spans="2:16" s="56" customFormat="1" ht="13.5" thickBot="1" x14ac:dyDescent="0.25">
      <c r="B64" s="29"/>
      <c r="C64" s="170"/>
      <c r="D64" s="152"/>
      <c r="E64" s="152"/>
      <c r="F64" s="152"/>
      <c r="G64" s="217"/>
      <c r="H64" s="218"/>
      <c r="I64" s="217"/>
      <c r="J64" s="218"/>
      <c r="K64" s="217"/>
      <c r="L64" s="147"/>
      <c r="M64" s="75"/>
      <c r="N64" s="77"/>
      <c r="O64" s="145"/>
      <c r="P64" s="192"/>
    </row>
    <row r="65" spans="2:16" s="56" customFormat="1" ht="13.5" thickBot="1" x14ac:dyDescent="0.25">
      <c r="B65" s="29"/>
      <c r="C65" s="190" t="s">
        <v>99</v>
      </c>
      <c r="D65" s="152"/>
      <c r="E65" s="152"/>
      <c r="F65" s="152"/>
      <c r="G65" s="139"/>
      <c r="H65" s="218"/>
      <c r="I65" s="139"/>
      <c r="J65" s="218"/>
      <c r="K65" s="139"/>
      <c r="L65" s="147"/>
      <c r="M65" s="139"/>
      <c r="N65" s="74"/>
      <c r="O65" s="141">
        <f>SUM(G65,I65,K65,M65)</f>
        <v>0</v>
      </c>
      <c r="P65" s="192"/>
    </row>
    <row r="66" spans="2:16" s="56" customFormat="1" ht="13.5" thickBot="1" x14ac:dyDescent="0.25">
      <c r="B66" s="29"/>
      <c r="C66" s="170"/>
      <c r="D66" s="152"/>
      <c r="E66" s="152"/>
      <c r="F66" s="152"/>
      <c r="G66" s="217"/>
      <c r="H66" s="218"/>
      <c r="I66" s="217"/>
      <c r="J66" s="218"/>
      <c r="K66" s="217"/>
      <c r="L66" s="147"/>
      <c r="M66" s="75"/>
      <c r="N66" s="77"/>
      <c r="O66" s="145"/>
      <c r="P66" s="192"/>
    </row>
    <row r="67" spans="2:16" s="56" customFormat="1" ht="13.5" thickBot="1" x14ac:dyDescent="0.25">
      <c r="B67" s="29"/>
      <c r="C67" s="190" t="s">
        <v>103</v>
      </c>
      <c r="D67" s="152"/>
      <c r="E67" s="152"/>
      <c r="F67" s="152"/>
      <c r="G67" s="139"/>
      <c r="H67" s="216"/>
      <c r="I67" s="139"/>
      <c r="J67" s="216"/>
      <c r="K67" s="139"/>
      <c r="L67" s="147"/>
      <c r="M67" s="139"/>
      <c r="N67" s="74"/>
      <c r="O67" s="141">
        <f>SUM(G67,I67,K67,M67)</f>
        <v>0</v>
      </c>
      <c r="P67" s="192"/>
    </row>
    <row r="68" spans="2:16" s="56" customFormat="1" ht="13.5" thickBot="1" x14ac:dyDescent="0.25">
      <c r="B68" s="29"/>
      <c r="C68" s="170"/>
      <c r="D68" s="152"/>
      <c r="E68" s="152"/>
      <c r="F68" s="152"/>
      <c r="G68" s="219"/>
      <c r="H68" s="218"/>
      <c r="I68" s="219"/>
      <c r="J68" s="218"/>
      <c r="K68" s="219"/>
      <c r="L68" s="147"/>
      <c r="M68" s="78"/>
      <c r="N68" s="77"/>
      <c r="O68" s="146"/>
      <c r="P68" s="192"/>
    </row>
    <row r="69" spans="2:16" s="56" customFormat="1" ht="51.75" thickBot="1" x14ac:dyDescent="0.25">
      <c r="B69" s="29"/>
      <c r="C69" s="170" t="s">
        <v>184</v>
      </c>
      <c r="D69" s="152"/>
      <c r="E69" s="152"/>
      <c r="F69" s="152"/>
      <c r="G69" s="139"/>
      <c r="H69" s="216"/>
      <c r="I69" s="139"/>
      <c r="J69" s="218"/>
      <c r="K69" s="139"/>
      <c r="L69" s="147"/>
      <c r="M69" s="139"/>
      <c r="N69" s="74"/>
      <c r="O69" s="141">
        <f>SUM(G69,I69,K69,M69)</f>
        <v>0</v>
      </c>
      <c r="P69" s="192"/>
    </row>
    <row r="70" spans="2:16" s="56" customFormat="1" ht="13.5" thickBot="1" x14ac:dyDescent="0.25">
      <c r="B70" s="29"/>
      <c r="C70" s="170"/>
      <c r="D70" s="152"/>
      <c r="E70" s="152"/>
      <c r="F70" s="152"/>
      <c r="G70" s="74"/>
      <c r="H70" s="74"/>
      <c r="I70" s="74"/>
      <c r="J70" s="74"/>
      <c r="K70" s="74"/>
      <c r="L70" s="147"/>
      <c r="M70" s="74"/>
      <c r="N70" s="74"/>
      <c r="O70" s="147"/>
      <c r="P70" s="192"/>
    </row>
    <row r="71" spans="2:16" s="56" customFormat="1" ht="39" thickBot="1" x14ac:dyDescent="0.25">
      <c r="B71" s="29"/>
      <c r="C71" s="170" t="s">
        <v>102</v>
      </c>
      <c r="D71" s="152"/>
      <c r="E71" s="152"/>
      <c r="F71" s="152"/>
      <c r="G71" s="139"/>
      <c r="H71" s="74"/>
      <c r="I71" s="139"/>
      <c r="J71" s="74"/>
      <c r="K71" s="139"/>
      <c r="L71" s="147"/>
      <c r="M71" s="139"/>
      <c r="N71" s="74"/>
      <c r="O71" s="141">
        <f>SUM(G71,I71,K71,M71)</f>
        <v>0</v>
      </c>
      <c r="P71" s="192"/>
    </row>
    <row r="72" spans="2:16" s="56" customFormat="1" ht="13.5" thickBot="1" x14ac:dyDescent="0.25">
      <c r="B72" s="29"/>
      <c r="C72" s="170"/>
      <c r="D72" s="152"/>
      <c r="E72" s="152"/>
      <c r="F72" s="152"/>
      <c r="G72" s="220"/>
      <c r="H72" s="48"/>
      <c r="I72" s="220"/>
      <c r="J72" s="220"/>
      <c r="K72" s="220"/>
      <c r="L72" s="159"/>
      <c r="M72" s="40"/>
      <c r="N72" s="49"/>
      <c r="O72" s="148"/>
      <c r="P72" s="192"/>
    </row>
    <row r="73" spans="2:16" s="56" customFormat="1" ht="13.5" thickBot="1" x14ac:dyDescent="0.25">
      <c r="B73" s="29"/>
      <c r="C73" s="170" t="s">
        <v>101</v>
      </c>
      <c r="D73" s="152"/>
      <c r="E73" s="152"/>
      <c r="F73" s="152"/>
      <c r="G73" s="139"/>
      <c r="H73" s="74"/>
      <c r="I73" s="139"/>
      <c r="J73" s="74"/>
      <c r="K73" s="139"/>
      <c r="L73" s="147"/>
      <c r="M73" s="139"/>
      <c r="N73" s="74"/>
      <c r="O73" s="141">
        <f>SUM(G73,I73,K73,M73)</f>
        <v>0</v>
      </c>
      <c r="P73" s="192"/>
    </row>
    <row r="74" spans="2:16" s="56" customFormat="1" ht="13.5" thickBot="1" x14ac:dyDescent="0.25">
      <c r="B74" s="29"/>
      <c r="C74" s="170"/>
      <c r="D74" s="152"/>
      <c r="E74" s="152"/>
      <c r="F74" s="152"/>
      <c r="G74" s="147"/>
      <c r="H74" s="147"/>
      <c r="I74" s="147"/>
      <c r="J74" s="147"/>
      <c r="K74" s="147"/>
      <c r="L74" s="147"/>
      <c r="M74" s="74"/>
      <c r="N74" s="74"/>
      <c r="O74" s="147"/>
      <c r="P74" s="192"/>
    </row>
    <row r="75" spans="2:16" s="56" customFormat="1" ht="26.25" thickBot="1" x14ac:dyDescent="0.25">
      <c r="B75" s="57"/>
      <c r="C75" s="193" t="s">
        <v>104</v>
      </c>
      <c r="D75" s="171"/>
      <c r="E75" s="171"/>
      <c r="F75" s="171"/>
      <c r="G75" s="149">
        <f>SUM(G63,G65,G67,G69,G71,G73)</f>
        <v>0</v>
      </c>
      <c r="H75" s="147"/>
      <c r="I75" s="149">
        <f>SUM(I63,I65,I67,I69,I71,I73)</f>
        <v>0</v>
      </c>
      <c r="J75" s="147"/>
      <c r="K75" s="149">
        <f>SUM(K63,K65,K67,K69,K71,K73)</f>
        <v>0</v>
      </c>
      <c r="L75" s="147"/>
      <c r="M75" s="149">
        <f>SUM(M63,M65,M67,M69,M71,M73)</f>
        <v>0</v>
      </c>
      <c r="N75" s="74"/>
      <c r="O75" s="149">
        <f>SUM(O63,O65,O67,O69,O71,O73)</f>
        <v>0</v>
      </c>
      <c r="P75" s="192"/>
    </row>
    <row r="76" spans="2:16" s="56" customFormat="1" ht="13.5" thickBot="1" x14ac:dyDescent="0.25">
      <c r="B76" s="57"/>
      <c r="C76" s="193"/>
      <c r="D76" s="171"/>
      <c r="E76" s="171"/>
      <c r="F76" s="171"/>
      <c r="G76" s="143"/>
      <c r="H76" s="143"/>
      <c r="I76" s="143"/>
      <c r="J76" s="143"/>
      <c r="K76" s="143"/>
      <c r="L76" s="143"/>
      <c r="M76" s="143"/>
      <c r="N76" s="143"/>
      <c r="O76" s="143"/>
      <c r="P76" s="192"/>
    </row>
    <row r="77" spans="2:16" s="56" customFormat="1" ht="13.5" thickBot="1" x14ac:dyDescent="0.25">
      <c r="B77" s="57"/>
      <c r="C77" s="189" t="s">
        <v>156</v>
      </c>
      <c r="D77" s="171"/>
      <c r="E77" s="171"/>
      <c r="F77" s="171"/>
      <c r="G77" s="140"/>
      <c r="H77" s="135"/>
      <c r="I77" s="140"/>
      <c r="J77" s="135"/>
      <c r="K77" s="140"/>
      <c r="L77" s="154"/>
      <c r="M77" s="140"/>
      <c r="N77" s="154"/>
      <c r="O77" s="154"/>
      <c r="P77" s="192"/>
    </row>
    <row r="78" spans="2:16" s="56" customFormat="1" ht="15.75" thickBot="1" x14ac:dyDescent="0.25">
      <c r="B78" s="57"/>
      <c r="C78" s="189"/>
      <c r="D78" s="171"/>
      <c r="E78" s="171"/>
      <c r="F78" s="171"/>
      <c r="G78" s="151"/>
      <c r="H78" s="143"/>
      <c r="I78" s="151"/>
      <c r="J78" s="143"/>
      <c r="K78" s="151"/>
      <c r="L78" s="143"/>
      <c r="M78" s="151"/>
      <c r="N78" s="143"/>
      <c r="O78" s="151"/>
      <c r="P78" s="192"/>
    </row>
    <row r="79" spans="2:16" s="56" customFormat="1" ht="26.25" customHeight="1" thickBot="1" x14ac:dyDescent="0.25">
      <c r="B79" s="57"/>
      <c r="C79" s="193" t="s">
        <v>157</v>
      </c>
      <c r="D79" s="171"/>
      <c r="E79" s="171"/>
      <c r="F79" s="171"/>
      <c r="G79" s="149">
        <f>IFERROR(G75/G77,0)</f>
        <v>0</v>
      </c>
      <c r="H79" s="147"/>
      <c r="I79" s="149">
        <f>IFERROR(I75/I77,0)</f>
        <v>0</v>
      </c>
      <c r="J79" s="147"/>
      <c r="K79" s="149">
        <f>IFERROR(K75/K77,0)</f>
        <v>0</v>
      </c>
      <c r="L79" s="143"/>
      <c r="M79" s="149">
        <f>IFERROR(M75/M77,0)</f>
        <v>0</v>
      </c>
      <c r="N79" s="143"/>
      <c r="O79" s="151"/>
      <c r="P79" s="192"/>
    </row>
    <row r="80" spans="2:16" s="56" customFormat="1" ht="15" thickBot="1" x14ac:dyDescent="0.25">
      <c r="B80" s="119"/>
      <c r="C80" s="195"/>
      <c r="D80" s="196"/>
      <c r="E80" s="196"/>
      <c r="F80" s="196"/>
      <c r="G80" s="196"/>
      <c r="H80" s="196"/>
      <c r="I80" s="196"/>
      <c r="J80" s="196"/>
      <c r="K80" s="196"/>
      <c r="L80" s="197"/>
      <c r="M80" s="197"/>
      <c r="N80" s="197"/>
      <c r="O80" s="196"/>
      <c r="P80" s="201"/>
    </row>
    <row r="81" spans="2:16" s="56" customFormat="1" ht="13.5" thickTop="1" x14ac:dyDescent="0.2">
      <c r="B81" s="29"/>
      <c r="C81" s="170"/>
      <c r="D81" s="152"/>
      <c r="E81" s="152"/>
      <c r="F81" s="152"/>
      <c r="G81" s="152"/>
      <c r="H81" s="152"/>
      <c r="I81" s="152"/>
      <c r="J81" s="152"/>
      <c r="K81" s="152"/>
      <c r="L81" s="171"/>
      <c r="M81" s="171"/>
      <c r="N81" s="171"/>
      <c r="O81" s="152"/>
      <c r="P81" s="192"/>
    </row>
    <row r="82" spans="2:16" s="56" customFormat="1" ht="13.5" thickBot="1" x14ac:dyDescent="0.25">
      <c r="B82" s="29"/>
      <c r="C82" s="170"/>
      <c r="D82" s="152"/>
      <c r="E82" s="152"/>
      <c r="F82" s="152"/>
      <c r="G82" s="152"/>
      <c r="H82" s="152"/>
      <c r="I82" s="152"/>
      <c r="J82" s="152"/>
      <c r="K82" s="152"/>
      <c r="L82" s="171"/>
      <c r="M82" s="171"/>
      <c r="N82" s="171"/>
      <c r="O82" s="152"/>
      <c r="P82" s="192"/>
    </row>
    <row r="83" spans="2:16" s="56" customFormat="1" ht="16.5" customHeight="1" thickBot="1" x14ac:dyDescent="0.25">
      <c r="B83" s="29"/>
      <c r="C83" s="178" t="s">
        <v>111</v>
      </c>
      <c r="D83" s="152"/>
      <c r="E83" s="152"/>
      <c r="F83" s="152"/>
      <c r="G83" s="328" t="s">
        <v>13</v>
      </c>
      <c r="H83" s="329"/>
      <c r="I83" s="329"/>
      <c r="J83" s="329"/>
      <c r="K83" s="330"/>
      <c r="L83" s="171"/>
      <c r="M83" s="171"/>
      <c r="N83" s="171"/>
      <c r="O83" s="152"/>
      <c r="P83" s="192"/>
    </row>
    <row r="84" spans="2:16" s="56" customFormat="1" x14ac:dyDescent="0.2">
      <c r="B84" s="29"/>
      <c r="C84" s="170"/>
      <c r="D84" s="152"/>
      <c r="E84" s="152"/>
      <c r="F84" s="152"/>
      <c r="G84" s="152"/>
      <c r="H84" s="152"/>
      <c r="I84" s="152"/>
      <c r="J84" s="152"/>
      <c r="K84" s="152"/>
      <c r="L84" s="171"/>
      <c r="M84" s="171"/>
      <c r="N84" s="171"/>
      <c r="O84" s="152"/>
      <c r="P84" s="192"/>
    </row>
    <row r="85" spans="2:16" s="56" customFormat="1" x14ac:dyDescent="0.2">
      <c r="B85" s="29"/>
      <c r="C85" s="170"/>
      <c r="D85" s="152"/>
      <c r="E85" s="152"/>
      <c r="F85" s="152"/>
      <c r="G85" s="152"/>
      <c r="H85" s="152"/>
      <c r="I85" s="152"/>
      <c r="J85" s="152"/>
      <c r="K85" s="152"/>
      <c r="L85" s="171"/>
      <c r="M85" s="171"/>
      <c r="N85" s="171"/>
      <c r="O85" s="152"/>
      <c r="P85" s="192"/>
    </row>
    <row r="86" spans="2:16" s="56" customFormat="1" ht="25.5" x14ac:dyDescent="0.2">
      <c r="B86" s="29"/>
      <c r="C86" s="188" t="s">
        <v>91</v>
      </c>
      <c r="D86" s="152"/>
      <c r="E86" s="176" t="s">
        <v>134</v>
      </c>
      <c r="F86" s="152"/>
      <c r="G86" s="153" t="s">
        <v>94</v>
      </c>
      <c r="H86" s="152"/>
      <c r="I86" s="153" t="s">
        <v>95</v>
      </c>
      <c r="J86" s="152"/>
      <c r="K86" s="153" t="s">
        <v>96</v>
      </c>
      <c r="L86" s="171"/>
      <c r="M86" s="81" t="s">
        <v>187</v>
      </c>
      <c r="N86" s="33"/>
      <c r="O86" s="81" t="s">
        <v>186</v>
      </c>
      <c r="P86" s="192"/>
    </row>
    <row r="87" spans="2:16" s="56" customFormat="1" ht="13.5" thickBot="1" x14ac:dyDescent="0.25">
      <c r="B87" s="29"/>
      <c r="C87" s="188"/>
      <c r="D87" s="152"/>
      <c r="E87" s="152"/>
      <c r="F87" s="152"/>
      <c r="G87" s="152"/>
      <c r="H87" s="152"/>
      <c r="I87" s="152"/>
      <c r="J87" s="152"/>
      <c r="K87" s="152"/>
      <c r="L87" s="171"/>
      <c r="M87" s="31"/>
      <c r="N87" s="33"/>
      <c r="O87" s="31"/>
      <c r="P87" s="192"/>
    </row>
    <row r="88" spans="2:16" s="56" customFormat="1" ht="13.5" thickBot="1" x14ac:dyDescent="0.25">
      <c r="B88" s="29"/>
      <c r="C88" s="158" t="s">
        <v>97</v>
      </c>
      <c r="D88" s="152"/>
      <c r="E88" s="152"/>
      <c r="F88" s="152"/>
      <c r="G88" s="66"/>
      <c r="H88" s="163"/>
      <c r="I88" s="66"/>
      <c r="J88" s="163"/>
      <c r="K88" s="66"/>
      <c r="L88" s="143"/>
      <c r="M88" s="66"/>
      <c r="N88" s="68"/>
      <c r="O88" s="141">
        <f>SUM(G88,I88,K88,M88)</f>
        <v>0</v>
      </c>
      <c r="P88" s="192"/>
    </row>
    <row r="89" spans="2:16" s="56" customFormat="1" ht="13.5" thickBot="1" x14ac:dyDescent="0.25">
      <c r="B89" s="29"/>
      <c r="C89" s="170"/>
      <c r="D89" s="152"/>
      <c r="E89" s="152"/>
      <c r="F89" s="152"/>
      <c r="G89" s="164"/>
      <c r="H89" s="163"/>
      <c r="I89" s="164"/>
      <c r="J89" s="163"/>
      <c r="K89" s="164"/>
      <c r="L89" s="143"/>
      <c r="M89" s="69"/>
      <c r="N89" s="70"/>
      <c r="O89" s="142"/>
      <c r="P89" s="192"/>
    </row>
    <row r="90" spans="2:16" s="56" customFormat="1" ht="13.5" thickBot="1" x14ac:dyDescent="0.25">
      <c r="B90" s="29"/>
      <c r="C90" s="170" t="s">
        <v>92</v>
      </c>
      <c r="D90" s="152"/>
      <c r="E90" s="152"/>
      <c r="F90" s="152"/>
      <c r="G90" s="71"/>
      <c r="H90" s="165"/>
      <c r="I90" s="66"/>
      <c r="J90" s="165"/>
      <c r="K90" s="66"/>
      <c r="L90" s="143"/>
      <c r="M90" s="66"/>
      <c r="N90" s="68"/>
      <c r="O90" s="141">
        <f>SUM(G90,I90,K90,M90)</f>
        <v>0</v>
      </c>
      <c r="P90" s="192"/>
    </row>
    <row r="91" spans="2:16" s="56" customFormat="1" ht="13.5" thickBot="1" x14ac:dyDescent="0.25">
      <c r="B91" s="29"/>
      <c r="C91" s="170"/>
      <c r="D91" s="152"/>
      <c r="E91" s="152"/>
      <c r="F91" s="152"/>
      <c r="G91" s="164"/>
      <c r="H91" s="163"/>
      <c r="I91" s="164"/>
      <c r="J91" s="163"/>
      <c r="K91" s="164"/>
      <c r="L91" s="143"/>
      <c r="M91" s="69"/>
      <c r="N91" s="70"/>
      <c r="O91" s="142"/>
      <c r="P91" s="192"/>
    </row>
    <row r="92" spans="2:16" s="56" customFormat="1" ht="13.5" thickBot="1" x14ac:dyDescent="0.25">
      <c r="B92" s="29"/>
      <c r="C92" s="170" t="s">
        <v>93</v>
      </c>
      <c r="D92" s="152"/>
      <c r="E92" s="152"/>
      <c r="F92" s="152"/>
      <c r="G92" s="66"/>
      <c r="H92" s="165"/>
      <c r="I92" s="66"/>
      <c r="J92" s="165"/>
      <c r="K92" s="66"/>
      <c r="L92" s="143"/>
      <c r="M92" s="66"/>
      <c r="N92" s="68"/>
      <c r="O92" s="141">
        <f>SUM(G92,I92,K92,M92)</f>
        <v>0</v>
      </c>
      <c r="P92" s="192"/>
    </row>
    <row r="93" spans="2:16" s="56" customFormat="1" ht="13.5" thickBot="1" x14ac:dyDescent="0.25">
      <c r="B93" s="57"/>
      <c r="C93" s="189"/>
      <c r="D93" s="171"/>
      <c r="E93" s="171"/>
      <c r="F93" s="171"/>
      <c r="G93" s="143"/>
      <c r="H93" s="143"/>
      <c r="I93" s="143"/>
      <c r="J93" s="143"/>
      <c r="K93" s="143"/>
      <c r="L93" s="143"/>
      <c r="M93" s="68"/>
      <c r="N93" s="68"/>
      <c r="O93" s="143"/>
      <c r="P93" s="192"/>
    </row>
    <row r="94" spans="2:16" s="56" customFormat="1" ht="13.5" thickBot="1" x14ac:dyDescent="0.25">
      <c r="B94" s="29"/>
      <c r="C94" s="170" t="s">
        <v>100</v>
      </c>
      <c r="D94" s="152"/>
      <c r="E94" s="152"/>
      <c r="F94" s="152"/>
      <c r="G94" s="141">
        <f>SUM(G88:G92)</f>
        <v>0</v>
      </c>
      <c r="H94" s="162"/>
      <c r="I94" s="141">
        <f>SUM(I88:I92)</f>
        <v>0</v>
      </c>
      <c r="J94" s="162"/>
      <c r="K94" s="141">
        <f>SUM(K88:K92)</f>
        <v>0</v>
      </c>
      <c r="L94" s="162"/>
      <c r="M94" s="141">
        <f>SUM(M88:M92)</f>
        <v>0</v>
      </c>
      <c r="N94" s="80"/>
      <c r="O94" s="141">
        <f>SUM(O88:O92)</f>
        <v>0</v>
      </c>
      <c r="P94" s="192"/>
    </row>
    <row r="95" spans="2:16" s="56" customFormat="1" x14ac:dyDescent="0.2">
      <c r="B95" s="29"/>
      <c r="C95" s="170"/>
      <c r="D95" s="152"/>
      <c r="E95" s="152"/>
      <c r="F95" s="152"/>
      <c r="G95" s="143"/>
      <c r="H95" s="143"/>
      <c r="I95" s="143"/>
      <c r="J95" s="143"/>
      <c r="K95" s="143"/>
      <c r="L95" s="143"/>
      <c r="M95" s="143"/>
      <c r="N95" s="143"/>
      <c r="O95" s="143"/>
      <c r="P95" s="192"/>
    </row>
    <row r="96" spans="2:16" s="56" customFormat="1" ht="15.75" thickBot="1" x14ac:dyDescent="0.25">
      <c r="B96" s="29"/>
      <c r="C96" s="170"/>
      <c r="D96" s="152"/>
      <c r="E96" s="176" t="s">
        <v>134</v>
      </c>
      <c r="F96" s="152"/>
      <c r="G96" s="144"/>
      <c r="H96" s="152"/>
      <c r="I96" s="144"/>
      <c r="J96" s="148"/>
      <c r="K96" s="144"/>
      <c r="L96" s="171"/>
      <c r="M96" s="171"/>
      <c r="N96" s="171"/>
      <c r="O96" s="144"/>
      <c r="P96" s="192"/>
    </row>
    <row r="97" spans="2:16" s="56" customFormat="1" ht="13.5" thickBot="1" x14ac:dyDescent="0.25">
      <c r="B97" s="29"/>
      <c r="C97" s="190" t="s">
        <v>98</v>
      </c>
      <c r="D97" s="152"/>
      <c r="E97" s="152"/>
      <c r="F97" s="152"/>
      <c r="G97" s="139"/>
      <c r="H97" s="216"/>
      <c r="I97" s="139"/>
      <c r="J97" s="216"/>
      <c r="K97" s="139"/>
      <c r="L97" s="147"/>
      <c r="M97" s="139"/>
      <c r="N97" s="74"/>
      <c r="O97" s="141">
        <f>SUM(G97,I97,K97,M97)</f>
        <v>0</v>
      </c>
      <c r="P97" s="192"/>
    </row>
    <row r="98" spans="2:16" s="56" customFormat="1" ht="13.5" thickBot="1" x14ac:dyDescent="0.25">
      <c r="B98" s="29"/>
      <c r="C98" s="170"/>
      <c r="D98" s="152"/>
      <c r="E98" s="152"/>
      <c r="F98" s="152"/>
      <c r="G98" s="217"/>
      <c r="H98" s="218"/>
      <c r="I98" s="217"/>
      <c r="J98" s="218"/>
      <c r="K98" s="217"/>
      <c r="L98" s="147"/>
      <c r="M98" s="75"/>
      <c r="N98" s="77"/>
      <c r="O98" s="145"/>
      <c r="P98" s="192"/>
    </row>
    <row r="99" spans="2:16" s="56" customFormat="1" ht="13.5" thickBot="1" x14ac:dyDescent="0.25">
      <c r="B99" s="29"/>
      <c r="C99" s="190" t="s">
        <v>99</v>
      </c>
      <c r="D99" s="152"/>
      <c r="E99" s="152"/>
      <c r="F99" s="152"/>
      <c r="G99" s="139"/>
      <c r="H99" s="218"/>
      <c r="I99" s="139"/>
      <c r="J99" s="218"/>
      <c r="K99" s="139"/>
      <c r="L99" s="147"/>
      <c r="M99" s="139"/>
      <c r="N99" s="74"/>
      <c r="O99" s="141">
        <f>SUM(G99,I99,K99,M99)</f>
        <v>0</v>
      </c>
      <c r="P99" s="192"/>
    </row>
    <row r="100" spans="2:16" s="56" customFormat="1" ht="13.5" thickBot="1" x14ac:dyDescent="0.25">
      <c r="B100" s="29"/>
      <c r="C100" s="170"/>
      <c r="D100" s="152"/>
      <c r="E100" s="152"/>
      <c r="F100" s="152"/>
      <c r="G100" s="217"/>
      <c r="H100" s="218"/>
      <c r="I100" s="217"/>
      <c r="J100" s="218"/>
      <c r="K100" s="217"/>
      <c r="L100" s="147"/>
      <c r="M100" s="75"/>
      <c r="N100" s="77"/>
      <c r="O100" s="145"/>
      <c r="P100" s="192"/>
    </row>
    <row r="101" spans="2:16" s="56" customFormat="1" ht="13.5" thickBot="1" x14ac:dyDescent="0.25">
      <c r="B101" s="29"/>
      <c r="C101" s="190" t="s">
        <v>103</v>
      </c>
      <c r="D101" s="152"/>
      <c r="E101" s="152"/>
      <c r="F101" s="152"/>
      <c r="G101" s="139"/>
      <c r="H101" s="216"/>
      <c r="I101" s="139"/>
      <c r="J101" s="216"/>
      <c r="K101" s="139"/>
      <c r="L101" s="147"/>
      <c r="M101" s="139"/>
      <c r="N101" s="74"/>
      <c r="O101" s="141">
        <f>SUM(G101,I101,K101,M101)</f>
        <v>0</v>
      </c>
      <c r="P101" s="192"/>
    </row>
    <row r="102" spans="2:16" s="56" customFormat="1" ht="13.5" thickBot="1" x14ac:dyDescent="0.25">
      <c r="B102" s="29"/>
      <c r="C102" s="170"/>
      <c r="D102" s="152"/>
      <c r="E102" s="152"/>
      <c r="F102" s="152"/>
      <c r="G102" s="219"/>
      <c r="H102" s="218"/>
      <c r="I102" s="219"/>
      <c r="J102" s="218"/>
      <c r="K102" s="219"/>
      <c r="L102" s="147"/>
      <c r="M102" s="78"/>
      <c r="N102" s="77"/>
      <c r="O102" s="146"/>
      <c r="P102" s="192"/>
    </row>
    <row r="103" spans="2:16" s="56" customFormat="1" ht="51.75" thickBot="1" x14ac:dyDescent="0.25">
      <c r="B103" s="29"/>
      <c r="C103" s="170" t="s">
        <v>184</v>
      </c>
      <c r="D103" s="152"/>
      <c r="E103" s="152"/>
      <c r="F103" s="152"/>
      <c r="G103" s="139"/>
      <c r="H103" s="216"/>
      <c r="I103" s="139"/>
      <c r="J103" s="218"/>
      <c r="K103" s="139"/>
      <c r="L103" s="147"/>
      <c r="M103" s="139"/>
      <c r="N103" s="74"/>
      <c r="O103" s="141">
        <f>SUM(G103,I103,K103,M103)</f>
        <v>0</v>
      </c>
      <c r="P103" s="192"/>
    </row>
    <row r="104" spans="2:16" s="56" customFormat="1" ht="13.5" thickBot="1" x14ac:dyDescent="0.25">
      <c r="B104" s="29"/>
      <c r="C104" s="170"/>
      <c r="D104" s="152"/>
      <c r="E104" s="152"/>
      <c r="F104" s="152"/>
      <c r="G104" s="74"/>
      <c r="H104" s="74"/>
      <c r="I104" s="74"/>
      <c r="J104" s="74"/>
      <c r="K104" s="74"/>
      <c r="L104" s="147"/>
      <c r="M104" s="74"/>
      <c r="N104" s="74"/>
      <c r="O104" s="147"/>
      <c r="P104" s="192"/>
    </row>
    <row r="105" spans="2:16" s="56" customFormat="1" ht="39" thickBot="1" x14ac:dyDescent="0.25">
      <c r="B105" s="29"/>
      <c r="C105" s="170" t="s">
        <v>102</v>
      </c>
      <c r="D105" s="152"/>
      <c r="E105" s="152"/>
      <c r="F105" s="152"/>
      <c r="G105" s="139"/>
      <c r="H105" s="74"/>
      <c r="I105" s="139"/>
      <c r="J105" s="74"/>
      <c r="K105" s="139"/>
      <c r="L105" s="147"/>
      <c r="M105" s="139"/>
      <c r="N105" s="74"/>
      <c r="O105" s="141">
        <f>SUM(G105,I105,K105,M105)</f>
        <v>0</v>
      </c>
      <c r="P105" s="192"/>
    </row>
    <row r="106" spans="2:16" s="56" customFormat="1" ht="13.5" thickBot="1" x14ac:dyDescent="0.25">
      <c r="B106" s="29"/>
      <c r="C106" s="170"/>
      <c r="D106" s="152"/>
      <c r="E106" s="152"/>
      <c r="F106" s="152"/>
      <c r="G106" s="220"/>
      <c r="H106" s="48"/>
      <c r="I106" s="220"/>
      <c r="J106" s="220"/>
      <c r="K106" s="220"/>
      <c r="L106" s="159"/>
      <c r="M106" s="40"/>
      <c r="N106" s="49"/>
      <c r="O106" s="148"/>
      <c r="P106" s="192"/>
    </row>
    <row r="107" spans="2:16" s="56" customFormat="1" ht="13.5" thickBot="1" x14ac:dyDescent="0.25">
      <c r="B107" s="29"/>
      <c r="C107" s="170" t="s">
        <v>101</v>
      </c>
      <c r="D107" s="152"/>
      <c r="E107" s="152"/>
      <c r="F107" s="152"/>
      <c r="G107" s="139"/>
      <c r="H107" s="74"/>
      <c r="I107" s="139"/>
      <c r="J107" s="74"/>
      <c r="K107" s="139"/>
      <c r="L107" s="147"/>
      <c r="M107" s="139"/>
      <c r="N107" s="74"/>
      <c r="O107" s="141">
        <f>SUM(G107,I107,K107,M107)</f>
        <v>0</v>
      </c>
      <c r="P107" s="192"/>
    </row>
    <row r="108" spans="2:16" s="56" customFormat="1" ht="13.5" thickBot="1" x14ac:dyDescent="0.25">
      <c r="B108" s="29"/>
      <c r="C108" s="170"/>
      <c r="D108" s="152"/>
      <c r="E108" s="152"/>
      <c r="F108" s="152"/>
      <c r="G108" s="147"/>
      <c r="H108" s="147"/>
      <c r="I108" s="147"/>
      <c r="J108" s="147"/>
      <c r="K108" s="147"/>
      <c r="L108" s="147"/>
      <c r="M108" s="74"/>
      <c r="N108" s="74"/>
      <c r="O108" s="147"/>
      <c r="P108" s="192"/>
    </row>
    <row r="109" spans="2:16" s="56" customFormat="1" ht="26.25" thickBot="1" x14ac:dyDescent="0.25">
      <c r="B109" s="57"/>
      <c r="C109" s="193" t="s">
        <v>104</v>
      </c>
      <c r="D109" s="171"/>
      <c r="E109" s="171"/>
      <c r="F109" s="171"/>
      <c r="G109" s="149">
        <f>SUM(G97,G99,G101,G103,G105,G107)</f>
        <v>0</v>
      </c>
      <c r="H109" s="147"/>
      <c r="I109" s="149">
        <f>SUM(I97,I99,I101,I103,I105,I107)</f>
        <v>0</v>
      </c>
      <c r="J109" s="147"/>
      <c r="K109" s="149">
        <f>SUM(K97,K99,K101,K103,K105,K107)</f>
        <v>0</v>
      </c>
      <c r="L109" s="147"/>
      <c r="M109" s="149">
        <f>SUM(M97,M99,M101,M103,M105,M107)</f>
        <v>0</v>
      </c>
      <c r="N109" s="74"/>
      <c r="O109" s="149">
        <f>SUM(O97,O99,O101,O103,O105,O107)</f>
        <v>0</v>
      </c>
      <c r="P109" s="192"/>
    </row>
    <row r="110" spans="2:16" s="56" customFormat="1" ht="13.5" thickBot="1" x14ac:dyDescent="0.25">
      <c r="B110" s="57"/>
      <c r="C110" s="193"/>
      <c r="D110" s="171"/>
      <c r="E110" s="171"/>
      <c r="F110" s="171"/>
      <c r="G110" s="143"/>
      <c r="H110" s="143"/>
      <c r="I110" s="143"/>
      <c r="J110" s="143"/>
      <c r="K110" s="143"/>
      <c r="L110" s="143"/>
      <c r="M110" s="143"/>
      <c r="N110" s="143"/>
      <c r="O110" s="143"/>
      <c r="P110" s="192"/>
    </row>
    <row r="111" spans="2:16" s="56" customFormat="1" ht="26.25" thickBot="1" x14ac:dyDescent="0.25">
      <c r="B111" s="57"/>
      <c r="C111" s="189" t="s">
        <v>158</v>
      </c>
      <c r="D111" s="171"/>
      <c r="E111" s="171"/>
      <c r="F111" s="171"/>
      <c r="G111" s="140"/>
      <c r="H111" s="135"/>
      <c r="I111" s="140"/>
      <c r="J111" s="135"/>
      <c r="K111" s="140"/>
      <c r="L111" s="154"/>
      <c r="M111" s="140"/>
      <c r="N111" s="154"/>
      <c r="O111" s="154"/>
      <c r="P111" s="192"/>
    </row>
    <row r="112" spans="2:16" s="56" customFormat="1" ht="15.75" thickBot="1" x14ac:dyDescent="0.25">
      <c r="B112" s="57"/>
      <c r="C112" s="189"/>
      <c r="D112" s="171"/>
      <c r="E112" s="171"/>
      <c r="F112" s="171"/>
      <c r="G112" s="151"/>
      <c r="H112" s="143"/>
      <c r="I112" s="151"/>
      <c r="J112" s="143"/>
      <c r="K112" s="151"/>
      <c r="L112" s="143"/>
      <c r="M112" s="151"/>
      <c r="N112" s="143"/>
      <c r="O112" s="151"/>
      <c r="P112" s="192"/>
    </row>
    <row r="113" spans="2:16" s="56" customFormat="1" ht="26.25" customHeight="1" thickBot="1" x14ac:dyDescent="0.25">
      <c r="B113" s="57"/>
      <c r="C113" s="193" t="s">
        <v>159</v>
      </c>
      <c r="D113" s="171"/>
      <c r="E113" s="171"/>
      <c r="F113" s="171"/>
      <c r="G113" s="149">
        <f>IFERROR(G109/G111,0)</f>
        <v>0</v>
      </c>
      <c r="H113" s="147"/>
      <c r="I113" s="149">
        <f>IFERROR(I109/I111,0)</f>
        <v>0</v>
      </c>
      <c r="J113" s="147"/>
      <c r="K113" s="149">
        <f>IFERROR(K109/K111,0)</f>
        <v>0</v>
      </c>
      <c r="L113" s="143"/>
      <c r="M113" s="149">
        <f>IFERROR(M109/M111,0)</f>
        <v>0</v>
      </c>
      <c r="N113" s="143"/>
      <c r="O113" s="151"/>
      <c r="P113" s="192"/>
    </row>
    <row r="114" spans="2:16" s="56" customFormat="1" x14ac:dyDescent="0.2">
      <c r="B114" s="57"/>
      <c r="C114" s="193"/>
      <c r="D114" s="171"/>
      <c r="E114" s="171"/>
      <c r="F114" s="171"/>
      <c r="G114" s="143"/>
      <c r="H114" s="143"/>
      <c r="I114" s="143"/>
      <c r="J114" s="143"/>
      <c r="K114" s="143"/>
      <c r="L114" s="143"/>
      <c r="M114" s="143"/>
      <c r="N114" s="143"/>
      <c r="O114" s="143"/>
      <c r="P114" s="192"/>
    </row>
    <row r="115" spans="2:16" s="56" customFormat="1" ht="13.5" thickBot="1" x14ac:dyDescent="0.25">
      <c r="B115" s="57"/>
      <c r="C115" s="193"/>
      <c r="D115" s="171"/>
      <c r="E115" s="171"/>
      <c r="F115" s="171"/>
      <c r="G115" s="143"/>
      <c r="H115" s="143"/>
      <c r="I115" s="143"/>
      <c r="J115" s="143"/>
      <c r="K115" s="143"/>
      <c r="L115" s="143"/>
      <c r="M115" s="143"/>
      <c r="N115" s="143"/>
      <c r="O115" s="143"/>
      <c r="P115" s="192"/>
    </row>
    <row r="116" spans="2:16" s="56" customFormat="1" ht="45.75" thickBot="1" x14ac:dyDescent="0.25">
      <c r="B116" s="57"/>
      <c r="C116" s="198" t="s">
        <v>109</v>
      </c>
      <c r="D116" s="171"/>
      <c r="E116" s="171"/>
      <c r="F116" s="171"/>
      <c r="G116" s="155">
        <f>SUM(G42,G75,G109)</f>
        <v>0</v>
      </c>
      <c r="H116" s="143"/>
      <c r="I116" s="155">
        <f>SUM(I42,I75,I109)</f>
        <v>0</v>
      </c>
      <c r="J116" s="143"/>
      <c r="K116" s="155">
        <f>SUM(K42,K75,K109)</f>
        <v>0</v>
      </c>
      <c r="L116" s="143"/>
      <c r="M116" s="155">
        <f>SUM(M42,M75,M109)</f>
        <v>0</v>
      </c>
      <c r="N116" s="143"/>
      <c r="O116" s="155">
        <f>SUM(O42,O75,O109)</f>
        <v>0</v>
      </c>
      <c r="P116" s="192"/>
    </row>
    <row r="117" spans="2:16" s="56" customFormat="1" ht="13.5" thickBot="1" x14ac:dyDescent="0.25">
      <c r="B117" s="114"/>
      <c r="C117" s="199"/>
      <c r="D117" s="197"/>
      <c r="E117" s="197"/>
      <c r="F117" s="197"/>
      <c r="G117" s="200"/>
      <c r="H117" s="150"/>
      <c r="I117" s="200"/>
      <c r="J117" s="150"/>
      <c r="K117" s="200"/>
      <c r="L117" s="150"/>
      <c r="M117" s="150"/>
      <c r="N117" s="150"/>
      <c r="O117" s="200"/>
      <c r="P117" s="201"/>
    </row>
    <row r="118" spans="2:16" s="56" customFormat="1" ht="13.5" thickTop="1" x14ac:dyDescent="0.2">
      <c r="B118" s="57"/>
      <c r="C118" s="193"/>
      <c r="D118" s="171"/>
      <c r="E118" s="171"/>
      <c r="F118" s="171"/>
      <c r="G118" s="143"/>
      <c r="H118" s="143"/>
      <c r="I118" s="143"/>
      <c r="J118" s="143"/>
      <c r="K118" s="143"/>
      <c r="L118" s="143"/>
      <c r="M118" s="143"/>
      <c r="N118" s="143"/>
      <c r="O118" s="143"/>
      <c r="P118" s="192"/>
    </row>
    <row r="119" spans="2:16" s="56" customFormat="1" x14ac:dyDescent="0.2">
      <c r="B119" s="57"/>
      <c r="C119" s="193"/>
      <c r="D119" s="171"/>
      <c r="E119" s="171"/>
      <c r="F119" s="171"/>
      <c r="G119" s="143"/>
      <c r="H119" s="143"/>
      <c r="I119" s="143"/>
      <c r="J119" s="143"/>
      <c r="K119" s="143"/>
      <c r="L119" s="143"/>
      <c r="M119" s="143"/>
      <c r="N119" s="143"/>
      <c r="O119" s="143"/>
      <c r="P119" s="192"/>
    </row>
    <row r="120" spans="2:16" s="56" customFormat="1" ht="45" x14ac:dyDescent="0.3">
      <c r="B120" s="57"/>
      <c r="C120" s="182" t="s">
        <v>137</v>
      </c>
      <c r="D120" s="171"/>
      <c r="E120" s="171"/>
      <c r="F120" s="171"/>
      <c r="G120" s="153" t="s">
        <v>94</v>
      </c>
      <c r="H120" s="152"/>
      <c r="I120" s="153" t="s">
        <v>95</v>
      </c>
      <c r="J120" s="152"/>
      <c r="K120" s="153" t="s">
        <v>96</v>
      </c>
      <c r="L120" s="143"/>
      <c r="M120" s="81" t="s">
        <v>187</v>
      </c>
      <c r="N120" s="33"/>
      <c r="O120" s="81" t="s">
        <v>186</v>
      </c>
      <c r="P120" s="192"/>
    </row>
    <row r="121" spans="2:16" ht="16.5" customHeight="1" x14ac:dyDescent="0.2">
      <c r="B121" s="29"/>
      <c r="C121" s="188" t="s">
        <v>105</v>
      </c>
      <c r="D121" s="152"/>
      <c r="E121" s="176" t="s">
        <v>134</v>
      </c>
      <c r="F121" s="152"/>
      <c r="G121" s="156"/>
      <c r="H121" s="152"/>
      <c r="I121" s="156"/>
      <c r="J121" s="148"/>
      <c r="K121" s="156"/>
      <c r="L121" s="171"/>
      <c r="O121" s="156"/>
      <c r="P121" s="172"/>
    </row>
    <row r="122" spans="2:16" s="37" customFormat="1" ht="5.25" customHeight="1" thickBot="1" x14ac:dyDescent="0.25">
      <c r="B122" s="29"/>
      <c r="C122" s="170"/>
      <c r="D122" s="152"/>
      <c r="E122" s="152"/>
      <c r="F122" s="152"/>
      <c r="G122" s="144"/>
      <c r="H122" s="152"/>
      <c r="I122" s="144"/>
      <c r="J122" s="148"/>
      <c r="K122" s="144"/>
      <c r="L122" s="171"/>
      <c r="M122" s="33"/>
      <c r="N122" s="33"/>
      <c r="O122" s="144"/>
      <c r="P122" s="172"/>
    </row>
    <row r="123" spans="2:16" ht="39" thickBot="1" x14ac:dyDescent="0.25">
      <c r="B123" s="29"/>
      <c r="C123" s="170" t="s">
        <v>78</v>
      </c>
      <c r="D123" s="152"/>
      <c r="E123" s="152"/>
      <c r="F123" s="152"/>
      <c r="G123" s="139"/>
      <c r="H123" s="221"/>
      <c r="I123" s="139"/>
      <c r="J123" s="222"/>
      <c r="K123" s="139"/>
      <c r="L123" s="171"/>
      <c r="M123" s="139"/>
      <c r="N123" s="48"/>
      <c r="O123" s="141">
        <f>SUM(G123,I123,K123,M123)</f>
        <v>0</v>
      </c>
      <c r="P123" s="172"/>
    </row>
    <row r="124" spans="2:16" s="37" customFormat="1" ht="7.5" customHeight="1" thickBot="1" x14ac:dyDescent="0.25">
      <c r="B124" s="29"/>
      <c r="C124" s="170"/>
      <c r="D124" s="152"/>
      <c r="E124" s="152"/>
      <c r="F124" s="152"/>
      <c r="G124" s="223"/>
      <c r="H124" s="34"/>
      <c r="I124" s="223"/>
      <c r="J124" s="220"/>
      <c r="K124" s="223"/>
      <c r="L124" s="171"/>
      <c r="M124" s="36"/>
      <c r="N124" s="33"/>
      <c r="O124" s="157"/>
      <c r="P124" s="172"/>
    </row>
    <row r="125" spans="2:16" ht="13.5" thickBot="1" x14ac:dyDescent="0.25">
      <c r="B125" s="29"/>
      <c r="C125" s="170" t="s">
        <v>79</v>
      </c>
      <c r="D125" s="152"/>
      <c r="E125" s="152"/>
      <c r="F125" s="152"/>
      <c r="G125" s="139"/>
      <c r="H125" s="221"/>
      <c r="I125" s="139"/>
      <c r="J125" s="222"/>
      <c r="K125" s="139"/>
      <c r="L125" s="171"/>
      <c r="M125" s="139"/>
      <c r="N125" s="48"/>
      <c r="O125" s="141">
        <f>SUM(G125,I125,K125,M125)</f>
        <v>0</v>
      </c>
      <c r="P125" s="172"/>
    </row>
    <row r="126" spans="2:16" s="37" customFormat="1" ht="5.25" customHeight="1" thickBot="1" x14ac:dyDescent="0.25">
      <c r="B126" s="29"/>
      <c r="C126" s="170"/>
      <c r="D126" s="152"/>
      <c r="E126" s="152"/>
      <c r="F126" s="152"/>
      <c r="G126" s="223"/>
      <c r="H126" s="34"/>
      <c r="I126" s="223"/>
      <c r="J126" s="220"/>
      <c r="K126" s="223"/>
      <c r="L126" s="171"/>
      <c r="M126" s="36"/>
      <c r="N126" s="33"/>
      <c r="O126" s="157"/>
      <c r="P126" s="172"/>
    </row>
    <row r="127" spans="2:16" ht="13.5" thickBot="1" x14ac:dyDescent="0.25">
      <c r="B127" s="29"/>
      <c r="C127" s="170" t="s">
        <v>80</v>
      </c>
      <c r="D127" s="152"/>
      <c r="E127" s="152"/>
      <c r="F127" s="152"/>
      <c r="G127" s="139"/>
      <c r="H127" s="221"/>
      <c r="I127" s="139"/>
      <c r="J127" s="222"/>
      <c r="K127" s="139"/>
      <c r="L127" s="171"/>
      <c r="M127" s="139"/>
      <c r="N127" s="48"/>
      <c r="O127" s="141">
        <f>SUM(G127,I127,K127,M127)</f>
        <v>0</v>
      </c>
      <c r="P127" s="172"/>
    </row>
    <row r="128" spans="2:16" s="37" customFormat="1" ht="8.25" customHeight="1" thickBot="1" x14ac:dyDescent="0.25">
      <c r="B128" s="29"/>
      <c r="C128" s="170"/>
      <c r="D128" s="152"/>
      <c r="E128" s="152"/>
      <c r="F128" s="152"/>
      <c r="G128" s="223"/>
      <c r="H128" s="34"/>
      <c r="I128" s="223"/>
      <c r="J128" s="220"/>
      <c r="K128" s="223"/>
      <c r="L128" s="171"/>
      <c r="M128" s="36"/>
      <c r="N128" s="33"/>
      <c r="O128" s="157"/>
      <c r="P128" s="172"/>
    </row>
    <row r="129" spans="2:16" ht="13.5" thickBot="1" x14ac:dyDescent="0.25">
      <c r="B129" s="29"/>
      <c r="C129" s="170" t="s">
        <v>81</v>
      </c>
      <c r="D129" s="152"/>
      <c r="E129" s="152"/>
      <c r="F129" s="152"/>
      <c r="G129" s="139"/>
      <c r="H129" s="221"/>
      <c r="I129" s="139"/>
      <c r="J129" s="222"/>
      <c r="K129" s="139"/>
      <c r="L129" s="171"/>
      <c r="M129" s="139"/>
      <c r="N129" s="48"/>
      <c r="O129" s="141">
        <f>SUM(G129,I129,K129,M129)</f>
        <v>0</v>
      </c>
      <c r="P129" s="172"/>
    </row>
    <row r="130" spans="2:16" ht="13.5" thickBot="1" x14ac:dyDescent="0.25">
      <c r="B130" s="29"/>
      <c r="C130" s="170"/>
      <c r="D130" s="152"/>
      <c r="E130" s="152"/>
      <c r="F130" s="152"/>
      <c r="G130" s="224"/>
      <c r="H130" s="34"/>
      <c r="I130" s="224"/>
      <c r="J130" s="220"/>
      <c r="K130" s="224"/>
      <c r="L130" s="171"/>
      <c r="M130" s="41"/>
      <c r="O130" s="156"/>
      <c r="P130" s="172"/>
    </row>
    <row r="131" spans="2:16" ht="26.25" thickBot="1" x14ac:dyDescent="0.25">
      <c r="B131" s="29"/>
      <c r="C131" s="170" t="s">
        <v>185</v>
      </c>
      <c r="D131" s="152"/>
      <c r="E131" s="152"/>
      <c r="F131" s="152"/>
      <c r="G131" s="139"/>
      <c r="H131" s="221"/>
      <c r="I131" s="139"/>
      <c r="J131" s="220"/>
      <c r="K131" s="139"/>
      <c r="L131" s="171"/>
      <c r="M131" s="139"/>
      <c r="N131" s="48"/>
      <c r="O131" s="141">
        <f>SUM(G131,I131,K131,M131)</f>
        <v>0</v>
      </c>
      <c r="P131" s="172"/>
    </row>
    <row r="132" spans="2:16" ht="10.5" customHeight="1" x14ac:dyDescent="0.2">
      <c r="B132" s="29"/>
      <c r="C132" s="170"/>
      <c r="D132" s="152"/>
      <c r="E132" s="152"/>
      <c r="F132" s="152"/>
      <c r="G132" s="152"/>
      <c r="H132" s="152"/>
      <c r="I132" s="152"/>
      <c r="J132" s="152"/>
      <c r="K132" s="152"/>
      <c r="L132" s="171"/>
      <c r="O132" s="158"/>
      <c r="P132" s="202"/>
    </row>
    <row r="133" spans="2:16" ht="25.5" x14ac:dyDescent="0.2">
      <c r="B133" s="29"/>
      <c r="C133" s="188" t="s">
        <v>106</v>
      </c>
      <c r="D133" s="152"/>
      <c r="E133" s="111" t="s">
        <v>134</v>
      </c>
      <c r="F133" s="152"/>
      <c r="G133" s="152"/>
      <c r="H133" s="152"/>
      <c r="I133" s="152"/>
      <c r="J133" s="152"/>
      <c r="K133" s="152"/>
      <c r="L133" s="171"/>
      <c r="O133" s="158"/>
      <c r="P133" s="202"/>
    </row>
    <row r="134" spans="2:16" ht="13.5" thickBot="1" x14ac:dyDescent="0.25">
      <c r="B134" s="29"/>
      <c r="C134" s="170"/>
      <c r="D134" s="152"/>
      <c r="E134" s="152"/>
      <c r="F134" s="152"/>
      <c r="G134" s="152"/>
      <c r="H134" s="152"/>
      <c r="I134" s="152"/>
      <c r="J134" s="152"/>
      <c r="K134" s="152"/>
      <c r="L134" s="171"/>
      <c r="O134" s="158"/>
      <c r="P134" s="202"/>
    </row>
    <row r="135" spans="2:16" ht="13.5" thickBot="1" x14ac:dyDescent="0.25">
      <c r="B135" s="29"/>
      <c r="C135" s="170" t="s">
        <v>82</v>
      </c>
      <c r="D135" s="333"/>
      <c r="E135" s="203"/>
      <c r="F135" s="204"/>
      <c r="G135" s="139"/>
      <c r="H135" s="34"/>
      <c r="I135" s="139"/>
      <c r="J135" s="34"/>
      <c r="K135" s="139"/>
      <c r="L135" s="171"/>
      <c r="M135" s="139"/>
      <c r="O135" s="141">
        <f t="shared" ref="O135:O141" si="0">SUM(G135,I135,K135,M135)</f>
        <v>0</v>
      </c>
      <c r="P135" s="202"/>
    </row>
    <row r="136" spans="2:16" ht="13.5" thickBot="1" x14ac:dyDescent="0.25">
      <c r="B136" s="29"/>
      <c r="C136" s="170" t="s">
        <v>83</v>
      </c>
      <c r="D136" s="333"/>
      <c r="E136" s="203"/>
      <c r="F136" s="204"/>
      <c r="G136" s="139"/>
      <c r="H136" s="34"/>
      <c r="I136" s="139"/>
      <c r="J136" s="225"/>
      <c r="K136" s="139"/>
      <c r="L136" s="205"/>
      <c r="M136" s="139"/>
      <c r="N136" s="53"/>
      <c r="O136" s="141">
        <f t="shared" si="0"/>
        <v>0</v>
      </c>
      <c r="P136" s="202"/>
    </row>
    <row r="137" spans="2:16" ht="13.5" thickBot="1" x14ac:dyDescent="0.25">
      <c r="B137" s="29"/>
      <c r="C137" s="170" t="s">
        <v>84</v>
      </c>
      <c r="D137" s="333"/>
      <c r="E137" s="203"/>
      <c r="F137" s="204"/>
      <c r="G137" s="139"/>
      <c r="H137" s="34"/>
      <c r="I137" s="139"/>
      <c r="J137" s="225"/>
      <c r="K137" s="139"/>
      <c r="L137" s="205"/>
      <c r="M137" s="139"/>
      <c r="N137" s="53"/>
      <c r="O137" s="141">
        <f t="shared" si="0"/>
        <v>0</v>
      </c>
      <c r="P137" s="202"/>
    </row>
    <row r="138" spans="2:16" ht="13.5" thickBot="1" x14ac:dyDescent="0.25">
      <c r="B138" s="29"/>
      <c r="C138" s="170" t="s">
        <v>85</v>
      </c>
      <c r="D138" s="333"/>
      <c r="E138" s="203"/>
      <c r="F138" s="204"/>
      <c r="G138" s="139"/>
      <c r="H138" s="34"/>
      <c r="I138" s="139"/>
      <c r="J138" s="225"/>
      <c r="K138" s="139"/>
      <c r="L138" s="205"/>
      <c r="M138" s="139"/>
      <c r="N138" s="53"/>
      <c r="O138" s="141">
        <f t="shared" si="0"/>
        <v>0</v>
      </c>
      <c r="P138" s="202"/>
    </row>
    <row r="139" spans="2:16" ht="13.5" thickBot="1" x14ac:dyDescent="0.25">
      <c r="B139" s="29"/>
      <c r="C139" s="170" t="s">
        <v>86</v>
      </c>
      <c r="D139" s="333"/>
      <c r="E139" s="203"/>
      <c r="F139" s="204"/>
      <c r="G139" s="139"/>
      <c r="H139" s="34"/>
      <c r="I139" s="139"/>
      <c r="J139" s="225"/>
      <c r="K139" s="139"/>
      <c r="L139" s="205"/>
      <c r="M139" s="139"/>
      <c r="N139" s="53"/>
      <c r="O139" s="141">
        <f t="shared" si="0"/>
        <v>0</v>
      </c>
      <c r="P139" s="202"/>
    </row>
    <row r="140" spans="2:16" ht="13.5" thickBot="1" x14ac:dyDescent="0.25">
      <c r="B140" s="29"/>
      <c r="C140" s="170" t="s">
        <v>87</v>
      </c>
      <c r="D140" s="333"/>
      <c r="E140" s="203"/>
      <c r="F140" s="204"/>
      <c r="G140" s="139"/>
      <c r="H140" s="34"/>
      <c r="I140" s="139"/>
      <c r="J140" s="225"/>
      <c r="K140" s="139"/>
      <c r="L140" s="205"/>
      <c r="M140" s="139"/>
      <c r="N140" s="53"/>
      <c r="O140" s="141">
        <f t="shared" si="0"/>
        <v>0</v>
      </c>
      <c r="P140" s="202"/>
    </row>
    <row r="141" spans="2:16" ht="13.5" thickBot="1" x14ac:dyDescent="0.25">
      <c r="B141" s="29"/>
      <c r="C141" s="170" t="s">
        <v>88</v>
      </c>
      <c r="D141" s="333"/>
      <c r="E141" s="203"/>
      <c r="F141" s="204"/>
      <c r="G141" s="139"/>
      <c r="H141" s="34"/>
      <c r="I141" s="139"/>
      <c r="J141" s="225"/>
      <c r="K141" s="139"/>
      <c r="L141" s="205"/>
      <c r="M141" s="139"/>
      <c r="N141" s="53"/>
      <c r="O141" s="141">
        <f t="shared" si="0"/>
        <v>0</v>
      </c>
      <c r="P141" s="202"/>
    </row>
    <row r="142" spans="2:16" ht="13.5" thickBot="1" x14ac:dyDescent="0.25">
      <c r="B142" s="29"/>
      <c r="C142" s="170"/>
      <c r="D142" s="203"/>
      <c r="E142" s="203"/>
      <c r="F142" s="203"/>
      <c r="G142" s="159"/>
      <c r="H142" s="152"/>
      <c r="I142" s="159"/>
      <c r="J142" s="158"/>
      <c r="K142" s="159"/>
      <c r="L142" s="205"/>
      <c r="M142" s="45"/>
      <c r="N142" s="53"/>
      <c r="O142" s="159"/>
      <c r="P142" s="202"/>
    </row>
    <row r="143" spans="2:16" ht="20.25" customHeight="1" thickBot="1" x14ac:dyDescent="0.25">
      <c r="B143" s="29"/>
      <c r="C143" s="178" t="s">
        <v>89</v>
      </c>
      <c r="D143" s="152"/>
      <c r="E143" s="152"/>
      <c r="F143" s="152"/>
      <c r="G143" s="149">
        <f>SUM(G123:G141)</f>
        <v>0</v>
      </c>
      <c r="H143" s="147"/>
      <c r="I143" s="149">
        <f>SUM(I123:I141)</f>
        <v>0</v>
      </c>
      <c r="J143" s="147"/>
      <c r="K143" s="149">
        <f>SUM(K123:K141)</f>
        <v>0</v>
      </c>
      <c r="L143" s="147"/>
      <c r="M143" s="149">
        <f>SUM(M123:M141)</f>
        <v>0</v>
      </c>
      <c r="N143" s="147"/>
      <c r="O143" s="149">
        <f>SUM(O123:O141)</f>
        <v>0</v>
      </c>
      <c r="P143" s="202"/>
    </row>
    <row r="144" spans="2:16" ht="20.25" customHeight="1" x14ac:dyDescent="0.2">
      <c r="B144" s="29"/>
      <c r="C144" s="178"/>
      <c r="D144" s="152"/>
      <c r="E144" s="152"/>
      <c r="F144" s="152"/>
      <c r="G144" s="160">
        <f>IFERROR(G143/G116,0)</f>
        <v>0</v>
      </c>
      <c r="H144" s="147"/>
      <c r="I144" s="160">
        <f>IFERROR(I143/I116,0)</f>
        <v>0</v>
      </c>
      <c r="J144" s="147"/>
      <c r="K144" s="160">
        <f>IFERROR(K143/K116,0)</f>
        <v>0</v>
      </c>
      <c r="L144" s="147"/>
      <c r="M144" s="160">
        <f>IFERROR(M143/M115,0)</f>
        <v>0</v>
      </c>
      <c r="N144" s="147"/>
      <c r="O144" s="160">
        <f>IFERROR(O143/O115,0)</f>
        <v>0</v>
      </c>
      <c r="P144" s="202"/>
    </row>
    <row r="145" spans="2:16" ht="20.25" customHeight="1" thickBot="1" x14ac:dyDescent="0.25">
      <c r="B145" s="29"/>
      <c r="C145" s="178"/>
      <c r="D145" s="152"/>
      <c r="E145" s="152"/>
      <c r="F145" s="152"/>
      <c r="G145" s="161"/>
      <c r="H145" s="147"/>
      <c r="I145" s="161"/>
      <c r="J145" s="147"/>
      <c r="K145" s="161"/>
      <c r="L145" s="147"/>
      <c r="M145" s="161"/>
      <c r="N145" s="147"/>
      <c r="O145" s="161"/>
      <c r="P145" s="202"/>
    </row>
    <row r="146" spans="2:16" ht="57" customHeight="1" thickBot="1" x14ac:dyDescent="0.25">
      <c r="B146" s="29"/>
      <c r="C146" s="198" t="s">
        <v>110</v>
      </c>
      <c r="D146" s="171"/>
      <c r="E146" s="171"/>
      <c r="F146" s="171"/>
      <c r="G146" s="155">
        <f>SUM(G143+G116)</f>
        <v>0</v>
      </c>
      <c r="H146" s="143"/>
      <c r="I146" s="155">
        <f>SUM(I143+I116)</f>
        <v>0</v>
      </c>
      <c r="J146" s="143"/>
      <c r="K146" s="155">
        <f>SUM(K143+K116)</f>
        <v>0</v>
      </c>
      <c r="L146" s="143"/>
      <c r="M146" s="155">
        <f>SUM(M143+M115)</f>
        <v>0</v>
      </c>
      <c r="N146" s="143"/>
      <c r="O146" s="155">
        <f>SUM(O143+O116)</f>
        <v>0</v>
      </c>
      <c r="P146" s="202"/>
    </row>
    <row r="147" spans="2:16" ht="27" customHeight="1" x14ac:dyDescent="0.2">
      <c r="B147" s="29"/>
      <c r="C147" s="198"/>
      <c r="D147" s="171"/>
      <c r="E147" s="171"/>
      <c r="F147" s="171"/>
      <c r="G147" s="151"/>
      <c r="H147" s="143"/>
      <c r="I147" s="151"/>
      <c r="J147" s="143"/>
      <c r="K147" s="151"/>
      <c r="L147" s="143"/>
      <c r="M147" s="68"/>
      <c r="N147" s="68"/>
      <c r="O147" s="151"/>
      <c r="P147" s="202"/>
    </row>
    <row r="148" spans="2:16" ht="45.75" customHeight="1" x14ac:dyDescent="0.2">
      <c r="B148" s="29"/>
      <c r="C148" s="331" t="s">
        <v>175</v>
      </c>
      <c r="D148" s="332"/>
      <c r="E148" s="332"/>
      <c r="F148" s="171"/>
      <c r="G148" s="151"/>
      <c r="H148" s="143"/>
      <c r="I148" s="151"/>
      <c r="J148" s="143"/>
      <c r="K148" s="151"/>
      <c r="L148" s="143"/>
      <c r="M148" s="161"/>
      <c r="N148" s="68"/>
      <c r="O148" s="151"/>
      <c r="P148" s="202"/>
    </row>
    <row r="149" spans="2:16" ht="18" customHeight="1" thickBot="1" x14ac:dyDescent="0.25">
      <c r="B149" s="29"/>
      <c r="C149" s="198"/>
      <c r="D149" s="171"/>
      <c r="E149" s="171"/>
      <c r="F149" s="171"/>
      <c r="G149" s="151"/>
      <c r="H149" s="143"/>
      <c r="I149" s="151"/>
      <c r="J149" s="143"/>
      <c r="K149" s="151"/>
      <c r="L149" s="143"/>
      <c r="M149" s="143"/>
      <c r="N149" s="143"/>
      <c r="O149" s="151"/>
      <c r="P149" s="202"/>
    </row>
    <row r="150" spans="2:16" ht="18" customHeight="1" thickBot="1" x14ac:dyDescent="0.25">
      <c r="B150" s="29"/>
      <c r="C150" s="193" t="s">
        <v>11</v>
      </c>
      <c r="D150" s="171"/>
      <c r="E150" s="171"/>
      <c r="F150" s="171"/>
      <c r="G150" s="149">
        <f>IFERROR((G42+(G143*0.5107))/G44,0)</f>
        <v>0</v>
      </c>
      <c r="H150" s="143"/>
      <c r="I150" s="149">
        <f>IFERROR((I42+(I143*0.5107))/I44,0)</f>
        <v>0</v>
      </c>
      <c r="J150" s="143"/>
      <c r="K150" s="149">
        <f>IFERROR((K42+(K143*0.5107))/K44,0)</f>
        <v>0</v>
      </c>
      <c r="L150" s="143"/>
      <c r="M150" s="149">
        <f>IFERROR((M42+(M143*0.5107))/M44,0)</f>
        <v>0</v>
      </c>
      <c r="N150" s="143"/>
      <c r="O150" s="151"/>
      <c r="P150" s="202"/>
    </row>
    <row r="151" spans="2:16" ht="10.5" customHeight="1" thickBot="1" x14ac:dyDescent="0.25">
      <c r="B151" s="29"/>
      <c r="C151" s="198"/>
      <c r="D151" s="171"/>
      <c r="E151" s="171"/>
      <c r="F151" s="171"/>
      <c r="G151" s="151"/>
      <c r="H151" s="143"/>
      <c r="I151" s="151"/>
      <c r="J151" s="143"/>
      <c r="K151" s="151"/>
      <c r="L151" s="143"/>
      <c r="M151" s="151"/>
      <c r="N151" s="143"/>
      <c r="O151" s="151"/>
      <c r="P151" s="202"/>
    </row>
    <row r="152" spans="2:16" ht="18" customHeight="1" thickBot="1" x14ac:dyDescent="0.25">
      <c r="B152" s="29"/>
      <c r="C152" s="193" t="s">
        <v>12</v>
      </c>
      <c r="D152" s="171"/>
      <c r="E152" s="171"/>
      <c r="F152" s="171"/>
      <c r="G152" s="149">
        <f>IFERROR((G75+(G143*0.1143))/G77,0)</f>
        <v>0</v>
      </c>
      <c r="H152" s="143"/>
      <c r="I152" s="149">
        <f>IFERROR((I75+(I143*0.1143))/I77,0)</f>
        <v>0</v>
      </c>
      <c r="J152" s="143"/>
      <c r="K152" s="149">
        <f>IFERROR((K75+(K143*0.1143))/K77,0)</f>
        <v>0</v>
      </c>
      <c r="L152" s="143"/>
      <c r="M152" s="149">
        <f>IFERROR((M75+(M143*0.1143))/M77,0)</f>
        <v>0</v>
      </c>
      <c r="N152" s="143"/>
      <c r="O152" s="151"/>
      <c r="P152" s="202"/>
    </row>
    <row r="153" spans="2:16" ht="9" customHeight="1" thickBot="1" x14ac:dyDescent="0.25">
      <c r="B153" s="29"/>
      <c r="C153" s="198"/>
      <c r="D153" s="171"/>
      <c r="E153" s="171"/>
      <c r="F153" s="171"/>
      <c r="G153" s="151"/>
      <c r="H153" s="143"/>
      <c r="I153" s="151"/>
      <c r="J153" s="143"/>
      <c r="K153" s="151"/>
      <c r="L153" s="143"/>
      <c r="M153" s="151"/>
      <c r="N153" s="143"/>
      <c r="O153" s="151"/>
      <c r="P153" s="202"/>
    </row>
    <row r="154" spans="2:16" s="53" customFormat="1" ht="21" customHeight="1" thickBot="1" x14ac:dyDescent="0.25">
      <c r="B154" s="57"/>
      <c r="C154" s="206" t="s">
        <v>13</v>
      </c>
      <c r="D154" s="171"/>
      <c r="E154" s="171"/>
      <c r="F154" s="171"/>
      <c r="G154" s="149">
        <f>IFERROR((G109+(G143*0.375))/G111,0)</f>
        <v>0</v>
      </c>
      <c r="H154" s="143"/>
      <c r="I154" s="149">
        <f>IFERROR((I109+(I143*0.375))/I111,0)</f>
        <v>0</v>
      </c>
      <c r="J154" s="143"/>
      <c r="K154" s="149">
        <f>IFERROR((K109+(K143*0.375))/K111,0)</f>
        <v>0</v>
      </c>
      <c r="L154" s="143"/>
      <c r="M154" s="149">
        <f>IFERROR((M109+(M143*0.375))/M111,0)</f>
        <v>0</v>
      </c>
      <c r="N154" s="143"/>
      <c r="O154" s="151"/>
      <c r="P154" s="202"/>
    </row>
    <row r="155" spans="2:16" s="53" customFormat="1" ht="27" customHeight="1" x14ac:dyDescent="0.2">
      <c r="B155" s="57"/>
      <c r="C155" s="331" t="s">
        <v>160</v>
      </c>
      <c r="D155" s="332"/>
      <c r="E155" s="332"/>
      <c r="F155" s="332"/>
      <c r="G155" s="151"/>
      <c r="H155" s="143"/>
      <c r="I155" s="151"/>
      <c r="J155" s="143"/>
      <c r="K155" s="151"/>
      <c r="L155" s="143"/>
      <c r="M155" s="143"/>
      <c r="N155" s="143"/>
      <c r="O155" s="151"/>
      <c r="P155" s="202"/>
    </row>
    <row r="156" spans="2:16" x14ac:dyDescent="0.2">
      <c r="B156" s="29"/>
      <c r="C156" s="170"/>
      <c r="D156" s="152"/>
      <c r="E156" s="152"/>
      <c r="F156" s="152"/>
      <c r="G156" s="191"/>
      <c r="H156" s="191"/>
      <c r="I156" s="191"/>
      <c r="J156" s="191"/>
      <c r="K156" s="191"/>
      <c r="L156" s="171"/>
      <c r="M156" s="171"/>
      <c r="N156" s="171"/>
      <c r="O156" s="152"/>
      <c r="P156" s="172"/>
    </row>
    <row r="157" spans="2:16" ht="13.5" thickBot="1" x14ac:dyDescent="0.25">
      <c r="B157" s="119"/>
      <c r="C157" s="246"/>
      <c r="D157" s="196"/>
      <c r="E157" s="196"/>
      <c r="F157" s="196"/>
      <c r="G157" s="196"/>
      <c r="H157" s="196"/>
      <c r="I157" s="196"/>
      <c r="J157" s="196"/>
      <c r="K157" s="196"/>
      <c r="L157" s="197"/>
      <c r="M157" s="197"/>
      <c r="N157" s="197"/>
      <c r="O157" s="196"/>
      <c r="P157" s="247"/>
    </row>
    <row r="158" spans="2:16" ht="13.5" thickTop="1" x14ac:dyDescent="0.2">
      <c r="C158" s="211"/>
      <c r="D158" s="212"/>
      <c r="E158" s="212"/>
      <c r="F158" s="212"/>
      <c r="G158" s="212"/>
      <c r="H158" s="152"/>
      <c r="I158" s="212"/>
      <c r="J158" s="152"/>
      <c r="K158" s="212"/>
      <c r="L158" s="171"/>
      <c r="M158" s="171"/>
      <c r="N158" s="171"/>
      <c r="O158" s="212"/>
      <c r="P158" s="213"/>
    </row>
    <row r="159" spans="2:16" ht="14.25" x14ac:dyDescent="0.2">
      <c r="C159" s="211"/>
      <c r="D159" s="212"/>
      <c r="E159" s="212"/>
      <c r="F159" s="212"/>
      <c r="G159" s="212"/>
      <c r="H159" s="152"/>
      <c r="I159" s="214"/>
      <c r="J159" s="152"/>
      <c r="K159" s="212"/>
      <c r="L159" s="171"/>
      <c r="M159" s="171"/>
      <c r="N159" s="171"/>
      <c r="O159" s="212"/>
      <c r="P159" s="213"/>
    </row>
    <row r="160" spans="2:16" ht="14.25" hidden="1" x14ac:dyDescent="0.2">
      <c r="C160" s="211"/>
      <c r="D160" s="212"/>
      <c r="E160" s="212"/>
      <c r="F160" s="212"/>
      <c r="G160" s="212"/>
      <c r="H160" s="212"/>
      <c r="I160" s="214"/>
      <c r="J160" s="152"/>
      <c r="K160" s="212"/>
      <c r="L160" s="171"/>
      <c r="M160" s="171"/>
      <c r="N160" s="171"/>
      <c r="O160" s="212"/>
      <c r="P160" s="213"/>
    </row>
    <row r="161" spans="3:16" ht="14.25" hidden="1" x14ac:dyDescent="0.2">
      <c r="C161" s="211"/>
      <c r="D161" s="212"/>
      <c r="E161" s="212"/>
      <c r="F161" s="212"/>
      <c r="G161" s="212"/>
      <c r="H161" s="212"/>
      <c r="I161" s="214"/>
      <c r="J161" s="152"/>
      <c r="K161" s="212"/>
      <c r="L161" s="171"/>
      <c r="M161" s="171"/>
      <c r="N161" s="171"/>
      <c r="O161" s="212"/>
      <c r="P161" s="213"/>
    </row>
    <row r="162" spans="3:16" hidden="1" x14ac:dyDescent="0.2">
      <c r="C162" s="211"/>
      <c r="D162" s="212"/>
      <c r="E162" s="212"/>
      <c r="F162" s="212"/>
      <c r="G162" s="212"/>
      <c r="H162" s="212"/>
      <c r="I162" s="212"/>
      <c r="J162" s="152"/>
      <c r="K162" s="212"/>
      <c r="L162" s="171"/>
      <c r="M162" s="171"/>
      <c r="N162" s="171"/>
      <c r="O162" s="212"/>
      <c r="P162" s="213"/>
    </row>
    <row r="163" spans="3:16" hidden="1" x14ac:dyDescent="0.2">
      <c r="C163" s="211"/>
      <c r="D163" s="212"/>
      <c r="E163" s="212"/>
      <c r="F163" s="212"/>
      <c r="G163" s="212"/>
      <c r="H163" s="212"/>
      <c r="I163" s="212"/>
      <c r="J163" s="152"/>
      <c r="K163" s="212"/>
      <c r="L163" s="171"/>
      <c r="M163" s="171"/>
      <c r="N163" s="171"/>
      <c r="O163" s="212"/>
      <c r="P163" s="213"/>
    </row>
    <row r="164" spans="3:16" hidden="1" x14ac:dyDescent="0.2">
      <c r="C164" s="211"/>
      <c r="D164" s="212"/>
      <c r="E164" s="212"/>
      <c r="F164" s="212"/>
      <c r="G164" s="212"/>
      <c r="H164" s="212"/>
      <c r="I164" s="212"/>
      <c r="J164" s="152"/>
      <c r="K164" s="212"/>
      <c r="L164" s="171"/>
      <c r="M164" s="171"/>
      <c r="N164" s="171"/>
      <c r="O164" s="212"/>
      <c r="P164" s="213"/>
    </row>
    <row r="165" spans="3:16" hidden="1" x14ac:dyDescent="0.2">
      <c r="C165" s="211"/>
      <c r="D165" s="212"/>
      <c r="E165" s="212"/>
      <c r="F165" s="212"/>
      <c r="G165" s="212"/>
      <c r="H165" s="212"/>
      <c r="I165" s="212"/>
      <c r="J165" s="152"/>
      <c r="K165" s="212"/>
      <c r="L165" s="171"/>
      <c r="M165" s="171"/>
      <c r="N165" s="171"/>
      <c r="O165" s="212"/>
      <c r="P165" s="213"/>
    </row>
    <row r="166" spans="3:16" hidden="1" x14ac:dyDescent="0.2">
      <c r="C166" s="211"/>
      <c r="D166" s="212"/>
      <c r="E166" s="212"/>
      <c r="F166" s="212"/>
      <c r="G166" s="212"/>
      <c r="H166" s="212"/>
      <c r="I166" s="212"/>
      <c r="J166" s="152"/>
      <c r="K166" s="212"/>
      <c r="L166" s="171"/>
      <c r="M166" s="171"/>
      <c r="N166" s="171"/>
      <c r="O166" s="212"/>
      <c r="P166" s="213"/>
    </row>
    <row r="167" spans="3:16" hidden="1" x14ac:dyDescent="0.2">
      <c r="C167" s="211"/>
      <c r="D167" s="212"/>
      <c r="E167" s="212"/>
      <c r="F167" s="212"/>
      <c r="G167" s="212"/>
      <c r="H167" s="212"/>
      <c r="I167" s="212"/>
      <c r="J167" s="152"/>
      <c r="K167" s="212"/>
      <c r="L167" s="171"/>
      <c r="M167" s="171"/>
      <c r="N167" s="171"/>
      <c r="O167" s="212"/>
      <c r="P167" s="213"/>
    </row>
    <row r="168" spans="3:16" hidden="1" x14ac:dyDescent="0.2">
      <c r="C168" s="211"/>
      <c r="D168" s="212"/>
      <c r="E168" s="212"/>
      <c r="F168" s="212"/>
      <c r="G168" s="212"/>
      <c r="H168" s="212"/>
      <c r="I168" s="212"/>
      <c r="J168" s="152"/>
      <c r="K168" s="212"/>
      <c r="L168" s="171"/>
      <c r="M168" s="171"/>
      <c r="N168" s="171"/>
      <c r="O168" s="212"/>
      <c r="P168" s="213"/>
    </row>
    <row r="169" spans="3:16" x14ac:dyDescent="0.2">
      <c r="C169" s="211"/>
      <c r="D169" s="212"/>
      <c r="E169" s="212"/>
      <c r="F169" s="212"/>
      <c r="G169" s="212"/>
      <c r="H169" s="212"/>
      <c r="I169" s="212"/>
      <c r="J169" s="212"/>
      <c r="K169" s="212"/>
      <c r="L169" s="171"/>
      <c r="M169" s="171"/>
      <c r="N169" s="171"/>
      <c r="O169" s="212"/>
      <c r="P169" s="213"/>
    </row>
    <row r="170" spans="3:16" x14ac:dyDescent="0.2">
      <c r="C170" s="211"/>
      <c r="D170" s="212"/>
      <c r="E170" s="212"/>
      <c r="F170" s="212"/>
      <c r="G170" s="212"/>
      <c r="H170" s="212"/>
      <c r="I170" s="212"/>
      <c r="J170" s="212"/>
      <c r="K170" s="212"/>
      <c r="L170" s="171"/>
      <c r="M170" s="171"/>
      <c r="N170" s="171"/>
      <c r="O170" s="212"/>
      <c r="P170" s="213"/>
    </row>
    <row r="171" spans="3:16" x14ac:dyDescent="0.2">
      <c r="C171" s="215"/>
      <c r="D171" s="215"/>
      <c r="E171" s="215"/>
      <c r="F171" s="215"/>
      <c r="G171" s="215"/>
      <c r="H171" s="215"/>
      <c r="I171" s="215"/>
      <c r="J171" s="215"/>
      <c r="K171" s="215"/>
      <c r="L171" s="215"/>
      <c r="M171" s="215"/>
      <c r="N171" s="215"/>
      <c r="O171" s="215"/>
      <c r="P171" s="215"/>
    </row>
    <row r="172" spans="3:16" x14ac:dyDescent="0.2">
      <c r="C172" s="215"/>
      <c r="D172" s="215"/>
      <c r="E172" s="215"/>
      <c r="F172" s="215"/>
      <c r="G172" s="215"/>
      <c r="H172" s="215"/>
      <c r="I172" s="215"/>
      <c r="J172" s="215"/>
      <c r="K172" s="215"/>
      <c r="L172" s="215"/>
      <c r="M172" s="215"/>
      <c r="N172" s="215"/>
      <c r="O172" s="215"/>
      <c r="P172" s="215"/>
    </row>
    <row r="173" spans="3:16" x14ac:dyDescent="0.2">
      <c r="C173" s="215"/>
      <c r="D173" s="215"/>
      <c r="E173" s="215"/>
      <c r="F173" s="215"/>
      <c r="G173" s="215"/>
      <c r="H173" s="215"/>
      <c r="I173" s="215"/>
      <c r="J173" s="215"/>
      <c r="K173" s="215"/>
      <c r="L173" s="215"/>
      <c r="M173" s="215"/>
      <c r="N173" s="215"/>
      <c r="O173" s="215"/>
      <c r="P173" s="215"/>
    </row>
    <row r="174" spans="3:16" x14ac:dyDescent="0.2">
      <c r="C174" s="215"/>
      <c r="D174" s="215"/>
      <c r="E174" s="215"/>
      <c r="F174" s="215"/>
      <c r="G174" s="215"/>
      <c r="H174" s="215"/>
      <c r="I174" s="215"/>
      <c r="J174" s="215"/>
      <c r="K174" s="215"/>
      <c r="L174" s="215"/>
      <c r="M174" s="215"/>
      <c r="N174" s="215"/>
      <c r="O174" s="215"/>
      <c r="P174" s="215"/>
    </row>
    <row r="175" spans="3:16" x14ac:dyDescent="0.2">
      <c r="C175" s="215"/>
      <c r="D175" s="215"/>
      <c r="E175" s="215"/>
      <c r="F175" s="215"/>
      <c r="G175" s="215"/>
      <c r="H175" s="215"/>
      <c r="I175" s="215"/>
      <c r="J175" s="215"/>
      <c r="K175" s="215"/>
      <c r="L175" s="215"/>
      <c r="M175" s="215"/>
      <c r="N175" s="215"/>
      <c r="O175" s="215"/>
      <c r="P175" s="215"/>
    </row>
    <row r="176" spans="3:16" x14ac:dyDescent="0.2">
      <c r="C176" s="215"/>
      <c r="D176" s="215"/>
      <c r="E176" s="215"/>
      <c r="F176" s="215"/>
      <c r="G176" s="215"/>
      <c r="H176" s="215"/>
      <c r="I176" s="215"/>
      <c r="J176" s="215"/>
      <c r="K176" s="215"/>
      <c r="L176" s="215"/>
      <c r="M176" s="215"/>
      <c r="N176" s="215"/>
      <c r="O176" s="215"/>
      <c r="P176" s="215"/>
    </row>
    <row r="177" spans="3:16" x14ac:dyDescent="0.2">
      <c r="C177" s="215"/>
      <c r="D177" s="215"/>
      <c r="E177" s="215"/>
      <c r="F177" s="215"/>
      <c r="G177" s="215"/>
      <c r="H177" s="215"/>
      <c r="I177" s="215"/>
      <c r="J177" s="215"/>
      <c r="K177" s="215"/>
      <c r="L177" s="215"/>
      <c r="M177" s="215"/>
      <c r="N177" s="215"/>
      <c r="O177" s="215"/>
      <c r="P177" s="215"/>
    </row>
    <row r="178" spans="3:16" x14ac:dyDescent="0.2">
      <c r="C178" s="215"/>
      <c r="D178" s="215"/>
      <c r="E178" s="215"/>
      <c r="F178" s="215"/>
      <c r="G178" s="215"/>
      <c r="H178" s="215"/>
      <c r="I178" s="215"/>
      <c r="J178" s="215"/>
      <c r="K178" s="215"/>
      <c r="L178" s="215"/>
      <c r="M178" s="215"/>
      <c r="N178" s="215"/>
      <c r="O178" s="215"/>
      <c r="P178" s="215"/>
    </row>
    <row r="179" spans="3:16" x14ac:dyDescent="0.2">
      <c r="C179" s="215"/>
      <c r="D179" s="215"/>
      <c r="E179" s="215"/>
      <c r="F179" s="215"/>
      <c r="G179" s="215"/>
      <c r="H179" s="215"/>
      <c r="I179" s="215"/>
      <c r="J179" s="215"/>
      <c r="K179" s="215"/>
      <c r="L179" s="215"/>
      <c r="M179" s="215"/>
      <c r="N179" s="215"/>
      <c r="O179" s="215"/>
      <c r="P179" s="215"/>
    </row>
    <row r="180" spans="3:16" x14ac:dyDescent="0.2">
      <c r="C180" s="215"/>
      <c r="D180" s="215"/>
      <c r="E180" s="215"/>
      <c r="F180" s="215"/>
      <c r="G180" s="215"/>
      <c r="H180" s="215"/>
      <c r="I180" s="215"/>
      <c r="J180" s="215"/>
      <c r="K180" s="215"/>
      <c r="L180" s="215"/>
      <c r="M180" s="215"/>
      <c r="N180" s="215"/>
      <c r="O180" s="215"/>
      <c r="P180" s="215"/>
    </row>
    <row r="181" spans="3:16" x14ac:dyDescent="0.2">
      <c r="C181" s="23"/>
      <c r="D181" s="23"/>
      <c r="E181" s="23"/>
      <c r="F181" s="23"/>
      <c r="G181" s="23"/>
      <c r="H181" s="23"/>
      <c r="I181" s="23"/>
      <c r="J181" s="23"/>
      <c r="K181" s="23"/>
      <c r="L181" s="23"/>
      <c r="M181" s="23"/>
      <c r="N181" s="23"/>
      <c r="O181" s="23"/>
      <c r="P181" s="23"/>
    </row>
    <row r="182" spans="3:16" x14ac:dyDescent="0.2">
      <c r="C182" s="23"/>
      <c r="D182" s="23"/>
      <c r="E182" s="23"/>
      <c r="F182" s="23"/>
      <c r="G182" s="23"/>
      <c r="H182" s="23"/>
      <c r="I182" s="23"/>
      <c r="J182" s="23"/>
      <c r="K182" s="23"/>
      <c r="L182" s="23"/>
      <c r="M182" s="23"/>
      <c r="N182" s="23"/>
      <c r="O182" s="23"/>
      <c r="P182" s="23"/>
    </row>
    <row r="183" spans="3:16" x14ac:dyDescent="0.2">
      <c r="C183" s="23"/>
      <c r="D183" s="23"/>
      <c r="E183" s="23"/>
      <c r="F183" s="23"/>
      <c r="G183" s="23"/>
      <c r="H183" s="23"/>
      <c r="I183" s="23"/>
      <c r="J183" s="23"/>
      <c r="K183" s="23"/>
      <c r="L183" s="23"/>
      <c r="M183" s="23"/>
      <c r="N183" s="23"/>
      <c r="O183" s="23"/>
      <c r="P183" s="23"/>
    </row>
    <row r="184" spans="3:16" x14ac:dyDescent="0.2">
      <c r="C184" s="23"/>
      <c r="D184" s="23"/>
      <c r="E184" s="23"/>
      <c r="F184" s="23"/>
      <c r="G184" s="23"/>
      <c r="H184" s="23"/>
      <c r="I184" s="23"/>
      <c r="J184" s="23"/>
      <c r="K184" s="23"/>
      <c r="L184" s="23"/>
      <c r="M184" s="23"/>
      <c r="N184" s="23"/>
      <c r="O184" s="23"/>
      <c r="P184" s="23"/>
    </row>
    <row r="185" spans="3:16" x14ac:dyDescent="0.2">
      <c r="C185" s="23"/>
      <c r="D185" s="23"/>
      <c r="E185" s="23"/>
      <c r="F185" s="23"/>
      <c r="G185" s="23"/>
      <c r="H185" s="23"/>
      <c r="I185" s="23"/>
      <c r="J185" s="23"/>
      <c r="K185" s="23"/>
      <c r="L185" s="23"/>
      <c r="M185" s="23"/>
      <c r="N185" s="23"/>
      <c r="O185" s="23"/>
      <c r="P185" s="23"/>
    </row>
    <row r="186" spans="3:16" x14ac:dyDescent="0.2">
      <c r="C186" s="23"/>
      <c r="D186" s="23"/>
      <c r="E186" s="23"/>
      <c r="F186" s="23"/>
      <c r="G186" s="23"/>
      <c r="H186" s="23"/>
      <c r="I186" s="23"/>
      <c r="J186" s="23"/>
      <c r="K186" s="23"/>
      <c r="L186" s="23"/>
      <c r="M186" s="23"/>
      <c r="N186" s="23"/>
      <c r="O186" s="23"/>
      <c r="P186" s="23"/>
    </row>
    <row r="187" spans="3:16" x14ac:dyDescent="0.2">
      <c r="C187" s="23"/>
      <c r="D187" s="23"/>
      <c r="E187" s="23"/>
      <c r="F187" s="23"/>
      <c r="G187" s="23"/>
      <c r="H187" s="23"/>
      <c r="I187" s="23"/>
      <c r="J187" s="23"/>
      <c r="K187" s="23"/>
      <c r="L187" s="23"/>
      <c r="M187" s="23"/>
      <c r="N187" s="23"/>
      <c r="O187" s="23"/>
      <c r="P187" s="23"/>
    </row>
    <row r="188" spans="3:16" x14ac:dyDescent="0.2">
      <c r="C188" s="23"/>
      <c r="D188" s="23"/>
      <c r="E188" s="23"/>
      <c r="F188" s="23"/>
      <c r="G188" s="23"/>
      <c r="H188" s="23"/>
      <c r="I188" s="23"/>
      <c r="J188" s="23"/>
      <c r="K188" s="23"/>
      <c r="L188" s="23"/>
      <c r="M188" s="23"/>
      <c r="N188" s="23"/>
      <c r="O188" s="23"/>
      <c r="P188" s="23"/>
    </row>
    <row r="189" spans="3:16" x14ac:dyDescent="0.2">
      <c r="C189" s="23"/>
      <c r="D189" s="23"/>
      <c r="E189" s="23"/>
      <c r="F189" s="23"/>
      <c r="G189" s="23"/>
      <c r="H189" s="23"/>
      <c r="I189" s="23"/>
      <c r="J189" s="23"/>
      <c r="K189" s="23"/>
      <c r="L189" s="23"/>
      <c r="M189" s="23"/>
      <c r="N189" s="23"/>
      <c r="O189" s="23"/>
      <c r="P189" s="23"/>
    </row>
    <row r="190" spans="3:16" x14ac:dyDescent="0.2">
      <c r="C190" s="23"/>
      <c r="D190" s="23"/>
      <c r="E190" s="23"/>
      <c r="F190" s="23"/>
      <c r="G190" s="23"/>
      <c r="H190" s="23"/>
      <c r="I190" s="23"/>
      <c r="J190" s="23"/>
      <c r="K190" s="23"/>
      <c r="L190" s="23"/>
      <c r="M190" s="23"/>
      <c r="N190" s="23"/>
      <c r="O190" s="23"/>
      <c r="P190" s="23"/>
    </row>
    <row r="191" spans="3:16" x14ac:dyDescent="0.2">
      <c r="C191" s="23"/>
      <c r="D191" s="23"/>
      <c r="E191" s="23"/>
      <c r="F191" s="23"/>
      <c r="G191" s="23"/>
      <c r="H191" s="23"/>
      <c r="I191" s="23"/>
      <c r="J191" s="23"/>
      <c r="K191" s="23"/>
      <c r="L191" s="23"/>
      <c r="M191" s="23"/>
      <c r="N191" s="23"/>
      <c r="O191" s="23"/>
      <c r="P191" s="23"/>
    </row>
    <row r="192" spans="3:16" x14ac:dyDescent="0.2">
      <c r="C192" s="23"/>
      <c r="D192" s="23"/>
      <c r="E192" s="23"/>
      <c r="F192" s="23"/>
      <c r="G192" s="23"/>
      <c r="H192" s="23"/>
      <c r="I192" s="23"/>
      <c r="J192" s="23"/>
      <c r="K192" s="23"/>
      <c r="L192" s="23"/>
      <c r="M192" s="23"/>
      <c r="N192" s="23"/>
      <c r="O192" s="23"/>
      <c r="P192" s="23"/>
    </row>
    <row r="193" spans="3:16" x14ac:dyDescent="0.2">
      <c r="C193" s="23"/>
      <c r="D193" s="23"/>
      <c r="E193" s="23"/>
      <c r="F193" s="23"/>
      <c r="G193" s="23"/>
      <c r="H193" s="23"/>
      <c r="I193" s="23"/>
      <c r="J193" s="23"/>
      <c r="K193" s="23"/>
      <c r="L193" s="23"/>
      <c r="M193" s="23"/>
      <c r="N193" s="23"/>
      <c r="O193" s="23"/>
      <c r="P193" s="23"/>
    </row>
    <row r="194" spans="3:16" x14ac:dyDescent="0.2">
      <c r="C194" s="23"/>
      <c r="D194" s="23"/>
      <c r="E194" s="23"/>
      <c r="F194" s="23"/>
      <c r="G194" s="23"/>
      <c r="H194" s="23"/>
      <c r="I194" s="23"/>
      <c r="J194" s="23"/>
      <c r="K194" s="23"/>
      <c r="L194" s="23"/>
      <c r="M194" s="23"/>
      <c r="N194" s="23"/>
      <c r="O194" s="23"/>
      <c r="P194" s="23"/>
    </row>
    <row r="195" spans="3:16" x14ac:dyDescent="0.2">
      <c r="C195" s="23"/>
      <c r="D195" s="23"/>
      <c r="E195" s="23"/>
      <c r="F195" s="23"/>
      <c r="G195" s="23"/>
      <c r="H195" s="23"/>
      <c r="I195" s="23"/>
      <c r="J195" s="23"/>
      <c r="K195" s="23"/>
      <c r="L195" s="23"/>
      <c r="M195" s="23"/>
      <c r="N195" s="23"/>
      <c r="O195" s="23"/>
      <c r="P195" s="23"/>
    </row>
    <row r="196" spans="3:16" x14ac:dyDescent="0.2">
      <c r="C196" s="23"/>
      <c r="D196" s="23"/>
      <c r="E196" s="23"/>
      <c r="F196" s="23"/>
      <c r="G196" s="23"/>
      <c r="H196" s="23"/>
      <c r="I196" s="23"/>
      <c r="J196" s="23"/>
      <c r="K196" s="23"/>
      <c r="L196" s="23"/>
      <c r="M196" s="23"/>
      <c r="N196" s="23"/>
      <c r="O196" s="23"/>
      <c r="P196" s="23"/>
    </row>
    <row r="197" spans="3:16" x14ac:dyDescent="0.2">
      <c r="C197" s="23"/>
      <c r="D197" s="23"/>
      <c r="E197" s="23"/>
      <c r="F197" s="23"/>
      <c r="G197" s="23"/>
      <c r="H197" s="23"/>
      <c r="I197" s="23"/>
      <c r="J197" s="23"/>
      <c r="K197" s="23"/>
      <c r="L197" s="23"/>
      <c r="M197" s="23"/>
      <c r="N197" s="23"/>
      <c r="O197" s="23"/>
      <c r="P197" s="23"/>
    </row>
    <row r="198" spans="3:16" x14ac:dyDescent="0.2">
      <c r="C198" s="23"/>
      <c r="D198" s="23"/>
      <c r="E198" s="23"/>
      <c r="F198" s="23"/>
      <c r="G198" s="23"/>
      <c r="H198" s="23"/>
      <c r="I198" s="23"/>
      <c r="J198" s="23"/>
      <c r="K198" s="23"/>
      <c r="L198" s="23"/>
      <c r="M198" s="23"/>
      <c r="N198" s="23"/>
      <c r="O198" s="23"/>
      <c r="P198" s="23"/>
    </row>
    <row r="199" spans="3:16" x14ac:dyDescent="0.2">
      <c r="C199" s="23"/>
      <c r="D199" s="23"/>
      <c r="E199" s="23"/>
      <c r="F199" s="23"/>
      <c r="G199" s="23"/>
      <c r="H199" s="23"/>
      <c r="I199" s="23"/>
      <c r="J199" s="23"/>
      <c r="K199" s="23"/>
      <c r="L199" s="23"/>
      <c r="M199" s="23"/>
      <c r="N199" s="23"/>
      <c r="O199" s="23"/>
      <c r="P199" s="23"/>
    </row>
    <row r="200" spans="3:16" x14ac:dyDescent="0.2">
      <c r="C200" s="23"/>
      <c r="D200" s="23"/>
      <c r="E200" s="23"/>
      <c r="F200" s="23"/>
      <c r="G200" s="23"/>
      <c r="H200" s="23"/>
      <c r="I200" s="23"/>
      <c r="J200" s="23"/>
      <c r="K200" s="23"/>
      <c r="L200" s="23"/>
      <c r="M200" s="23"/>
      <c r="N200" s="23"/>
      <c r="O200" s="23"/>
      <c r="P200" s="23"/>
    </row>
    <row r="201" spans="3:16" x14ac:dyDescent="0.2">
      <c r="C201" s="23"/>
      <c r="D201" s="23"/>
      <c r="E201" s="23"/>
      <c r="F201" s="23"/>
      <c r="G201" s="23"/>
      <c r="H201" s="23"/>
      <c r="I201" s="23"/>
      <c r="J201" s="23"/>
      <c r="K201" s="23"/>
      <c r="L201" s="23"/>
      <c r="M201" s="23"/>
      <c r="N201" s="23"/>
      <c r="O201" s="23"/>
      <c r="P201" s="23"/>
    </row>
    <row r="202" spans="3:16" x14ac:dyDescent="0.2">
      <c r="C202" s="23"/>
      <c r="D202" s="23"/>
      <c r="E202" s="23"/>
      <c r="F202" s="23"/>
      <c r="G202" s="23"/>
      <c r="H202" s="23"/>
      <c r="I202" s="23"/>
      <c r="J202" s="23"/>
      <c r="K202" s="23"/>
      <c r="L202" s="23"/>
      <c r="M202" s="23"/>
      <c r="N202" s="23"/>
      <c r="O202" s="23"/>
      <c r="P202" s="23"/>
    </row>
    <row r="203" spans="3:16" x14ac:dyDescent="0.2">
      <c r="C203" s="23"/>
      <c r="D203" s="23"/>
      <c r="E203" s="23"/>
      <c r="F203" s="23"/>
      <c r="G203" s="23"/>
      <c r="H203" s="23"/>
      <c r="I203" s="23"/>
      <c r="J203" s="23"/>
      <c r="K203" s="23"/>
      <c r="L203" s="23"/>
      <c r="M203" s="23"/>
      <c r="N203" s="23"/>
      <c r="O203" s="23"/>
      <c r="P203" s="23"/>
    </row>
    <row r="204" spans="3:16" x14ac:dyDescent="0.2">
      <c r="C204" s="23"/>
      <c r="D204" s="23"/>
      <c r="E204" s="23"/>
      <c r="F204" s="23"/>
      <c r="G204" s="23"/>
      <c r="H204" s="23"/>
      <c r="I204" s="23"/>
      <c r="J204" s="23"/>
      <c r="K204" s="23"/>
      <c r="L204" s="23"/>
      <c r="M204" s="23"/>
      <c r="N204" s="23"/>
      <c r="O204" s="23"/>
      <c r="P204" s="23"/>
    </row>
    <row r="205" spans="3:16" x14ac:dyDescent="0.2">
      <c r="C205" s="23"/>
      <c r="D205" s="23"/>
      <c r="E205" s="23"/>
      <c r="F205" s="23"/>
      <c r="G205" s="23"/>
      <c r="H205" s="23"/>
      <c r="I205" s="23"/>
      <c r="J205" s="23"/>
      <c r="K205" s="23"/>
      <c r="L205" s="23"/>
      <c r="M205" s="23"/>
      <c r="N205" s="23"/>
      <c r="O205" s="23"/>
      <c r="P205" s="23"/>
    </row>
    <row r="206" spans="3:16" x14ac:dyDescent="0.2">
      <c r="C206" s="23"/>
      <c r="D206" s="23"/>
      <c r="E206" s="23"/>
      <c r="F206" s="23"/>
      <c r="G206" s="23"/>
      <c r="H206" s="23"/>
      <c r="I206" s="23"/>
      <c r="J206" s="23"/>
      <c r="K206" s="23"/>
      <c r="L206" s="23"/>
      <c r="M206" s="23"/>
      <c r="N206" s="23"/>
      <c r="O206" s="23"/>
      <c r="P206" s="23"/>
    </row>
    <row r="207" spans="3:16" x14ac:dyDescent="0.2">
      <c r="C207" s="23"/>
      <c r="D207" s="23"/>
      <c r="E207" s="23"/>
      <c r="F207" s="23"/>
      <c r="G207" s="23"/>
      <c r="H207" s="23"/>
      <c r="I207" s="23"/>
      <c r="J207" s="23"/>
      <c r="K207" s="23"/>
      <c r="L207" s="23"/>
      <c r="M207" s="23"/>
      <c r="N207" s="23"/>
      <c r="O207" s="23"/>
      <c r="P207" s="23"/>
    </row>
    <row r="208" spans="3:16" x14ac:dyDescent="0.2">
      <c r="C208" s="23"/>
      <c r="D208" s="23"/>
      <c r="E208" s="23"/>
      <c r="F208" s="23"/>
      <c r="G208" s="23"/>
      <c r="H208" s="23"/>
      <c r="I208" s="23"/>
      <c r="J208" s="23"/>
      <c r="K208" s="23"/>
      <c r="L208" s="23"/>
      <c r="M208" s="23"/>
      <c r="N208" s="23"/>
      <c r="O208" s="23"/>
      <c r="P208" s="23"/>
    </row>
    <row r="209" spans="3:16" x14ac:dyDescent="0.2">
      <c r="C209" s="23"/>
      <c r="D209" s="23"/>
      <c r="E209" s="23"/>
      <c r="F209" s="23"/>
      <c r="G209" s="23"/>
      <c r="H209" s="23"/>
      <c r="I209" s="23"/>
      <c r="J209" s="23"/>
      <c r="K209" s="23"/>
      <c r="L209" s="23"/>
      <c r="M209" s="23"/>
      <c r="N209" s="23"/>
      <c r="O209" s="23"/>
      <c r="P209" s="23"/>
    </row>
    <row r="210" spans="3:16" x14ac:dyDescent="0.2">
      <c r="C210" s="23"/>
      <c r="D210" s="23"/>
      <c r="E210" s="23"/>
      <c r="F210" s="23"/>
      <c r="G210" s="23"/>
      <c r="H210" s="23"/>
      <c r="I210" s="23"/>
      <c r="J210" s="23"/>
      <c r="K210" s="23"/>
      <c r="L210" s="23"/>
      <c r="M210" s="23"/>
      <c r="N210" s="23"/>
      <c r="O210" s="23"/>
      <c r="P210" s="23"/>
    </row>
    <row r="211" spans="3:16" x14ac:dyDescent="0.2">
      <c r="C211" s="23"/>
      <c r="D211" s="23"/>
      <c r="E211" s="23"/>
      <c r="F211" s="23"/>
      <c r="G211" s="23"/>
      <c r="H211" s="23"/>
      <c r="I211" s="23"/>
      <c r="J211" s="23"/>
      <c r="K211" s="23"/>
      <c r="L211" s="23"/>
      <c r="M211" s="23"/>
      <c r="N211" s="23"/>
      <c r="O211" s="23"/>
      <c r="P211" s="23"/>
    </row>
    <row r="212" spans="3:16" x14ac:dyDescent="0.2">
      <c r="C212" s="23"/>
      <c r="D212" s="23"/>
      <c r="E212" s="23"/>
      <c r="F212" s="23"/>
      <c r="G212" s="23"/>
      <c r="H212" s="23"/>
      <c r="I212" s="23"/>
      <c r="J212" s="23"/>
      <c r="K212" s="23"/>
      <c r="L212" s="23"/>
      <c r="M212" s="23"/>
      <c r="N212" s="23"/>
      <c r="O212" s="23"/>
      <c r="P212" s="23"/>
    </row>
    <row r="213" spans="3:16" x14ac:dyDescent="0.2">
      <c r="C213" s="23"/>
      <c r="D213" s="23"/>
      <c r="E213" s="23"/>
      <c r="F213" s="23"/>
      <c r="G213" s="23"/>
      <c r="H213" s="23"/>
      <c r="I213" s="23"/>
      <c r="J213" s="23"/>
      <c r="K213" s="23"/>
      <c r="L213" s="23"/>
      <c r="M213" s="23"/>
      <c r="N213" s="23"/>
      <c r="O213" s="23"/>
      <c r="P213" s="23"/>
    </row>
    <row r="214" spans="3:16" x14ac:dyDescent="0.2">
      <c r="C214" s="23"/>
      <c r="D214" s="23"/>
      <c r="E214" s="23"/>
      <c r="F214" s="23"/>
      <c r="G214" s="23"/>
      <c r="H214" s="23"/>
      <c r="I214" s="23"/>
      <c r="J214" s="23"/>
      <c r="K214" s="23"/>
      <c r="L214" s="23"/>
      <c r="M214" s="23"/>
      <c r="N214" s="23"/>
      <c r="O214" s="23"/>
      <c r="P214" s="23"/>
    </row>
    <row r="215" spans="3:16" x14ac:dyDescent="0.2">
      <c r="C215" s="23"/>
      <c r="D215" s="23"/>
      <c r="E215" s="23"/>
      <c r="F215" s="23"/>
      <c r="G215" s="23"/>
      <c r="H215" s="23"/>
      <c r="I215" s="23"/>
      <c r="J215" s="23"/>
      <c r="K215" s="23"/>
      <c r="L215" s="23"/>
      <c r="M215" s="23"/>
      <c r="N215" s="23"/>
      <c r="O215" s="23"/>
      <c r="P215" s="23"/>
    </row>
    <row r="216" spans="3:16" x14ac:dyDescent="0.2">
      <c r="C216" s="23"/>
      <c r="D216" s="23"/>
      <c r="E216" s="23"/>
      <c r="F216" s="23"/>
      <c r="G216" s="23"/>
      <c r="H216" s="23"/>
      <c r="I216" s="23"/>
      <c r="J216" s="23"/>
      <c r="K216" s="23"/>
      <c r="L216" s="23"/>
      <c r="M216" s="23"/>
      <c r="N216" s="23"/>
      <c r="O216" s="23"/>
      <c r="P216" s="23"/>
    </row>
    <row r="217" spans="3:16" x14ac:dyDescent="0.2">
      <c r="C217" s="23"/>
      <c r="D217" s="23"/>
      <c r="E217" s="23"/>
      <c r="F217" s="23"/>
      <c r="G217" s="23"/>
      <c r="H217" s="23"/>
      <c r="I217" s="23"/>
      <c r="J217" s="23"/>
      <c r="K217" s="23"/>
      <c r="L217" s="23"/>
      <c r="M217" s="23"/>
      <c r="N217" s="23"/>
      <c r="O217" s="23"/>
      <c r="P217" s="23"/>
    </row>
    <row r="218" spans="3:16" x14ac:dyDescent="0.2">
      <c r="C218" s="23"/>
      <c r="D218" s="23"/>
      <c r="E218" s="23"/>
      <c r="F218" s="23"/>
      <c r="G218" s="23"/>
      <c r="H218" s="23"/>
      <c r="I218" s="23"/>
      <c r="J218" s="23"/>
      <c r="K218" s="23"/>
      <c r="L218" s="23"/>
      <c r="M218" s="23"/>
      <c r="N218" s="23"/>
      <c r="O218" s="23"/>
      <c r="P218" s="23"/>
    </row>
    <row r="219" spans="3:16" x14ac:dyDescent="0.2">
      <c r="C219" s="23"/>
      <c r="D219" s="23"/>
      <c r="E219" s="23"/>
      <c r="F219" s="23"/>
      <c r="G219" s="23"/>
      <c r="H219" s="23"/>
      <c r="I219" s="23"/>
      <c r="J219" s="23"/>
      <c r="K219" s="23"/>
      <c r="L219" s="23"/>
      <c r="M219" s="23"/>
      <c r="N219" s="23"/>
      <c r="O219" s="23"/>
      <c r="P219" s="23"/>
    </row>
    <row r="220" spans="3:16" x14ac:dyDescent="0.2">
      <c r="C220" s="23"/>
      <c r="D220" s="23"/>
      <c r="E220" s="23"/>
      <c r="F220" s="23"/>
      <c r="G220" s="23"/>
      <c r="H220" s="23"/>
      <c r="I220" s="23"/>
      <c r="J220" s="23"/>
      <c r="K220" s="23"/>
      <c r="L220" s="23"/>
      <c r="M220" s="23"/>
      <c r="N220" s="23"/>
      <c r="O220" s="23"/>
      <c r="P220" s="23"/>
    </row>
    <row r="221" spans="3:16" x14ac:dyDescent="0.2">
      <c r="C221" s="23"/>
      <c r="D221" s="23"/>
      <c r="E221" s="23"/>
      <c r="F221" s="23"/>
      <c r="G221" s="23"/>
      <c r="H221" s="23"/>
      <c r="I221" s="23"/>
      <c r="J221" s="23"/>
      <c r="K221" s="23"/>
      <c r="L221" s="23"/>
      <c r="M221" s="23"/>
      <c r="N221" s="23"/>
      <c r="O221" s="23"/>
      <c r="P221" s="23"/>
    </row>
    <row r="222" spans="3:16" x14ac:dyDescent="0.2">
      <c r="C222" s="23"/>
      <c r="D222" s="23"/>
      <c r="E222" s="23"/>
      <c r="F222" s="23"/>
      <c r="G222" s="23"/>
      <c r="H222" s="23"/>
      <c r="I222" s="23"/>
      <c r="J222" s="23"/>
      <c r="K222" s="23"/>
      <c r="L222" s="23"/>
      <c r="M222" s="23"/>
      <c r="N222" s="23"/>
      <c r="O222" s="23"/>
      <c r="P222" s="23"/>
    </row>
    <row r="223" spans="3:16" x14ac:dyDescent="0.2">
      <c r="C223" s="23"/>
      <c r="D223" s="23"/>
      <c r="E223" s="23"/>
      <c r="F223" s="23"/>
      <c r="G223" s="23"/>
      <c r="H223" s="23"/>
      <c r="I223" s="23"/>
      <c r="J223" s="23"/>
      <c r="K223" s="23"/>
      <c r="L223" s="23"/>
      <c r="M223" s="23"/>
      <c r="N223" s="23"/>
      <c r="O223" s="23"/>
      <c r="P223" s="23"/>
    </row>
    <row r="224" spans="3:16" x14ac:dyDescent="0.2">
      <c r="C224" s="23"/>
      <c r="D224" s="23"/>
      <c r="E224" s="23"/>
      <c r="F224" s="23"/>
      <c r="G224" s="23"/>
      <c r="H224" s="23"/>
      <c r="I224" s="23"/>
      <c r="J224" s="23"/>
      <c r="K224" s="23"/>
      <c r="L224" s="23"/>
      <c r="M224" s="23"/>
      <c r="N224" s="23"/>
      <c r="O224" s="23"/>
      <c r="P224" s="23"/>
    </row>
    <row r="225" spans="3:16" x14ac:dyDescent="0.2">
      <c r="C225" s="23"/>
      <c r="D225" s="23"/>
      <c r="E225" s="23"/>
      <c r="F225" s="23"/>
      <c r="G225" s="23"/>
      <c r="H225" s="23"/>
      <c r="I225" s="23"/>
      <c r="J225" s="23"/>
      <c r="K225" s="23"/>
      <c r="L225" s="23"/>
      <c r="M225" s="23"/>
      <c r="N225" s="23"/>
      <c r="O225" s="23"/>
      <c r="P225" s="23"/>
    </row>
    <row r="226" spans="3:16" x14ac:dyDescent="0.2">
      <c r="C226" s="23"/>
      <c r="D226" s="23"/>
      <c r="E226" s="23"/>
      <c r="F226" s="23"/>
      <c r="G226" s="23"/>
      <c r="H226" s="23"/>
      <c r="I226" s="23"/>
      <c r="J226" s="23"/>
      <c r="K226" s="23"/>
      <c r="L226" s="23"/>
      <c r="M226" s="23"/>
      <c r="N226" s="23"/>
      <c r="O226" s="23"/>
      <c r="P226" s="23"/>
    </row>
    <row r="227" spans="3:16" x14ac:dyDescent="0.2">
      <c r="C227" s="23"/>
      <c r="D227" s="23"/>
      <c r="E227" s="23"/>
      <c r="F227" s="23"/>
      <c r="G227" s="23"/>
      <c r="H227" s="23"/>
      <c r="I227" s="23"/>
      <c r="J227" s="23"/>
      <c r="K227" s="23"/>
      <c r="L227" s="23"/>
      <c r="M227" s="23"/>
      <c r="N227" s="23"/>
      <c r="O227" s="23"/>
      <c r="P227" s="23"/>
    </row>
    <row r="228" spans="3:16" x14ac:dyDescent="0.2">
      <c r="C228" s="23"/>
      <c r="D228" s="23"/>
      <c r="E228" s="23"/>
      <c r="F228" s="23"/>
      <c r="G228" s="23"/>
      <c r="H228" s="23"/>
      <c r="I228" s="23"/>
      <c r="J228" s="23"/>
      <c r="K228" s="23"/>
      <c r="L228" s="23"/>
      <c r="M228" s="23"/>
      <c r="N228" s="23"/>
      <c r="O228" s="23"/>
      <c r="P228" s="23"/>
    </row>
    <row r="229" spans="3:16" x14ac:dyDescent="0.2">
      <c r="C229" s="23"/>
      <c r="D229" s="23"/>
      <c r="E229" s="23"/>
      <c r="F229" s="23"/>
      <c r="G229" s="23"/>
      <c r="H229" s="23"/>
      <c r="I229" s="23"/>
      <c r="J229" s="23"/>
      <c r="K229" s="23"/>
      <c r="L229" s="23"/>
      <c r="M229" s="23"/>
      <c r="N229" s="23"/>
      <c r="O229" s="23"/>
      <c r="P229" s="23"/>
    </row>
    <row r="230" spans="3:16" x14ac:dyDescent="0.2">
      <c r="C230" s="23"/>
      <c r="D230" s="23"/>
      <c r="E230" s="23"/>
      <c r="F230" s="23"/>
      <c r="G230" s="23"/>
      <c r="H230" s="23"/>
      <c r="I230" s="23"/>
      <c r="J230" s="23"/>
      <c r="K230" s="23"/>
      <c r="L230" s="23"/>
      <c r="M230" s="23"/>
      <c r="N230" s="23"/>
      <c r="O230" s="23"/>
      <c r="P230" s="23"/>
    </row>
    <row r="231" spans="3:16" x14ac:dyDescent="0.2">
      <c r="C231" s="23"/>
      <c r="D231" s="23"/>
      <c r="E231" s="23"/>
      <c r="F231" s="23"/>
      <c r="G231" s="23"/>
      <c r="H231" s="23"/>
      <c r="I231" s="23"/>
      <c r="J231" s="23"/>
      <c r="K231" s="23"/>
      <c r="L231" s="23"/>
      <c r="M231" s="23"/>
      <c r="N231" s="23"/>
      <c r="O231" s="23"/>
      <c r="P231" s="23"/>
    </row>
    <row r="232" spans="3:16" x14ac:dyDescent="0.2">
      <c r="C232" s="23"/>
      <c r="D232" s="23"/>
      <c r="E232" s="23"/>
      <c r="F232" s="23"/>
      <c r="G232" s="23"/>
      <c r="H232" s="23"/>
      <c r="I232" s="23"/>
      <c r="J232" s="23"/>
      <c r="K232" s="23"/>
      <c r="L232" s="23"/>
      <c r="M232" s="23"/>
      <c r="N232" s="23"/>
      <c r="O232" s="23"/>
      <c r="P232" s="23"/>
    </row>
    <row r="233" spans="3:16" x14ac:dyDescent="0.2">
      <c r="C233" s="23"/>
      <c r="D233" s="23"/>
      <c r="E233" s="23"/>
      <c r="F233" s="23"/>
      <c r="G233" s="23"/>
      <c r="H233" s="23"/>
      <c r="I233" s="23"/>
      <c r="J233" s="23"/>
      <c r="K233" s="23"/>
      <c r="L233" s="23"/>
      <c r="M233" s="23"/>
      <c r="N233" s="23"/>
      <c r="O233" s="23"/>
      <c r="P233" s="23"/>
    </row>
    <row r="234" spans="3:16" x14ac:dyDescent="0.2">
      <c r="C234" s="23"/>
      <c r="D234" s="23"/>
      <c r="E234" s="23"/>
      <c r="F234" s="23"/>
      <c r="G234" s="23"/>
      <c r="H234" s="23"/>
      <c r="I234" s="23"/>
      <c r="J234" s="23"/>
      <c r="K234" s="23"/>
      <c r="L234" s="23"/>
      <c r="M234" s="23"/>
      <c r="N234" s="23"/>
      <c r="O234" s="23"/>
      <c r="P234" s="23"/>
    </row>
    <row r="235" spans="3:16" x14ac:dyDescent="0.2">
      <c r="C235" s="23"/>
      <c r="D235" s="23"/>
      <c r="E235" s="23"/>
      <c r="F235" s="23"/>
      <c r="G235" s="23"/>
      <c r="H235" s="23"/>
      <c r="I235" s="23"/>
      <c r="J235" s="23"/>
      <c r="K235" s="23"/>
      <c r="L235" s="23"/>
      <c r="M235" s="23"/>
      <c r="N235" s="23"/>
      <c r="O235" s="23"/>
      <c r="P235" s="23"/>
    </row>
    <row r="236" spans="3:16" x14ac:dyDescent="0.2">
      <c r="C236" s="23"/>
      <c r="D236" s="23"/>
      <c r="E236" s="23"/>
      <c r="F236" s="23"/>
      <c r="G236" s="23"/>
      <c r="H236" s="23"/>
      <c r="I236" s="23"/>
      <c r="J236" s="23"/>
      <c r="K236" s="23"/>
      <c r="L236" s="23"/>
      <c r="M236" s="23"/>
      <c r="N236" s="23"/>
      <c r="O236" s="23"/>
      <c r="P236" s="23"/>
    </row>
    <row r="237" spans="3:16" x14ac:dyDescent="0.2">
      <c r="C237" s="23"/>
      <c r="D237" s="23"/>
      <c r="E237" s="23"/>
      <c r="F237" s="23"/>
      <c r="G237" s="23"/>
      <c r="H237" s="23"/>
      <c r="I237" s="23"/>
      <c r="J237" s="23"/>
      <c r="K237" s="23"/>
      <c r="L237" s="23"/>
      <c r="M237" s="23"/>
      <c r="N237" s="23"/>
      <c r="O237" s="23"/>
      <c r="P237" s="23"/>
    </row>
    <row r="238" spans="3:16" x14ac:dyDescent="0.2">
      <c r="C238" s="23"/>
      <c r="D238" s="23"/>
      <c r="E238" s="23"/>
      <c r="F238" s="23"/>
      <c r="G238" s="23"/>
      <c r="H238" s="23"/>
      <c r="I238" s="23"/>
      <c r="J238" s="23"/>
      <c r="K238" s="23"/>
      <c r="L238" s="23"/>
      <c r="M238" s="23"/>
      <c r="N238" s="23"/>
      <c r="O238" s="23"/>
      <c r="P238" s="23"/>
    </row>
    <row r="239" spans="3:16" x14ac:dyDescent="0.2">
      <c r="C239" s="23"/>
      <c r="D239" s="23"/>
      <c r="E239" s="23"/>
      <c r="F239" s="23"/>
      <c r="G239" s="23"/>
      <c r="H239" s="23"/>
      <c r="I239" s="23"/>
      <c r="J239" s="23"/>
      <c r="K239" s="23"/>
      <c r="L239" s="23"/>
      <c r="M239" s="23"/>
      <c r="N239" s="23"/>
      <c r="O239" s="23"/>
      <c r="P239" s="23"/>
    </row>
    <row r="240" spans="3:16" x14ac:dyDescent="0.2">
      <c r="C240" s="23"/>
      <c r="D240" s="23"/>
      <c r="E240" s="23"/>
      <c r="F240" s="23"/>
      <c r="G240" s="23"/>
      <c r="H240" s="23"/>
      <c r="I240" s="23"/>
      <c r="J240" s="23"/>
      <c r="K240" s="23"/>
      <c r="L240" s="23"/>
      <c r="M240" s="23"/>
      <c r="N240" s="23"/>
      <c r="O240" s="23"/>
      <c r="P240" s="23"/>
    </row>
    <row r="241" spans="3:16" x14ac:dyDescent="0.2">
      <c r="C241" s="23"/>
      <c r="D241" s="23"/>
      <c r="E241" s="23"/>
      <c r="F241" s="23"/>
      <c r="G241" s="23"/>
      <c r="H241" s="23"/>
      <c r="I241" s="23"/>
      <c r="J241" s="23"/>
      <c r="K241" s="23"/>
      <c r="L241" s="23"/>
      <c r="M241" s="23"/>
      <c r="N241" s="23"/>
      <c r="O241" s="23"/>
      <c r="P241" s="23"/>
    </row>
    <row r="242" spans="3:16" x14ac:dyDescent="0.2">
      <c r="C242" s="23"/>
      <c r="D242" s="23"/>
      <c r="E242" s="23"/>
      <c r="F242" s="23"/>
      <c r="G242" s="23"/>
      <c r="H242" s="23"/>
      <c r="I242" s="23"/>
      <c r="J242" s="23"/>
      <c r="K242" s="23"/>
      <c r="L242" s="23"/>
      <c r="M242" s="23"/>
      <c r="N242" s="23"/>
      <c r="O242" s="23"/>
      <c r="P242" s="23"/>
    </row>
    <row r="243" spans="3:16" x14ac:dyDescent="0.2">
      <c r="C243" s="23"/>
      <c r="D243" s="23"/>
      <c r="E243" s="23"/>
      <c r="F243" s="23"/>
      <c r="G243" s="23"/>
      <c r="H243" s="23"/>
      <c r="I243" s="23"/>
      <c r="J243" s="23"/>
      <c r="K243" s="23"/>
      <c r="L243" s="23"/>
      <c r="M243" s="23"/>
      <c r="N243" s="23"/>
      <c r="O243" s="23"/>
      <c r="P243" s="23"/>
    </row>
    <row r="244" spans="3:16" x14ac:dyDescent="0.2">
      <c r="C244" s="23"/>
      <c r="D244" s="23"/>
      <c r="E244" s="23"/>
      <c r="F244" s="23"/>
      <c r="G244" s="23"/>
      <c r="H244" s="23"/>
      <c r="I244" s="23"/>
      <c r="J244" s="23"/>
      <c r="K244" s="23"/>
      <c r="L244" s="23"/>
      <c r="M244" s="23"/>
      <c r="N244" s="23"/>
      <c r="O244" s="23"/>
      <c r="P244" s="23"/>
    </row>
    <row r="245" spans="3:16" x14ac:dyDescent="0.2">
      <c r="C245" s="23"/>
      <c r="D245" s="23"/>
      <c r="E245" s="23"/>
      <c r="F245" s="23"/>
      <c r="G245" s="23"/>
      <c r="H245" s="23"/>
      <c r="I245" s="23"/>
      <c r="J245" s="23"/>
      <c r="K245" s="23"/>
      <c r="L245" s="23"/>
      <c r="M245" s="23"/>
      <c r="N245" s="23"/>
      <c r="O245" s="23"/>
      <c r="P245" s="23"/>
    </row>
    <row r="246" spans="3:16" x14ac:dyDescent="0.2">
      <c r="C246" s="23"/>
      <c r="D246" s="23"/>
      <c r="E246" s="23"/>
      <c r="F246" s="23"/>
      <c r="G246" s="23"/>
      <c r="H246" s="23"/>
      <c r="I246" s="23"/>
      <c r="J246" s="23"/>
      <c r="K246" s="23"/>
      <c r="L246" s="23"/>
      <c r="M246" s="23"/>
      <c r="N246" s="23"/>
      <c r="O246" s="23"/>
      <c r="P246" s="23"/>
    </row>
    <row r="247" spans="3:16" x14ac:dyDescent="0.2">
      <c r="C247" s="23"/>
      <c r="D247" s="23"/>
      <c r="E247" s="23"/>
      <c r="F247" s="23"/>
      <c r="G247" s="23"/>
      <c r="H247" s="23"/>
      <c r="I247" s="23"/>
      <c r="J247" s="23"/>
      <c r="K247" s="23"/>
      <c r="L247" s="23"/>
      <c r="M247" s="23"/>
      <c r="N247" s="23"/>
      <c r="O247" s="23"/>
      <c r="P247" s="23"/>
    </row>
    <row r="248" spans="3:16" x14ac:dyDescent="0.2">
      <c r="C248" s="23"/>
      <c r="D248" s="23"/>
      <c r="E248" s="23"/>
      <c r="F248" s="23"/>
      <c r="G248" s="23"/>
      <c r="H248" s="23"/>
      <c r="I248" s="23"/>
      <c r="J248" s="23"/>
      <c r="K248" s="23"/>
      <c r="L248" s="23"/>
      <c r="M248" s="23"/>
      <c r="N248" s="23"/>
      <c r="O248" s="23"/>
      <c r="P248" s="23"/>
    </row>
    <row r="249" spans="3:16" x14ac:dyDescent="0.2">
      <c r="C249" s="23"/>
      <c r="D249" s="23"/>
      <c r="E249" s="23"/>
      <c r="F249" s="23"/>
      <c r="G249" s="23"/>
      <c r="H249" s="23"/>
      <c r="I249" s="23"/>
      <c r="J249" s="23"/>
      <c r="K249" s="23"/>
      <c r="L249" s="23"/>
      <c r="M249" s="23"/>
      <c r="N249" s="23"/>
      <c r="O249" s="23"/>
      <c r="P249" s="23"/>
    </row>
    <row r="250" spans="3:16" x14ac:dyDescent="0.2">
      <c r="C250" s="23"/>
      <c r="D250" s="23"/>
      <c r="E250" s="23"/>
      <c r="F250" s="23"/>
      <c r="G250" s="23"/>
      <c r="H250" s="23"/>
      <c r="I250" s="23"/>
      <c r="J250" s="23"/>
      <c r="K250" s="23"/>
      <c r="L250" s="23"/>
      <c r="M250" s="23"/>
      <c r="N250" s="23"/>
      <c r="O250" s="23"/>
      <c r="P250" s="23"/>
    </row>
    <row r="251" spans="3:16" x14ac:dyDescent="0.2">
      <c r="C251" s="23"/>
      <c r="D251" s="23"/>
      <c r="E251" s="23"/>
      <c r="F251" s="23"/>
      <c r="G251" s="23"/>
      <c r="H251" s="23"/>
      <c r="I251" s="23"/>
      <c r="J251" s="23"/>
      <c r="K251" s="23"/>
      <c r="L251" s="23"/>
      <c r="M251" s="23"/>
      <c r="N251" s="23"/>
      <c r="O251" s="23"/>
      <c r="P251" s="23"/>
    </row>
    <row r="252" spans="3:16" x14ac:dyDescent="0.2">
      <c r="C252" s="23"/>
      <c r="D252" s="23"/>
      <c r="E252" s="23"/>
      <c r="F252" s="23"/>
      <c r="G252" s="23"/>
      <c r="H252" s="23"/>
      <c r="I252" s="23"/>
      <c r="J252" s="23"/>
      <c r="K252" s="23"/>
      <c r="L252" s="23"/>
      <c r="M252" s="23"/>
      <c r="N252" s="23"/>
      <c r="O252" s="23"/>
      <c r="P252" s="23"/>
    </row>
    <row r="253" spans="3:16" x14ac:dyDescent="0.2">
      <c r="C253" s="23"/>
      <c r="D253" s="23"/>
      <c r="E253" s="23"/>
      <c r="F253" s="23"/>
      <c r="G253" s="23"/>
      <c r="H253" s="23"/>
      <c r="I253" s="23"/>
      <c r="J253" s="23"/>
      <c r="K253" s="23"/>
      <c r="L253" s="23"/>
      <c r="M253" s="23"/>
      <c r="N253" s="23"/>
      <c r="O253" s="23"/>
      <c r="P253" s="23"/>
    </row>
    <row r="254" spans="3:16" x14ac:dyDescent="0.2">
      <c r="C254" s="23"/>
      <c r="D254" s="23"/>
      <c r="E254" s="23"/>
      <c r="F254" s="23"/>
      <c r="G254" s="23"/>
      <c r="H254" s="23"/>
      <c r="I254" s="23"/>
      <c r="J254" s="23"/>
      <c r="K254" s="23"/>
      <c r="L254" s="23"/>
      <c r="M254" s="23"/>
      <c r="N254" s="23"/>
      <c r="O254" s="23"/>
      <c r="P254" s="23"/>
    </row>
    <row r="255" spans="3:16" x14ac:dyDescent="0.2">
      <c r="C255" s="23"/>
      <c r="D255" s="23"/>
      <c r="E255" s="23"/>
      <c r="F255" s="23"/>
      <c r="G255" s="23"/>
      <c r="H255" s="23"/>
      <c r="I255" s="23"/>
      <c r="J255" s="23"/>
      <c r="K255" s="23"/>
      <c r="L255" s="23"/>
      <c r="M255" s="23"/>
      <c r="N255" s="23"/>
      <c r="O255" s="23"/>
      <c r="P255" s="23"/>
    </row>
    <row r="256" spans="3:16" x14ac:dyDescent="0.2">
      <c r="C256" s="23"/>
      <c r="D256" s="23"/>
      <c r="E256" s="23"/>
      <c r="F256" s="23"/>
      <c r="G256" s="23"/>
      <c r="H256" s="23"/>
      <c r="I256" s="23"/>
      <c r="J256" s="23"/>
      <c r="K256" s="23"/>
      <c r="L256" s="23"/>
      <c r="M256" s="23"/>
      <c r="N256" s="23"/>
      <c r="O256" s="23"/>
      <c r="P256" s="23"/>
    </row>
    <row r="257" spans="3:16" x14ac:dyDescent="0.2">
      <c r="C257" s="23"/>
      <c r="D257" s="23"/>
      <c r="E257" s="23"/>
      <c r="F257" s="23"/>
      <c r="G257" s="23"/>
      <c r="H257" s="23"/>
      <c r="I257" s="23"/>
      <c r="J257" s="23"/>
      <c r="K257" s="23"/>
      <c r="L257" s="23"/>
      <c r="M257" s="23"/>
      <c r="N257" s="23"/>
      <c r="O257" s="23"/>
      <c r="P257" s="23"/>
    </row>
    <row r="258" spans="3:16" x14ac:dyDescent="0.2">
      <c r="C258" s="23"/>
      <c r="D258" s="23"/>
      <c r="E258" s="23"/>
      <c r="F258" s="23"/>
      <c r="G258" s="23"/>
      <c r="H258" s="23"/>
      <c r="I258" s="23"/>
      <c r="J258" s="23"/>
      <c r="K258" s="23"/>
      <c r="L258" s="23"/>
      <c r="M258" s="23"/>
      <c r="N258" s="23"/>
      <c r="O258" s="23"/>
      <c r="P258" s="23"/>
    </row>
    <row r="259" spans="3:16" x14ac:dyDescent="0.2">
      <c r="C259" s="23"/>
      <c r="D259" s="23"/>
      <c r="E259" s="23"/>
      <c r="F259" s="23"/>
      <c r="G259" s="23"/>
      <c r="H259" s="23"/>
      <c r="I259" s="23"/>
      <c r="J259" s="23"/>
      <c r="K259" s="23"/>
      <c r="L259" s="23"/>
      <c r="M259" s="23"/>
      <c r="N259" s="23"/>
      <c r="O259" s="23"/>
      <c r="P259" s="23"/>
    </row>
    <row r="260" spans="3:16" x14ac:dyDescent="0.2">
      <c r="C260" s="23"/>
      <c r="D260" s="23"/>
      <c r="E260" s="23"/>
      <c r="F260" s="23"/>
      <c r="G260" s="23"/>
      <c r="H260" s="23"/>
      <c r="I260" s="23"/>
      <c r="J260" s="23"/>
      <c r="K260" s="23"/>
      <c r="L260" s="23"/>
      <c r="M260" s="23"/>
      <c r="N260" s="23"/>
      <c r="O260" s="23"/>
      <c r="P260" s="23"/>
    </row>
    <row r="261" spans="3:16" x14ac:dyDescent="0.2">
      <c r="C261" s="23"/>
      <c r="D261" s="23"/>
      <c r="E261" s="23"/>
      <c r="F261" s="23"/>
      <c r="G261" s="23"/>
      <c r="H261" s="23"/>
      <c r="I261" s="23"/>
      <c r="J261" s="23"/>
      <c r="K261" s="23"/>
      <c r="L261" s="23"/>
      <c r="M261" s="23"/>
      <c r="N261" s="23"/>
      <c r="O261" s="23"/>
      <c r="P261" s="23"/>
    </row>
    <row r="262" spans="3:16" x14ac:dyDescent="0.2">
      <c r="C262" s="23"/>
      <c r="D262" s="23"/>
      <c r="E262" s="23"/>
      <c r="F262" s="23"/>
      <c r="G262" s="23"/>
      <c r="H262" s="23"/>
      <c r="I262" s="23"/>
      <c r="J262" s="23"/>
      <c r="K262" s="23"/>
      <c r="L262" s="23"/>
      <c r="M262" s="23"/>
      <c r="N262" s="23"/>
      <c r="O262" s="23"/>
      <c r="P262" s="23"/>
    </row>
    <row r="263" spans="3:16" x14ac:dyDescent="0.2">
      <c r="C263" s="23"/>
      <c r="D263" s="23"/>
      <c r="E263" s="23"/>
      <c r="F263" s="23"/>
      <c r="G263" s="23"/>
      <c r="H263" s="23"/>
      <c r="I263" s="23"/>
      <c r="J263" s="23"/>
      <c r="K263" s="23"/>
      <c r="L263" s="23"/>
      <c r="M263" s="23"/>
      <c r="N263" s="23"/>
      <c r="O263" s="23"/>
      <c r="P263" s="23"/>
    </row>
    <row r="264" spans="3:16" x14ac:dyDescent="0.2">
      <c r="C264" s="23"/>
      <c r="D264" s="23"/>
      <c r="E264" s="23"/>
      <c r="F264" s="23"/>
      <c r="G264" s="23"/>
      <c r="H264" s="23"/>
      <c r="I264" s="23"/>
      <c r="J264" s="23"/>
      <c r="K264" s="23"/>
      <c r="L264" s="23"/>
      <c r="M264" s="23"/>
      <c r="N264" s="23"/>
      <c r="O264" s="23"/>
      <c r="P264" s="23"/>
    </row>
    <row r="265" spans="3:16" x14ac:dyDescent="0.2">
      <c r="C265" s="23"/>
      <c r="D265" s="23"/>
      <c r="E265" s="23"/>
      <c r="F265" s="23"/>
      <c r="G265" s="23"/>
      <c r="H265" s="23"/>
      <c r="I265" s="23"/>
      <c r="J265" s="23"/>
      <c r="K265" s="23"/>
      <c r="L265" s="23"/>
      <c r="M265" s="23"/>
      <c r="N265" s="23"/>
      <c r="O265" s="23"/>
      <c r="P265" s="23"/>
    </row>
    <row r="266" spans="3:16" x14ac:dyDescent="0.2">
      <c r="C266" s="23"/>
      <c r="D266" s="23"/>
      <c r="E266" s="23"/>
      <c r="F266" s="23"/>
      <c r="G266" s="23"/>
      <c r="H266" s="23"/>
      <c r="I266" s="23"/>
      <c r="J266" s="23"/>
      <c r="K266" s="23"/>
      <c r="L266" s="23"/>
      <c r="M266" s="23"/>
      <c r="N266" s="23"/>
      <c r="O266" s="23"/>
      <c r="P266" s="23"/>
    </row>
    <row r="267" spans="3:16" x14ac:dyDescent="0.2">
      <c r="C267" s="23"/>
      <c r="D267" s="23"/>
      <c r="E267" s="23"/>
      <c r="F267" s="23"/>
      <c r="G267" s="23"/>
      <c r="H267" s="23"/>
      <c r="I267" s="23"/>
      <c r="J267" s="23"/>
      <c r="K267" s="23"/>
      <c r="L267" s="23"/>
      <c r="M267" s="23"/>
      <c r="N267" s="23"/>
      <c r="O267" s="23"/>
      <c r="P267" s="23"/>
    </row>
    <row r="268" spans="3:16" x14ac:dyDescent="0.2">
      <c r="C268" s="23"/>
      <c r="D268" s="23"/>
      <c r="E268" s="23"/>
      <c r="F268" s="23"/>
      <c r="G268" s="23"/>
      <c r="H268" s="23"/>
      <c r="I268" s="23"/>
      <c r="J268" s="23"/>
      <c r="K268" s="23"/>
      <c r="L268" s="23"/>
      <c r="M268" s="23"/>
      <c r="N268" s="23"/>
      <c r="O268" s="23"/>
      <c r="P268" s="23"/>
    </row>
    <row r="269" spans="3:16" x14ac:dyDescent="0.2">
      <c r="C269" s="23"/>
      <c r="D269" s="23"/>
      <c r="E269" s="23"/>
      <c r="F269" s="23"/>
      <c r="G269" s="23"/>
      <c r="H269" s="23"/>
      <c r="I269" s="23"/>
      <c r="J269" s="23"/>
      <c r="K269" s="23"/>
      <c r="L269" s="23"/>
      <c r="M269" s="23"/>
      <c r="N269" s="23"/>
      <c r="O269" s="23"/>
      <c r="P269" s="23"/>
    </row>
    <row r="270" spans="3:16" x14ac:dyDescent="0.2">
      <c r="C270" s="23"/>
      <c r="D270" s="23"/>
      <c r="E270" s="23"/>
      <c r="F270" s="23"/>
      <c r="G270" s="23"/>
      <c r="H270" s="23"/>
      <c r="I270" s="23"/>
      <c r="J270" s="23"/>
      <c r="K270" s="23"/>
      <c r="L270" s="23"/>
      <c r="M270" s="23"/>
      <c r="N270" s="23"/>
      <c r="O270" s="23"/>
      <c r="P270" s="23"/>
    </row>
    <row r="271" spans="3:16" x14ac:dyDescent="0.2">
      <c r="C271" s="23"/>
      <c r="D271" s="23"/>
      <c r="E271" s="23"/>
      <c r="F271" s="23"/>
      <c r="G271" s="23"/>
      <c r="H271" s="23"/>
      <c r="I271" s="23"/>
      <c r="J271" s="23"/>
      <c r="K271" s="23"/>
      <c r="L271" s="23"/>
      <c r="M271" s="23"/>
      <c r="N271" s="23"/>
      <c r="O271" s="23"/>
      <c r="P271" s="23"/>
    </row>
    <row r="272" spans="3:16" x14ac:dyDescent="0.2">
      <c r="C272" s="23"/>
      <c r="D272" s="23"/>
      <c r="E272" s="23"/>
      <c r="F272" s="23"/>
      <c r="G272" s="23"/>
      <c r="H272" s="23"/>
      <c r="I272" s="23"/>
      <c r="J272" s="23"/>
      <c r="K272" s="23"/>
      <c r="L272" s="23"/>
      <c r="M272" s="23"/>
      <c r="N272" s="23"/>
      <c r="O272" s="23"/>
      <c r="P272" s="23"/>
    </row>
    <row r="273" spans="3:16" x14ac:dyDescent="0.2">
      <c r="C273" s="23"/>
      <c r="D273" s="23"/>
      <c r="E273" s="23"/>
      <c r="F273" s="23"/>
      <c r="G273" s="23"/>
      <c r="H273" s="23"/>
      <c r="I273" s="23"/>
      <c r="J273" s="23"/>
      <c r="K273" s="23"/>
      <c r="L273" s="23"/>
      <c r="M273" s="23"/>
      <c r="N273" s="23"/>
      <c r="O273" s="23"/>
      <c r="P273" s="23"/>
    </row>
    <row r="274" spans="3:16" x14ac:dyDescent="0.2">
      <c r="C274" s="23"/>
      <c r="D274" s="23"/>
      <c r="E274" s="23"/>
      <c r="F274" s="23"/>
      <c r="G274" s="23"/>
      <c r="H274" s="23"/>
      <c r="I274" s="23"/>
      <c r="J274" s="23"/>
      <c r="K274" s="23"/>
      <c r="L274" s="23"/>
      <c r="M274" s="23"/>
      <c r="N274" s="23"/>
      <c r="O274" s="23"/>
      <c r="P274" s="23"/>
    </row>
    <row r="275" spans="3:16" x14ac:dyDescent="0.2">
      <c r="C275" s="23"/>
      <c r="D275" s="23"/>
      <c r="E275" s="23"/>
      <c r="F275" s="23"/>
      <c r="G275" s="23"/>
      <c r="H275" s="23"/>
      <c r="I275" s="23"/>
      <c r="J275" s="23"/>
      <c r="K275" s="23"/>
      <c r="L275" s="23"/>
      <c r="M275" s="23"/>
      <c r="N275" s="23"/>
      <c r="O275" s="23"/>
      <c r="P275" s="23"/>
    </row>
    <row r="276" spans="3:16" x14ac:dyDescent="0.2">
      <c r="C276" s="23"/>
      <c r="D276" s="23"/>
      <c r="E276" s="23"/>
      <c r="F276" s="23"/>
      <c r="G276" s="23"/>
      <c r="H276" s="23"/>
      <c r="I276" s="23"/>
      <c r="J276" s="23"/>
      <c r="K276" s="23"/>
      <c r="L276" s="23"/>
      <c r="M276" s="23"/>
      <c r="N276" s="23"/>
      <c r="O276" s="23"/>
      <c r="P276" s="23"/>
    </row>
    <row r="277" spans="3:16" x14ac:dyDescent="0.2">
      <c r="C277" s="23"/>
      <c r="D277" s="23"/>
      <c r="E277" s="23"/>
      <c r="F277" s="23"/>
      <c r="G277" s="23"/>
      <c r="H277" s="23"/>
      <c r="I277" s="23"/>
      <c r="J277" s="23"/>
      <c r="K277" s="23"/>
      <c r="L277" s="23"/>
      <c r="M277" s="23"/>
      <c r="N277" s="23"/>
      <c r="O277" s="23"/>
      <c r="P277" s="23"/>
    </row>
    <row r="278" spans="3:16" x14ac:dyDescent="0.2">
      <c r="C278" s="23"/>
      <c r="D278" s="23"/>
      <c r="E278" s="23"/>
      <c r="F278" s="23"/>
      <c r="G278" s="23"/>
      <c r="H278" s="23"/>
      <c r="I278" s="23"/>
      <c r="J278" s="23"/>
      <c r="K278" s="23"/>
      <c r="L278" s="23"/>
      <c r="M278" s="23"/>
      <c r="N278" s="23"/>
      <c r="O278" s="23"/>
      <c r="P278" s="23"/>
    </row>
    <row r="279" spans="3:16" x14ac:dyDescent="0.2">
      <c r="C279" s="23"/>
      <c r="D279" s="23"/>
      <c r="E279" s="23"/>
      <c r="F279" s="23"/>
      <c r="G279" s="23"/>
      <c r="H279" s="23"/>
      <c r="I279" s="23"/>
      <c r="J279" s="23"/>
      <c r="K279" s="23"/>
      <c r="L279" s="23"/>
      <c r="M279" s="23"/>
      <c r="N279" s="23"/>
      <c r="O279" s="23"/>
      <c r="P279" s="23"/>
    </row>
    <row r="280" spans="3:16" x14ac:dyDescent="0.2">
      <c r="C280" s="23"/>
      <c r="D280" s="23"/>
      <c r="E280" s="23"/>
      <c r="F280" s="23"/>
      <c r="G280" s="23"/>
      <c r="H280" s="23"/>
      <c r="I280" s="23"/>
      <c r="J280" s="23"/>
      <c r="K280" s="23"/>
      <c r="L280" s="23"/>
      <c r="M280" s="23"/>
      <c r="N280" s="23"/>
      <c r="O280" s="23"/>
      <c r="P280" s="23"/>
    </row>
    <row r="281" spans="3:16" x14ac:dyDescent="0.2">
      <c r="C281" s="23"/>
      <c r="D281" s="23"/>
      <c r="E281" s="23"/>
      <c r="F281" s="23"/>
      <c r="G281" s="23"/>
      <c r="H281" s="23"/>
      <c r="I281" s="23"/>
      <c r="J281" s="23"/>
      <c r="K281" s="23"/>
      <c r="L281" s="23"/>
      <c r="M281" s="23"/>
      <c r="N281" s="23"/>
      <c r="O281" s="23"/>
      <c r="P281" s="23"/>
    </row>
    <row r="282" spans="3:16" x14ac:dyDescent="0.2">
      <c r="C282" s="23"/>
      <c r="D282" s="23"/>
      <c r="E282" s="23"/>
      <c r="F282" s="23"/>
      <c r="G282" s="23"/>
      <c r="H282" s="23"/>
      <c r="I282" s="23"/>
      <c r="J282" s="23"/>
      <c r="K282" s="23"/>
      <c r="L282" s="23"/>
      <c r="M282" s="23"/>
      <c r="N282" s="23"/>
      <c r="O282" s="23"/>
      <c r="P282" s="23"/>
    </row>
    <row r="283" spans="3:16" x14ac:dyDescent="0.2">
      <c r="C283" s="23"/>
      <c r="D283" s="23"/>
      <c r="E283" s="23"/>
      <c r="F283" s="23"/>
      <c r="G283" s="23"/>
      <c r="H283" s="23"/>
      <c r="I283" s="23"/>
      <c r="J283" s="23"/>
      <c r="K283" s="23"/>
      <c r="L283" s="23"/>
      <c r="M283" s="23"/>
      <c r="N283" s="23"/>
      <c r="O283" s="23"/>
      <c r="P283" s="23"/>
    </row>
    <row r="284" spans="3:16" x14ac:dyDescent="0.2">
      <c r="C284" s="23"/>
      <c r="D284" s="23"/>
      <c r="E284" s="23"/>
      <c r="F284" s="23"/>
      <c r="G284" s="23"/>
      <c r="H284" s="23"/>
      <c r="I284" s="23"/>
      <c r="J284" s="23"/>
      <c r="K284" s="23"/>
      <c r="L284" s="23"/>
      <c r="M284" s="23"/>
      <c r="N284" s="23"/>
      <c r="O284" s="23"/>
      <c r="P284" s="23"/>
    </row>
    <row r="285" spans="3:16" x14ac:dyDescent="0.2">
      <c r="C285" s="23"/>
      <c r="D285" s="23"/>
      <c r="E285" s="23"/>
      <c r="F285" s="23"/>
      <c r="G285" s="23"/>
      <c r="H285" s="23"/>
      <c r="I285" s="23"/>
      <c r="J285" s="23"/>
      <c r="K285" s="23"/>
      <c r="L285" s="23"/>
      <c r="M285" s="23"/>
      <c r="N285" s="23"/>
      <c r="O285" s="23"/>
      <c r="P285" s="23"/>
    </row>
    <row r="286" spans="3:16" x14ac:dyDescent="0.2">
      <c r="C286" s="23"/>
      <c r="D286" s="23"/>
      <c r="E286" s="23"/>
      <c r="F286" s="23"/>
      <c r="G286" s="23"/>
      <c r="H286" s="23"/>
      <c r="I286" s="23"/>
      <c r="J286" s="23"/>
      <c r="K286" s="23"/>
      <c r="L286" s="23"/>
      <c r="M286" s="23"/>
      <c r="N286" s="23"/>
      <c r="O286" s="23"/>
      <c r="P286" s="23"/>
    </row>
    <row r="287" spans="3:16" x14ac:dyDescent="0.2">
      <c r="C287" s="23"/>
      <c r="D287" s="23"/>
      <c r="E287" s="23"/>
      <c r="F287" s="23"/>
      <c r="G287" s="23"/>
      <c r="H287" s="23"/>
      <c r="I287" s="23"/>
      <c r="J287" s="23"/>
      <c r="K287" s="23"/>
      <c r="L287" s="23"/>
      <c r="M287" s="23"/>
      <c r="N287" s="23"/>
      <c r="O287" s="23"/>
      <c r="P287" s="23"/>
    </row>
    <row r="288" spans="3:16" x14ac:dyDescent="0.2">
      <c r="C288" s="23"/>
      <c r="D288" s="23"/>
      <c r="E288" s="23"/>
      <c r="F288" s="23"/>
      <c r="G288" s="23"/>
      <c r="H288" s="23"/>
      <c r="I288" s="23"/>
      <c r="J288" s="23"/>
      <c r="K288" s="23"/>
      <c r="L288" s="23"/>
      <c r="M288" s="23"/>
      <c r="N288" s="23"/>
      <c r="O288" s="23"/>
      <c r="P288" s="23"/>
    </row>
    <row r="289" spans="3:16" x14ac:dyDescent="0.2">
      <c r="C289" s="23"/>
      <c r="D289" s="23"/>
      <c r="E289" s="23"/>
      <c r="F289" s="23"/>
      <c r="G289" s="23"/>
      <c r="H289" s="23"/>
      <c r="I289" s="23"/>
      <c r="J289" s="23"/>
      <c r="K289" s="23"/>
      <c r="L289" s="23"/>
      <c r="M289" s="23"/>
      <c r="N289" s="23"/>
      <c r="O289" s="23"/>
      <c r="P289" s="23"/>
    </row>
    <row r="290" spans="3:16" x14ac:dyDescent="0.2">
      <c r="C290" s="23"/>
      <c r="D290" s="23"/>
      <c r="E290" s="23"/>
      <c r="F290" s="23"/>
      <c r="G290" s="23"/>
      <c r="H290" s="23"/>
      <c r="I290" s="23"/>
      <c r="J290" s="23"/>
      <c r="K290" s="23"/>
      <c r="L290" s="23"/>
      <c r="M290" s="23"/>
      <c r="N290" s="23"/>
      <c r="O290" s="23"/>
      <c r="P290" s="23"/>
    </row>
    <row r="291" spans="3:16" x14ac:dyDescent="0.2">
      <c r="C291" s="23"/>
      <c r="D291" s="23"/>
      <c r="E291" s="23"/>
      <c r="F291" s="23"/>
      <c r="G291" s="23"/>
      <c r="H291" s="23"/>
      <c r="I291" s="23"/>
      <c r="J291" s="23"/>
      <c r="K291" s="23"/>
      <c r="L291" s="23"/>
      <c r="M291" s="23"/>
      <c r="N291" s="23"/>
      <c r="O291" s="23"/>
      <c r="P291" s="23"/>
    </row>
    <row r="292" spans="3:16" x14ac:dyDescent="0.2">
      <c r="C292" s="23"/>
      <c r="D292" s="23"/>
      <c r="E292" s="23"/>
      <c r="F292" s="23"/>
      <c r="G292" s="23"/>
      <c r="H292" s="23"/>
      <c r="I292" s="23"/>
      <c r="J292" s="23"/>
      <c r="K292" s="23"/>
      <c r="L292" s="23"/>
      <c r="M292" s="23"/>
      <c r="N292" s="23"/>
      <c r="O292" s="23"/>
      <c r="P292" s="23"/>
    </row>
    <row r="293" spans="3:16" x14ac:dyDescent="0.2">
      <c r="C293" s="23"/>
      <c r="D293" s="23"/>
      <c r="E293" s="23"/>
      <c r="F293" s="23"/>
      <c r="G293" s="23"/>
      <c r="H293" s="23"/>
      <c r="I293" s="23"/>
      <c r="J293" s="23"/>
      <c r="K293" s="23"/>
      <c r="L293" s="23"/>
      <c r="M293" s="23"/>
      <c r="N293" s="23"/>
      <c r="O293" s="23"/>
      <c r="P293" s="23"/>
    </row>
    <row r="294" spans="3:16" x14ac:dyDescent="0.2">
      <c r="C294" s="23"/>
      <c r="D294" s="23"/>
      <c r="E294" s="23"/>
      <c r="F294" s="23"/>
      <c r="G294" s="23"/>
      <c r="H294" s="23"/>
      <c r="I294" s="23"/>
      <c r="J294" s="23"/>
      <c r="K294" s="23"/>
      <c r="L294" s="23"/>
      <c r="M294" s="23"/>
      <c r="N294" s="23"/>
      <c r="O294" s="23"/>
      <c r="P294" s="23"/>
    </row>
    <row r="295" spans="3:16" x14ac:dyDescent="0.2">
      <c r="C295" s="23"/>
      <c r="D295" s="23"/>
      <c r="E295" s="23"/>
      <c r="F295" s="23"/>
      <c r="G295" s="23"/>
      <c r="H295" s="23"/>
      <c r="I295" s="23"/>
      <c r="J295" s="23"/>
      <c r="K295" s="23"/>
      <c r="L295" s="23"/>
      <c r="M295" s="23"/>
      <c r="N295" s="23"/>
      <c r="O295" s="23"/>
      <c r="P295" s="23"/>
    </row>
    <row r="296" spans="3:16" x14ac:dyDescent="0.2">
      <c r="C296" s="23"/>
      <c r="D296" s="23"/>
      <c r="E296" s="23"/>
      <c r="F296" s="23"/>
      <c r="G296" s="23"/>
      <c r="H296" s="23"/>
      <c r="I296" s="23"/>
      <c r="J296" s="23"/>
      <c r="K296" s="23"/>
      <c r="L296" s="23"/>
      <c r="M296" s="23"/>
      <c r="N296" s="23"/>
      <c r="O296" s="23"/>
      <c r="P296" s="23"/>
    </row>
    <row r="297" spans="3:16" x14ac:dyDescent="0.2">
      <c r="C297" s="23"/>
      <c r="D297" s="23"/>
      <c r="E297" s="23"/>
      <c r="F297" s="23"/>
      <c r="G297" s="23"/>
      <c r="H297" s="23"/>
      <c r="I297" s="23"/>
      <c r="J297" s="23"/>
      <c r="K297" s="23"/>
      <c r="L297" s="23"/>
      <c r="M297" s="23"/>
      <c r="N297" s="23"/>
      <c r="O297" s="23"/>
      <c r="P297" s="23"/>
    </row>
    <row r="298" spans="3:16" x14ac:dyDescent="0.2">
      <c r="C298" s="23"/>
      <c r="D298" s="23"/>
      <c r="E298" s="23"/>
      <c r="F298" s="23"/>
      <c r="G298" s="23"/>
      <c r="H298" s="23"/>
      <c r="I298" s="23"/>
      <c r="J298" s="23"/>
      <c r="K298" s="23"/>
      <c r="L298" s="23"/>
      <c r="M298" s="23"/>
      <c r="N298" s="23"/>
      <c r="O298" s="23"/>
      <c r="P298" s="23"/>
    </row>
    <row r="299" spans="3:16" x14ac:dyDescent="0.2">
      <c r="C299" s="23"/>
      <c r="D299" s="23"/>
      <c r="E299" s="23"/>
      <c r="F299" s="23"/>
      <c r="G299" s="23"/>
      <c r="H299" s="23"/>
      <c r="I299" s="23"/>
      <c r="J299" s="23"/>
      <c r="K299" s="23"/>
      <c r="L299" s="23"/>
      <c r="M299" s="23"/>
      <c r="N299" s="23"/>
      <c r="O299" s="23"/>
      <c r="P299" s="23"/>
    </row>
    <row r="300" spans="3:16" x14ac:dyDescent="0.2">
      <c r="C300" s="23"/>
      <c r="D300" s="23"/>
      <c r="E300" s="23"/>
      <c r="F300" s="23"/>
      <c r="G300" s="23"/>
      <c r="H300" s="23"/>
      <c r="I300" s="23"/>
      <c r="J300" s="23"/>
      <c r="K300" s="23"/>
      <c r="L300" s="23"/>
      <c r="M300" s="23"/>
      <c r="N300" s="23"/>
      <c r="O300" s="23"/>
      <c r="P300" s="23"/>
    </row>
    <row r="301" spans="3:16" x14ac:dyDescent="0.2">
      <c r="C301" s="23"/>
      <c r="D301" s="23"/>
      <c r="E301" s="23"/>
      <c r="F301" s="23"/>
      <c r="G301" s="23"/>
      <c r="H301" s="23"/>
      <c r="I301" s="23"/>
      <c r="J301" s="23"/>
      <c r="K301" s="23"/>
      <c r="L301" s="23"/>
      <c r="M301" s="23"/>
      <c r="N301" s="23"/>
      <c r="O301" s="23"/>
      <c r="P301" s="23"/>
    </row>
    <row r="302" spans="3:16" x14ac:dyDescent="0.2">
      <c r="C302" s="23"/>
      <c r="D302" s="23"/>
      <c r="E302" s="23"/>
      <c r="F302" s="23"/>
      <c r="G302" s="23"/>
      <c r="H302" s="23"/>
      <c r="I302" s="23"/>
      <c r="J302" s="23"/>
      <c r="K302" s="23"/>
      <c r="L302" s="23"/>
      <c r="M302" s="23"/>
      <c r="N302" s="23"/>
      <c r="O302" s="23"/>
      <c r="P302" s="23"/>
    </row>
    <row r="303" spans="3:16" x14ac:dyDescent="0.2">
      <c r="C303" s="23"/>
      <c r="D303" s="23"/>
      <c r="E303" s="23"/>
      <c r="F303" s="23"/>
      <c r="G303" s="23"/>
      <c r="H303" s="23"/>
      <c r="I303" s="23"/>
      <c r="J303" s="23"/>
      <c r="K303" s="23"/>
      <c r="L303" s="23"/>
      <c r="M303" s="23"/>
      <c r="N303" s="23"/>
      <c r="O303" s="23"/>
      <c r="P303" s="23"/>
    </row>
    <row r="304" spans="3:16" x14ac:dyDescent="0.2">
      <c r="C304" s="23"/>
      <c r="D304" s="23"/>
      <c r="E304" s="23"/>
      <c r="F304" s="23"/>
      <c r="G304" s="23"/>
      <c r="H304" s="23"/>
      <c r="I304" s="23"/>
      <c r="J304" s="23"/>
      <c r="K304" s="23"/>
      <c r="L304" s="23"/>
      <c r="M304" s="23"/>
      <c r="N304" s="23"/>
      <c r="O304" s="23"/>
      <c r="P304" s="23"/>
    </row>
    <row r="305" spans="3:16" x14ac:dyDescent="0.2">
      <c r="C305" s="23"/>
      <c r="D305" s="23"/>
      <c r="E305" s="23"/>
      <c r="F305" s="23"/>
      <c r="G305" s="23"/>
      <c r="H305" s="23"/>
      <c r="I305" s="23"/>
      <c r="J305" s="23"/>
      <c r="K305" s="23"/>
      <c r="L305" s="23"/>
      <c r="M305" s="23"/>
      <c r="N305" s="23"/>
      <c r="O305" s="23"/>
      <c r="P305" s="23"/>
    </row>
    <row r="306" spans="3:16" x14ac:dyDescent="0.2">
      <c r="C306" s="23"/>
      <c r="D306" s="23"/>
      <c r="E306" s="23"/>
      <c r="F306" s="23"/>
      <c r="G306" s="23"/>
      <c r="H306" s="23"/>
      <c r="I306" s="23"/>
      <c r="J306" s="23"/>
      <c r="K306" s="23"/>
      <c r="L306" s="23"/>
      <c r="M306" s="23"/>
      <c r="N306" s="23"/>
      <c r="O306" s="23"/>
      <c r="P306" s="23"/>
    </row>
    <row r="307" spans="3:16" x14ac:dyDescent="0.2">
      <c r="C307" s="23"/>
      <c r="D307" s="23"/>
      <c r="E307" s="23"/>
      <c r="F307" s="23"/>
      <c r="G307" s="23"/>
      <c r="H307" s="23"/>
      <c r="I307" s="23"/>
      <c r="J307" s="23"/>
      <c r="K307" s="23"/>
      <c r="L307" s="23"/>
      <c r="M307" s="23"/>
      <c r="N307" s="23"/>
      <c r="O307" s="23"/>
      <c r="P307" s="23"/>
    </row>
    <row r="308" spans="3:16" x14ac:dyDescent="0.2">
      <c r="C308" s="23"/>
      <c r="D308" s="23"/>
      <c r="E308" s="23"/>
      <c r="F308" s="23"/>
      <c r="G308" s="23"/>
      <c r="H308" s="23"/>
      <c r="I308" s="23"/>
      <c r="J308" s="23"/>
      <c r="K308" s="23"/>
      <c r="L308" s="23"/>
      <c r="M308" s="23"/>
      <c r="N308" s="23"/>
      <c r="O308" s="23"/>
      <c r="P308" s="23"/>
    </row>
    <row r="309" spans="3:16" x14ac:dyDescent="0.2">
      <c r="C309" s="23"/>
      <c r="D309" s="23"/>
      <c r="E309" s="23"/>
      <c r="F309" s="23"/>
      <c r="G309" s="23"/>
      <c r="H309" s="23"/>
      <c r="I309" s="23"/>
      <c r="J309" s="23"/>
      <c r="K309" s="23"/>
      <c r="L309" s="23"/>
      <c r="M309" s="23"/>
      <c r="N309" s="23"/>
      <c r="O309" s="23"/>
      <c r="P309" s="23"/>
    </row>
    <row r="310" spans="3:16" x14ac:dyDescent="0.2">
      <c r="C310" s="23"/>
      <c r="D310" s="23"/>
      <c r="E310" s="23"/>
      <c r="F310" s="23"/>
      <c r="G310" s="23"/>
      <c r="H310" s="23"/>
      <c r="I310" s="23"/>
      <c r="J310" s="23"/>
      <c r="K310" s="23"/>
      <c r="L310" s="23"/>
      <c r="M310" s="23"/>
      <c r="N310" s="23"/>
      <c r="O310" s="23"/>
      <c r="P310" s="23"/>
    </row>
    <row r="311" spans="3:16" x14ac:dyDescent="0.2">
      <c r="C311" s="23"/>
      <c r="D311" s="23"/>
      <c r="E311" s="23"/>
      <c r="F311" s="23"/>
      <c r="G311" s="23"/>
      <c r="H311" s="23"/>
      <c r="I311" s="23"/>
      <c r="J311" s="23"/>
      <c r="K311" s="23"/>
      <c r="L311" s="23"/>
      <c r="M311" s="23"/>
      <c r="N311" s="23"/>
      <c r="O311" s="23"/>
      <c r="P311" s="23"/>
    </row>
    <row r="312" spans="3:16" x14ac:dyDescent="0.2">
      <c r="C312" s="23"/>
      <c r="D312" s="23"/>
      <c r="E312" s="23"/>
      <c r="F312" s="23"/>
      <c r="G312" s="23"/>
      <c r="H312" s="23"/>
      <c r="I312" s="23"/>
      <c r="J312" s="23"/>
      <c r="K312" s="23"/>
      <c r="L312" s="23"/>
      <c r="M312" s="23"/>
      <c r="N312" s="23"/>
      <c r="O312" s="23"/>
      <c r="P312" s="23"/>
    </row>
    <row r="313" spans="3:16" x14ac:dyDescent="0.2">
      <c r="C313" s="23"/>
      <c r="D313" s="23"/>
      <c r="E313" s="23"/>
      <c r="F313" s="23"/>
      <c r="G313" s="23"/>
      <c r="H313" s="23"/>
      <c r="I313" s="23"/>
      <c r="J313" s="23"/>
      <c r="K313" s="23"/>
      <c r="L313" s="23"/>
      <c r="M313" s="23"/>
      <c r="N313" s="23"/>
      <c r="O313" s="23"/>
      <c r="P313" s="23"/>
    </row>
    <row r="314" spans="3:16" x14ac:dyDescent="0.2">
      <c r="C314" s="23"/>
      <c r="D314" s="23"/>
      <c r="E314" s="23"/>
      <c r="F314" s="23"/>
      <c r="G314" s="23"/>
      <c r="H314" s="23"/>
      <c r="I314" s="23"/>
      <c r="J314" s="23"/>
      <c r="K314" s="23"/>
      <c r="L314" s="23"/>
      <c r="M314" s="23"/>
      <c r="N314" s="23"/>
      <c r="O314" s="23"/>
      <c r="P314" s="23"/>
    </row>
    <row r="315" spans="3:16" x14ac:dyDescent="0.2">
      <c r="C315" s="23"/>
      <c r="D315" s="23"/>
      <c r="E315" s="23"/>
      <c r="F315" s="23"/>
      <c r="G315" s="23"/>
      <c r="H315" s="23"/>
      <c r="I315" s="23"/>
      <c r="J315" s="23"/>
      <c r="K315" s="23"/>
      <c r="L315" s="23"/>
      <c r="M315" s="23"/>
      <c r="N315" s="23"/>
      <c r="O315" s="23"/>
      <c r="P315" s="23"/>
    </row>
    <row r="316" spans="3:16" x14ac:dyDescent="0.2">
      <c r="C316" s="23"/>
      <c r="D316" s="23"/>
      <c r="E316" s="23"/>
      <c r="F316" s="23"/>
      <c r="G316" s="23"/>
      <c r="H316" s="23"/>
      <c r="I316" s="23"/>
      <c r="J316" s="23"/>
      <c r="K316" s="23"/>
      <c r="L316" s="23"/>
      <c r="M316" s="23"/>
      <c r="N316" s="23"/>
      <c r="O316" s="23"/>
      <c r="P316" s="23"/>
    </row>
    <row r="317" spans="3:16" x14ac:dyDescent="0.2">
      <c r="C317" s="23"/>
      <c r="D317" s="23"/>
      <c r="E317" s="23"/>
      <c r="F317" s="23"/>
      <c r="G317" s="23"/>
      <c r="H317" s="23"/>
      <c r="I317" s="23"/>
      <c r="J317" s="23"/>
      <c r="K317" s="23"/>
      <c r="L317" s="23"/>
      <c r="M317" s="23"/>
      <c r="N317" s="23"/>
      <c r="O317" s="23"/>
      <c r="P317" s="23"/>
    </row>
    <row r="318" spans="3:16" x14ac:dyDescent="0.2">
      <c r="C318" s="23"/>
      <c r="D318" s="23"/>
      <c r="E318" s="23"/>
      <c r="F318" s="23"/>
      <c r="G318" s="23"/>
      <c r="H318" s="23"/>
      <c r="I318" s="23"/>
      <c r="J318" s="23"/>
      <c r="K318" s="23"/>
      <c r="L318" s="23"/>
      <c r="M318" s="23"/>
      <c r="N318" s="23"/>
      <c r="O318" s="23"/>
      <c r="P318" s="23"/>
    </row>
    <row r="319" spans="3:16" x14ac:dyDescent="0.2">
      <c r="C319" s="23"/>
      <c r="D319" s="23"/>
      <c r="E319" s="23"/>
      <c r="F319" s="23"/>
      <c r="G319" s="23"/>
      <c r="H319" s="23"/>
      <c r="I319" s="23"/>
      <c r="J319" s="23"/>
      <c r="K319" s="23"/>
      <c r="L319" s="23"/>
      <c r="M319" s="23"/>
      <c r="N319" s="23"/>
      <c r="O319" s="23"/>
      <c r="P319" s="23"/>
    </row>
    <row r="320" spans="3:16" x14ac:dyDescent="0.2">
      <c r="C320" s="23"/>
      <c r="D320" s="23"/>
      <c r="E320" s="23"/>
      <c r="F320" s="23"/>
      <c r="G320" s="23"/>
      <c r="H320" s="23"/>
      <c r="I320" s="23"/>
      <c r="J320" s="23"/>
      <c r="K320" s="23"/>
      <c r="L320" s="23"/>
      <c r="M320" s="23"/>
      <c r="N320" s="23"/>
      <c r="O320" s="23"/>
      <c r="P320" s="23"/>
    </row>
    <row r="321" spans="3:16" x14ac:dyDescent="0.2">
      <c r="C321" s="23"/>
      <c r="D321" s="23"/>
      <c r="E321" s="23"/>
      <c r="F321" s="23"/>
      <c r="G321" s="23"/>
      <c r="H321" s="23"/>
      <c r="I321" s="23"/>
      <c r="J321" s="23"/>
      <c r="K321" s="23"/>
      <c r="L321" s="23"/>
      <c r="M321" s="23"/>
      <c r="N321" s="23"/>
      <c r="O321" s="23"/>
      <c r="P321" s="23"/>
    </row>
    <row r="322" spans="3:16" x14ac:dyDescent="0.2">
      <c r="C322" s="23"/>
      <c r="D322" s="23"/>
      <c r="E322" s="23"/>
      <c r="F322" s="23"/>
      <c r="G322" s="23"/>
      <c r="H322" s="23"/>
      <c r="I322" s="23"/>
      <c r="J322" s="23"/>
      <c r="K322" s="23"/>
      <c r="L322" s="23"/>
      <c r="M322" s="23"/>
      <c r="N322" s="23"/>
      <c r="O322" s="23"/>
      <c r="P322" s="23"/>
    </row>
    <row r="323" spans="3:16" x14ac:dyDescent="0.2">
      <c r="C323" s="23"/>
      <c r="D323" s="23"/>
      <c r="E323" s="23"/>
      <c r="F323" s="23"/>
      <c r="G323" s="23"/>
      <c r="H323" s="23"/>
      <c r="I323" s="23"/>
      <c r="J323" s="23"/>
      <c r="K323" s="23"/>
      <c r="L323" s="23"/>
      <c r="M323" s="23"/>
      <c r="N323" s="23"/>
      <c r="O323" s="23"/>
      <c r="P323" s="23"/>
    </row>
    <row r="324" spans="3:16" x14ac:dyDescent="0.2">
      <c r="C324" s="23"/>
      <c r="D324" s="23"/>
      <c r="E324" s="23"/>
      <c r="F324" s="23"/>
      <c r="G324" s="23"/>
      <c r="H324" s="23"/>
      <c r="I324" s="23"/>
      <c r="J324" s="23"/>
      <c r="K324" s="23"/>
      <c r="L324" s="23"/>
      <c r="M324" s="23"/>
      <c r="N324" s="23"/>
      <c r="O324" s="23"/>
      <c r="P324" s="23"/>
    </row>
    <row r="325" spans="3:16" x14ac:dyDescent="0.2">
      <c r="C325" s="23"/>
      <c r="D325" s="23"/>
      <c r="E325" s="23"/>
      <c r="F325" s="23"/>
      <c r="G325" s="23"/>
      <c r="H325" s="23"/>
      <c r="I325" s="23"/>
      <c r="J325" s="23"/>
      <c r="K325" s="23"/>
      <c r="L325" s="23"/>
      <c r="M325" s="23"/>
      <c r="N325" s="23"/>
      <c r="O325" s="23"/>
      <c r="P325" s="23"/>
    </row>
    <row r="326" spans="3:16" x14ac:dyDescent="0.2">
      <c r="C326" s="23"/>
      <c r="D326" s="23"/>
      <c r="E326" s="23"/>
      <c r="F326" s="23"/>
      <c r="G326" s="23"/>
      <c r="H326" s="23"/>
      <c r="I326" s="23"/>
      <c r="J326" s="23"/>
      <c r="K326" s="23"/>
      <c r="L326" s="23"/>
      <c r="M326" s="23"/>
      <c r="N326" s="23"/>
      <c r="O326" s="23"/>
      <c r="P326" s="23"/>
    </row>
    <row r="327" spans="3:16" x14ac:dyDescent="0.2">
      <c r="C327" s="23"/>
      <c r="D327" s="23"/>
      <c r="E327" s="23"/>
      <c r="F327" s="23"/>
      <c r="G327" s="23"/>
      <c r="H327" s="23"/>
      <c r="I327" s="23"/>
      <c r="J327" s="23"/>
      <c r="K327" s="23"/>
      <c r="L327" s="23"/>
      <c r="M327" s="23"/>
      <c r="N327" s="23"/>
      <c r="O327" s="23"/>
      <c r="P327" s="23"/>
    </row>
    <row r="328" spans="3:16" x14ac:dyDescent="0.2">
      <c r="C328" s="23"/>
      <c r="D328" s="23"/>
      <c r="E328" s="23"/>
      <c r="F328" s="23"/>
      <c r="G328" s="23"/>
      <c r="H328" s="23"/>
      <c r="I328" s="23"/>
      <c r="J328" s="23"/>
      <c r="K328" s="23"/>
      <c r="L328" s="23"/>
      <c r="M328" s="23"/>
      <c r="N328" s="23"/>
      <c r="O328" s="23"/>
      <c r="P328" s="23"/>
    </row>
    <row r="329" spans="3:16" x14ac:dyDescent="0.2">
      <c r="C329" s="23"/>
      <c r="D329" s="23"/>
      <c r="E329" s="23"/>
      <c r="F329" s="23"/>
      <c r="G329" s="23"/>
      <c r="H329" s="23"/>
      <c r="I329" s="23"/>
      <c r="J329" s="23"/>
      <c r="K329" s="23"/>
      <c r="L329" s="23"/>
      <c r="M329" s="23"/>
      <c r="N329" s="23"/>
      <c r="O329" s="23"/>
      <c r="P329" s="23"/>
    </row>
    <row r="330" spans="3:16" x14ac:dyDescent="0.2">
      <c r="C330" s="23"/>
      <c r="D330" s="23"/>
      <c r="E330" s="23"/>
      <c r="F330" s="23"/>
      <c r="G330" s="23"/>
      <c r="H330" s="23"/>
      <c r="I330" s="23"/>
      <c r="J330" s="23"/>
      <c r="K330" s="23"/>
      <c r="L330" s="23"/>
      <c r="M330" s="23"/>
      <c r="N330" s="23"/>
      <c r="O330" s="23"/>
      <c r="P330" s="23"/>
    </row>
    <row r="331" spans="3:16" x14ac:dyDescent="0.2">
      <c r="C331" s="23"/>
      <c r="D331" s="23"/>
      <c r="E331" s="23"/>
      <c r="F331" s="23"/>
      <c r="G331" s="23"/>
      <c r="H331" s="23"/>
      <c r="I331" s="23"/>
      <c r="J331" s="23"/>
      <c r="K331" s="23"/>
      <c r="L331" s="23"/>
      <c r="M331" s="23"/>
      <c r="N331" s="23"/>
      <c r="O331" s="23"/>
      <c r="P331" s="23"/>
    </row>
    <row r="332" spans="3:16" x14ac:dyDescent="0.2">
      <c r="C332" s="23"/>
      <c r="D332" s="23"/>
      <c r="E332" s="23"/>
      <c r="F332" s="23"/>
      <c r="G332" s="23"/>
      <c r="H332" s="23"/>
      <c r="I332" s="23"/>
      <c r="J332" s="23"/>
      <c r="K332" s="23"/>
      <c r="L332" s="23"/>
      <c r="M332" s="23"/>
      <c r="N332" s="23"/>
      <c r="O332" s="23"/>
      <c r="P332" s="23"/>
    </row>
    <row r="333" spans="3:16" x14ac:dyDescent="0.2">
      <c r="C333" s="23"/>
      <c r="D333" s="23"/>
      <c r="E333" s="23"/>
      <c r="F333" s="23"/>
      <c r="G333" s="23"/>
      <c r="H333" s="23"/>
      <c r="I333" s="23"/>
      <c r="J333" s="23"/>
      <c r="K333" s="23"/>
      <c r="L333" s="23"/>
      <c r="M333" s="23"/>
      <c r="N333" s="23"/>
      <c r="O333" s="23"/>
      <c r="P333" s="23"/>
    </row>
    <row r="334" spans="3:16" x14ac:dyDescent="0.2">
      <c r="C334" s="23"/>
      <c r="D334" s="23"/>
      <c r="E334" s="23"/>
      <c r="F334" s="23"/>
      <c r="G334" s="23"/>
      <c r="H334" s="23"/>
      <c r="I334" s="23"/>
      <c r="J334" s="23"/>
      <c r="K334" s="23"/>
      <c r="L334" s="23"/>
      <c r="M334" s="23"/>
      <c r="N334" s="23"/>
      <c r="O334" s="23"/>
      <c r="P334" s="23"/>
    </row>
    <row r="335" spans="3:16" x14ac:dyDescent="0.2">
      <c r="C335" s="23"/>
      <c r="D335" s="23"/>
      <c r="E335" s="23"/>
      <c r="F335" s="23"/>
      <c r="G335" s="23"/>
      <c r="H335" s="23"/>
      <c r="I335" s="23"/>
      <c r="J335" s="23"/>
      <c r="K335" s="23"/>
      <c r="L335" s="23"/>
      <c r="M335" s="23"/>
      <c r="N335" s="23"/>
      <c r="O335" s="23"/>
      <c r="P335" s="23"/>
    </row>
    <row r="336" spans="3:16" x14ac:dyDescent="0.2">
      <c r="C336" s="23"/>
      <c r="D336" s="23"/>
      <c r="E336" s="23"/>
      <c r="F336" s="23"/>
      <c r="G336" s="23"/>
      <c r="H336" s="23"/>
      <c r="I336" s="23"/>
      <c r="J336" s="23"/>
      <c r="K336" s="23"/>
      <c r="L336" s="23"/>
      <c r="M336" s="23"/>
      <c r="N336" s="23"/>
      <c r="O336" s="23"/>
      <c r="P336" s="23"/>
    </row>
    <row r="337" spans="3:16" x14ac:dyDescent="0.2">
      <c r="C337" s="23"/>
      <c r="D337" s="23"/>
      <c r="E337" s="23"/>
      <c r="F337" s="23"/>
      <c r="G337" s="23"/>
      <c r="H337" s="23"/>
      <c r="I337" s="23"/>
      <c r="J337" s="23"/>
      <c r="K337" s="23"/>
      <c r="L337" s="23"/>
      <c r="M337" s="23"/>
      <c r="N337" s="23"/>
      <c r="O337" s="23"/>
      <c r="P337" s="23"/>
    </row>
    <row r="338" spans="3:16" x14ac:dyDescent="0.2">
      <c r="C338" s="23"/>
      <c r="D338" s="23"/>
      <c r="E338" s="23"/>
      <c r="F338" s="23"/>
      <c r="G338" s="23"/>
      <c r="H338" s="23"/>
      <c r="I338" s="23"/>
      <c r="J338" s="23"/>
      <c r="K338" s="23"/>
      <c r="L338" s="23"/>
      <c r="M338" s="23"/>
      <c r="N338" s="23"/>
      <c r="O338" s="23"/>
      <c r="P338" s="23"/>
    </row>
    <row r="339" spans="3:16" x14ac:dyDescent="0.2">
      <c r="C339" s="23"/>
      <c r="D339" s="23"/>
      <c r="E339" s="23"/>
      <c r="F339" s="23"/>
      <c r="G339" s="23"/>
      <c r="H339" s="23"/>
      <c r="I339" s="23"/>
      <c r="J339" s="23"/>
      <c r="K339" s="23"/>
      <c r="L339" s="23"/>
      <c r="M339" s="23"/>
      <c r="N339" s="23"/>
      <c r="O339" s="23"/>
      <c r="P339" s="23"/>
    </row>
    <row r="340" spans="3:16" x14ac:dyDescent="0.2">
      <c r="C340" s="23"/>
      <c r="D340" s="23"/>
      <c r="E340" s="23"/>
      <c r="F340" s="23"/>
      <c r="G340" s="23"/>
      <c r="H340" s="23"/>
      <c r="I340" s="23"/>
      <c r="J340" s="23"/>
      <c r="K340" s="23"/>
      <c r="L340" s="23"/>
      <c r="M340" s="23"/>
      <c r="N340" s="23"/>
      <c r="O340" s="23"/>
      <c r="P340" s="23"/>
    </row>
    <row r="341" spans="3:16" x14ac:dyDescent="0.2">
      <c r="C341" s="23"/>
      <c r="D341" s="23"/>
      <c r="E341" s="23"/>
      <c r="F341" s="23"/>
      <c r="G341" s="23"/>
      <c r="H341" s="23"/>
      <c r="I341" s="23"/>
      <c r="J341" s="23"/>
      <c r="K341" s="23"/>
      <c r="L341" s="23"/>
      <c r="M341" s="23"/>
      <c r="N341" s="23"/>
      <c r="O341" s="23"/>
      <c r="P341" s="23"/>
    </row>
    <row r="342" spans="3:16" x14ac:dyDescent="0.2">
      <c r="C342" s="23"/>
      <c r="D342" s="23"/>
      <c r="E342" s="23"/>
      <c r="F342" s="23"/>
      <c r="G342" s="23"/>
      <c r="H342" s="23"/>
      <c r="I342" s="23"/>
      <c r="J342" s="23"/>
      <c r="K342" s="23"/>
      <c r="L342" s="23"/>
      <c r="M342" s="23"/>
      <c r="N342" s="23"/>
      <c r="O342" s="23"/>
      <c r="P342" s="23"/>
    </row>
    <row r="343" spans="3:16" x14ac:dyDescent="0.2">
      <c r="C343" s="23"/>
      <c r="D343" s="23"/>
      <c r="E343" s="23"/>
      <c r="F343" s="23"/>
      <c r="G343" s="23"/>
      <c r="H343" s="23"/>
      <c r="I343" s="23"/>
      <c r="J343" s="23"/>
      <c r="K343" s="23"/>
      <c r="L343" s="23"/>
      <c r="M343" s="23"/>
      <c r="N343" s="23"/>
      <c r="O343" s="23"/>
      <c r="P343" s="23"/>
    </row>
    <row r="344" spans="3:16" x14ac:dyDescent="0.2">
      <c r="C344" s="23"/>
      <c r="D344" s="23"/>
      <c r="E344" s="23"/>
      <c r="F344" s="23"/>
      <c r="G344" s="23"/>
      <c r="H344" s="23"/>
      <c r="I344" s="23"/>
      <c r="J344" s="23"/>
      <c r="K344" s="23"/>
      <c r="L344" s="23"/>
      <c r="M344" s="23"/>
      <c r="N344" s="23"/>
      <c r="O344" s="23"/>
      <c r="P344" s="23"/>
    </row>
    <row r="345" spans="3:16" x14ac:dyDescent="0.2">
      <c r="C345" s="23"/>
      <c r="D345" s="23"/>
      <c r="E345" s="23"/>
      <c r="F345" s="23"/>
      <c r="G345" s="23"/>
      <c r="H345" s="23"/>
      <c r="I345" s="23"/>
      <c r="J345" s="23"/>
      <c r="K345" s="23"/>
      <c r="L345" s="23"/>
      <c r="M345" s="23"/>
      <c r="N345" s="23"/>
      <c r="O345" s="23"/>
      <c r="P345" s="23"/>
    </row>
    <row r="346" spans="3:16" x14ac:dyDescent="0.2">
      <c r="C346" s="23"/>
      <c r="D346" s="23"/>
      <c r="E346" s="23"/>
      <c r="F346" s="23"/>
      <c r="G346" s="23"/>
      <c r="H346" s="23"/>
      <c r="I346" s="23"/>
      <c r="J346" s="23"/>
      <c r="K346" s="23"/>
      <c r="L346" s="23"/>
      <c r="M346" s="23"/>
      <c r="N346" s="23"/>
      <c r="O346" s="23"/>
      <c r="P346" s="23"/>
    </row>
    <row r="347" spans="3:16" x14ac:dyDescent="0.2">
      <c r="C347" s="23"/>
      <c r="D347" s="23"/>
      <c r="E347" s="23"/>
      <c r="F347" s="23"/>
      <c r="G347" s="23"/>
      <c r="H347" s="23"/>
      <c r="I347" s="23"/>
      <c r="J347" s="23"/>
      <c r="K347" s="23"/>
      <c r="L347" s="23"/>
      <c r="M347" s="23"/>
      <c r="N347" s="23"/>
      <c r="O347" s="23"/>
      <c r="P347" s="23"/>
    </row>
    <row r="348" spans="3:16" x14ac:dyDescent="0.2">
      <c r="C348" s="23"/>
      <c r="D348" s="23"/>
      <c r="E348" s="23"/>
      <c r="F348" s="23"/>
      <c r="G348" s="23"/>
      <c r="H348" s="23"/>
      <c r="I348" s="23"/>
      <c r="J348" s="23"/>
      <c r="K348" s="23"/>
      <c r="L348" s="23"/>
      <c r="M348" s="23"/>
      <c r="N348" s="23"/>
      <c r="O348" s="23"/>
      <c r="P348" s="23"/>
    </row>
    <row r="349" spans="3:16" x14ac:dyDescent="0.2">
      <c r="C349" s="23"/>
      <c r="D349" s="23"/>
      <c r="E349" s="23"/>
      <c r="F349" s="23"/>
      <c r="G349" s="23"/>
      <c r="H349" s="23"/>
      <c r="I349" s="23"/>
      <c r="J349" s="23"/>
      <c r="K349" s="23"/>
      <c r="L349" s="23"/>
      <c r="M349" s="23"/>
      <c r="N349" s="23"/>
      <c r="O349" s="23"/>
      <c r="P349" s="23"/>
    </row>
    <row r="350" spans="3:16" x14ac:dyDescent="0.2">
      <c r="C350" s="23"/>
      <c r="D350" s="23"/>
      <c r="E350" s="23"/>
      <c r="F350" s="23"/>
      <c r="G350" s="23"/>
      <c r="H350" s="23"/>
      <c r="I350" s="23"/>
      <c r="J350" s="23"/>
      <c r="K350" s="23"/>
      <c r="L350" s="23"/>
      <c r="M350" s="23"/>
      <c r="N350" s="23"/>
      <c r="O350" s="23"/>
      <c r="P350" s="23"/>
    </row>
    <row r="351" spans="3:16" x14ac:dyDescent="0.2">
      <c r="C351" s="23"/>
      <c r="D351" s="23"/>
      <c r="E351" s="23"/>
      <c r="F351" s="23"/>
      <c r="G351" s="23"/>
      <c r="H351" s="23"/>
      <c r="I351" s="23"/>
      <c r="J351" s="23"/>
      <c r="K351" s="23"/>
      <c r="L351" s="23"/>
      <c r="M351" s="23"/>
      <c r="N351" s="23"/>
      <c r="O351" s="23"/>
      <c r="P351" s="23"/>
    </row>
    <row r="352" spans="3:16" x14ac:dyDescent="0.2">
      <c r="C352" s="23"/>
      <c r="D352" s="23"/>
      <c r="E352" s="23"/>
      <c r="F352" s="23"/>
      <c r="G352" s="23"/>
      <c r="H352" s="23"/>
      <c r="I352" s="23"/>
      <c r="J352" s="23"/>
      <c r="K352" s="23"/>
      <c r="L352" s="23"/>
      <c r="M352" s="23"/>
      <c r="N352" s="23"/>
      <c r="O352" s="23"/>
      <c r="P352" s="23"/>
    </row>
    <row r="353" spans="3:16" x14ac:dyDescent="0.2">
      <c r="C353" s="23"/>
      <c r="D353" s="23"/>
      <c r="E353" s="23"/>
      <c r="F353" s="23"/>
      <c r="G353" s="23"/>
      <c r="H353" s="23"/>
      <c r="I353" s="23"/>
      <c r="J353" s="23"/>
      <c r="K353" s="23"/>
      <c r="L353" s="23"/>
      <c r="M353" s="23"/>
      <c r="N353" s="23"/>
      <c r="O353" s="23"/>
      <c r="P353" s="23"/>
    </row>
    <row r="354" spans="3:16" x14ac:dyDescent="0.2">
      <c r="C354" s="23"/>
      <c r="D354" s="23"/>
      <c r="E354" s="23"/>
      <c r="F354" s="23"/>
      <c r="G354" s="23"/>
      <c r="H354" s="23"/>
      <c r="I354" s="23"/>
      <c r="J354" s="23"/>
      <c r="K354" s="23"/>
      <c r="L354" s="23"/>
      <c r="M354" s="23"/>
      <c r="N354" s="23"/>
      <c r="O354" s="23"/>
      <c r="P354" s="23"/>
    </row>
    <row r="355" spans="3:16" x14ac:dyDescent="0.2">
      <c r="C355" s="23"/>
      <c r="D355" s="23"/>
      <c r="E355" s="23"/>
      <c r="F355" s="23"/>
      <c r="G355" s="23"/>
      <c r="H355" s="23"/>
      <c r="I355" s="23"/>
      <c r="J355" s="23"/>
      <c r="K355" s="23"/>
      <c r="L355" s="23"/>
      <c r="M355" s="23"/>
      <c r="N355" s="23"/>
      <c r="O355" s="23"/>
      <c r="P355" s="23"/>
    </row>
    <row r="356" spans="3:16" x14ac:dyDescent="0.2"/>
    <row r="357" spans="3:16" x14ac:dyDescent="0.2"/>
    <row r="358" spans="3:16" x14ac:dyDescent="0.2"/>
    <row r="359" spans="3:16" x14ac:dyDescent="0.2"/>
    <row r="360" spans="3:16" x14ac:dyDescent="0.2"/>
    <row r="361" spans="3:16" x14ac:dyDescent="0.2"/>
    <row r="362" spans="3:16" x14ac:dyDescent="0.2"/>
    <row r="363" spans="3:16" x14ac:dyDescent="0.2"/>
    <row r="364" spans="3:16" x14ac:dyDescent="0.2"/>
    <row r="365" spans="3:16" x14ac:dyDescent="0.2"/>
    <row r="366" spans="3:16" x14ac:dyDescent="0.2"/>
    <row r="367" spans="3:16" x14ac:dyDescent="0.2"/>
    <row r="368" spans="3:16" x14ac:dyDescent="0.2"/>
    <row r="369" x14ac:dyDescent="0.2"/>
    <row r="370" x14ac:dyDescent="0.2"/>
    <row r="371" x14ac:dyDescent="0.2"/>
    <row r="372" x14ac:dyDescent="0.2"/>
    <row r="373" x14ac:dyDescent="0.2"/>
    <row r="374" x14ac:dyDescent="0.2"/>
    <row r="375" x14ac:dyDescent="0.2"/>
    <row r="376" x14ac:dyDescent="0.2"/>
    <row r="377" x14ac:dyDescent="0.2"/>
    <row r="378" x14ac:dyDescent="0.2"/>
    <row r="379" x14ac:dyDescent="0.2"/>
    <row r="380" x14ac:dyDescent="0.2"/>
    <row r="381" x14ac:dyDescent="0.2"/>
    <row r="382" x14ac:dyDescent="0.2"/>
    <row r="383" x14ac:dyDescent="0.2"/>
    <row r="384" x14ac:dyDescent="0.2"/>
    <row r="385" x14ac:dyDescent="0.2"/>
    <row r="386" x14ac:dyDescent="0.2"/>
    <row r="387" x14ac:dyDescent="0.2"/>
    <row r="388" x14ac:dyDescent="0.2"/>
    <row r="389" x14ac:dyDescent="0.2"/>
    <row r="390" x14ac:dyDescent="0.2"/>
    <row r="391" x14ac:dyDescent="0.2"/>
    <row r="392" x14ac:dyDescent="0.2"/>
    <row r="393" x14ac:dyDescent="0.2"/>
    <row r="394" x14ac:dyDescent="0.2"/>
    <row r="395" x14ac:dyDescent="0.2"/>
    <row r="396" x14ac:dyDescent="0.2"/>
    <row r="397" x14ac:dyDescent="0.2"/>
    <row r="398" x14ac:dyDescent="0.2"/>
    <row r="399" x14ac:dyDescent="0.2"/>
    <row r="400" x14ac:dyDescent="0.2"/>
    <row r="401" x14ac:dyDescent="0.2"/>
    <row r="402" x14ac:dyDescent="0.2"/>
    <row r="403" x14ac:dyDescent="0.2"/>
    <row r="404" x14ac:dyDescent="0.2"/>
    <row r="405" x14ac:dyDescent="0.2"/>
    <row r="406" x14ac:dyDescent="0.2"/>
    <row r="407" x14ac:dyDescent="0.2"/>
    <row r="408" x14ac:dyDescent="0.2"/>
    <row r="409" x14ac:dyDescent="0.2"/>
    <row r="410" x14ac:dyDescent="0.2"/>
    <row r="411" x14ac:dyDescent="0.2"/>
    <row r="412" x14ac:dyDescent="0.2"/>
    <row r="413" x14ac:dyDescent="0.2"/>
    <row r="414" x14ac:dyDescent="0.2"/>
  </sheetData>
  <sheetProtection formatCells="0" formatColumns="0" formatRows="0"/>
  <mergeCells count="8">
    <mergeCell ref="C155:F155"/>
    <mergeCell ref="C148:E148"/>
    <mergeCell ref="D135:D141"/>
    <mergeCell ref="G9:K9"/>
    <mergeCell ref="G17:K17"/>
    <mergeCell ref="G11:K11"/>
    <mergeCell ref="G50:K50"/>
    <mergeCell ref="G83:K83"/>
  </mergeCells>
  <dataValidations count="5">
    <dataValidation allowBlank="1" showInputMessage="1" showErrorMessage="1" promptTitle="Provider Name" prompt="Please enter the Name of the organisation submitting the bid." sqref="G11:K12 G14"/>
    <dataValidation allowBlank="1" showInputMessage="1" showErrorMessage="1" promptTitle="Direct Service Delivery Staff" prompt="Enter the number (FTEs) in each category to deliver this service. Please note that this may not be total staff numbers as individuals time may be split between services." sqref="E21 E52 E86"/>
    <dataValidation allowBlank="1" showInputMessage="1" showErrorMessage="1" promptTitle="Direct Service Delivery Salaries" prompt="Enter the salary costs including on costs and expenses for the staff and volunteers detailed above in relation to the delivery of this service." sqref="E30 E62 E96"/>
    <dataValidation allowBlank="1" showInputMessage="1" showErrorMessage="1" promptTitle="Overhead Costs Staffing" prompt="Enter the numbers and costs of staff who do not directly deliver services i.e. Administrators, Team Managers etc." sqref="E121"/>
    <dataValidation allowBlank="1" showInputMessage="1" showErrorMessage="1" promptTitle="Overhead Costs " prompt="Enter all other costs which will be expended in running the above services." sqref="E133"/>
  </dataValidations>
  <printOptions horizontalCentered="1" verticalCentered="1"/>
  <pageMargins left="0.23622047244094491" right="0.23622047244094491" top="0.74803149606299213" bottom="0.74803149606299213" header="0.31496062992125984" footer="0.31496062992125984"/>
  <pageSetup paperSize="9" scale="70" fitToHeight="0" orientation="portrait" r:id="rId1"/>
  <rowBreaks count="3" manualBreakCount="3">
    <brk id="47" max="16" man="1"/>
    <brk id="80" max="16383" man="1"/>
    <brk id="117"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Y432"/>
  <sheetViews>
    <sheetView showGridLines="0" topLeftCell="A204" zoomScaleNormal="100" workbookViewId="0">
      <selection activeCell="G218" sqref="G218"/>
    </sheetView>
  </sheetViews>
  <sheetFormatPr defaultColWidth="0" defaultRowHeight="12.75" zeroHeight="1" x14ac:dyDescent="0.2"/>
  <cols>
    <col min="1" max="1" width="1.69921875" style="215" customWidth="1"/>
    <col min="2" max="2" width="3.8984375" style="215" customWidth="1"/>
    <col min="3" max="3" width="21" style="211" customWidth="1"/>
    <col min="4" max="4" width="6.19921875" style="212" customWidth="1"/>
    <col min="5" max="5" width="4.296875" style="212" customWidth="1"/>
    <col min="6" max="6" width="4" style="212" customWidth="1"/>
    <col min="7" max="7" width="11" style="212" customWidth="1"/>
    <col min="8" max="8" width="2.8984375" style="212" customWidth="1"/>
    <col min="9" max="9" width="11.59765625" style="212" customWidth="1"/>
    <col min="10" max="10" width="2.09765625" style="212" customWidth="1"/>
    <col min="11" max="11" width="10.59765625" style="212" customWidth="1"/>
    <col min="12" max="12" width="3.19921875" style="171" customWidth="1"/>
    <col min="13" max="13" width="8.5" style="171" customWidth="1"/>
    <col min="14" max="14" width="3.19921875" style="171" customWidth="1"/>
    <col min="15" max="15" width="12.19921875" style="212" customWidth="1"/>
    <col min="16" max="16" width="4.59765625" style="213" customWidth="1"/>
    <col min="17" max="17" width="2.59765625" style="215" customWidth="1"/>
    <col min="18" max="51" width="0" style="215" hidden="1" customWidth="1"/>
    <col min="52" max="16384" width="8.796875" style="215" hidden="1"/>
  </cols>
  <sheetData>
    <row r="1" spans="2:16" ht="11.25" customHeight="1" x14ac:dyDescent="0.2"/>
    <row r="2" spans="2:16" x14ac:dyDescent="0.2">
      <c r="B2" s="226"/>
      <c r="C2" s="166"/>
      <c r="D2" s="167"/>
      <c r="E2" s="167"/>
      <c r="F2" s="167"/>
      <c r="G2" s="167"/>
      <c r="H2" s="167"/>
      <c r="I2" s="167"/>
      <c r="J2" s="167"/>
      <c r="K2" s="167"/>
      <c r="L2" s="168"/>
      <c r="M2" s="168"/>
      <c r="N2" s="168"/>
      <c r="O2" s="167"/>
      <c r="P2" s="169"/>
    </row>
    <row r="3" spans="2:16" x14ac:dyDescent="0.2">
      <c r="B3" s="227"/>
      <c r="C3" s="170"/>
      <c r="D3" s="152"/>
      <c r="E3" s="152"/>
      <c r="F3" s="152"/>
      <c r="G3" s="152"/>
      <c r="H3" s="152"/>
      <c r="I3" s="152"/>
      <c r="J3" s="152"/>
      <c r="K3" s="152"/>
      <c r="O3" s="152"/>
      <c r="P3" s="172"/>
    </row>
    <row r="4" spans="2:16" ht="18" x14ac:dyDescent="0.25">
      <c r="B4" s="227"/>
      <c r="C4" s="173" t="s">
        <v>75</v>
      </c>
      <c r="D4" s="152"/>
      <c r="E4" s="152"/>
      <c r="F4" s="152"/>
      <c r="G4" s="152"/>
      <c r="H4" s="152"/>
      <c r="I4" s="152"/>
      <c r="J4" s="152"/>
      <c r="K4" s="152"/>
      <c r="O4" s="152"/>
      <c r="P4" s="172"/>
    </row>
    <row r="5" spans="2:16" ht="18" x14ac:dyDescent="0.25">
      <c r="B5" s="227"/>
      <c r="C5" s="174"/>
      <c r="D5" s="175"/>
      <c r="E5" s="175"/>
      <c r="F5" s="175"/>
      <c r="G5" s="171"/>
      <c r="H5" s="152"/>
      <c r="I5" s="152"/>
      <c r="J5" s="152"/>
      <c r="K5" s="152"/>
      <c r="O5" s="152"/>
      <c r="P5" s="172"/>
    </row>
    <row r="6" spans="2:16" ht="18" x14ac:dyDescent="0.25">
      <c r="B6" s="227"/>
      <c r="C6" s="173" t="s">
        <v>90</v>
      </c>
      <c r="D6" s="176"/>
      <c r="E6" s="152"/>
      <c r="F6" s="152"/>
      <c r="G6" s="152"/>
      <c r="H6" s="152"/>
      <c r="I6" s="152"/>
      <c r="J6" s="152"/>
      <c r="K6" s="152"/>
      <c r="O6" s="152"/>
      <c r="P6" s="172"/>
    </row>
    <row r="7" spans="2:16" x14ac:dyDescent="0.2">
      <c r="B7" s="227"/>
      <c r="C7" s="170"/>
      <c r="D7" s="152"/>
      <c r="E7" s="152"/>
      <c r="F7" s="152"/>
      <c r="G7" s="152"/>
      <c r="H7" s="152"/>
      <c r="I7" s="152"/>
      <c r="J7" s="152"/>
      <c r="K7" s="152"/>
      <c r="O7" s="152"/>
      <c r="P7" s="172"/>
    </row>
    <row r="8" spans="2:16" ht="13.5" thickBot="1" x14ac:dyDescent="0.25">
      <c r="B8" s="227"/>
      <c r="C8" s="170"/>
      <c r="D8" s="152"/>
      <c r="E8" s="152"/>
      <c r="F8" s="152"/>
      <c r="G8" s="152"/>
      <c r="H8" s="152"/>
      <c r="I8" s="152"/>
      <c r="J8" s="152"/>
      <c r="K8" s="152"/>
      <c r="O8" s="152"/>
      <c r="P8" s="172"/>
    </row>
    <row r="9" spans="2:16" ht="15.75" thickBot="1" x14ac:dyDescent="0.25">
      <c r="B9" s="227"/>
      <c r="C9" s="177" t="s">
        <v>107</v>
      </c>
      <c r="D9" s="152"/>
      <c r="E9" s="176"/>
      <c r="F9" s="152"/>
      <c r="G9" s="328" t="s">
        <v>19</v>
      </c>
      <c r="H9" s="329"/>
      <c r="I9" s="329"/>
      <c r="J9" s="329"/>
      <c r="K9" s="330"/>
      <c r="O9" s="152"/>
      <c r="P9" s="172"/>
    </row>
    <row r="10" spans="2:16" ht="15.75" thickBot="1" x14ac:dyDescent="0.25">
      <c r="B10" s="227"/>
      <c r="C10" s="178"/>
      <c r="D10" s="152"/>
      <c r="E10" s="152"/>
      <c r="F10" s="152"/>
      <c r="G10" s="152"/>
      <c r="H10" s="152"/>
      <c r="I10" s="152"/>
      <c r="J10" s="152"/>
      <c r="K10" s="152"/>
      <c r="O10" s="152"/>
      <c r="P10" s="172"/>
    </row>
    <row r="11" spans="2:16" ht="15.75" thickBot="1" x14ac:dyDescent="0.25">
      <c r="B11" s="227"/>
      <c r="C11" s="177" t="s">
        <v>76</v>
      </c>
      <c r="D11" s="152"/>
      <c r="E11" s="152"/>
      <c r="F11" s="152"/>
      <c r="G11" s="334"/>
      <c r="H11" s="335"/>
      <c r="I11" s="335"/>
      <c r="J11" s="335"/>
      <c r="K11" s="336"/>
      <c r="L11" s="179"/>
      <c r="M11" s="179"/>
      <c r="N11" s="179"/>
      <c r="O11" s="180"/>
      <c r="P11" s="181"/>
    </row>
    <row r="12" spans="2:16" ht="15" x14ac:dyDescent="0.2">
      <c r="B12" s="227"/>
      <c r="C12" s="177"/>
      <c r="D12" s="152"/>
      <c r="E12" s="152"/>
      <c r="F12" s="152"/>
      <c r="G12" s="179"/>
      <c r="H12" s="179"/>
      <c r="I12" s="179"/>
      <c r="J12" s="179"/>
      <c r="K12" s="179"/>
      <c r="L12" s="179"/>
      <c r="M12" s="179"/>
      <c r="N12" s="179"/>
      <c r="O12" s="180"/>
      <c r="P12" s="181"/>
    </row>
    <row r="13" spans="2:16" ht="45" x14ac:dyDescent="0.3">
      <c r="B13" s="227"/>
      <c r="C13" s="182" t="s">
        <v>136</v>
      </c>
      <c r="D13" s="152"/>
      <c r="E13" s="152"/>
      <c r="F13" s="152"/>
      <c r="G13" s="179"/>
      <c r="H13" s="179"/>
      <c r="I13" s="179"/>
      <c r="J13" s="179"/>
      <c r="K13" s="179"/>
      <c r="L13" s="179"/>
      <c r="M13" s="179"/>
      <c r="N13" s="179"/>
      <c r="O13" s="180"/>
      <c r="P13" s="181"/>
    </row>
    <row r="14" spans="2:16" s="229" customFormat="1" ht="15" x14ac:dyDescent="0.2">
      <c r="B14" s="228"/>
      <c r="C14" s="183"/>
      <c r="D14" s="171"/>
      <c r="E14" s="171"/>
      <c r="F14" s="171"/>
      <c r="G14" s="179"/>
      <c r="H14" s="179"/>
      <c r="I14" s="179"/>
      <c r="J14" s="179"/>
      <c r="K14" s="179"/>
      <c r="L14" s="179"/>
      <c r="M14" s="179"/>
      <c r="N14" s="179"/>
      <c r="O14" s="184"/>
      <c r="P14" s="181"/>
    </row>
    <row r="15" spans="2:16" x14ac:dyDescent="0.2">
      <c r="B15" s="227"/>
      <c r="C15" s="170"/>
      <c r="D15" s="152"/>
      <c r="E15" s="152"/>
      <c r="F15" s="152"/>
      <c r="G15" s="152"/>
      <c r="H15" s="152"/>
      <c r="I15" s="152"/>
      <c r="J15" s="152"/>
      <c r="K15" s="152"/>
      <c r="O15" s="152"/>
      <c r="P15" s="172"/>
    </row>
    <row r="16" spans="2:16" ht="13.5" thickBot="1" x14ac:dyDescent="0.25">
      <c r="B16" s="227"/>
      <c r="C16" s="170"/>
      <c r="D16" s="152"/>
      <c r="E16" s="152"/>
      <c r="F16" s="152"/>
      <c r="G16" s="152"/>
      <c r="H16" s="152"/>
      <c r="I16" s="152"/>
      <c r="J16" s="152"/>
      <c r="K16" s="152"/>
      <c r="O16" s="152"/>
      <c r="P16" s="172"/>
    </row>
    <row r="17" spans="2:16" s="231" customFormat="1" ht="15.75" customHeight="1" thickBot="1" x14ac:dyDescent="0.25">
      <c r="B17" s="230"/>
      <c r="C17" s="177" t="s">
        <v>108</v>
      </c>
      <c r="D17" s="185"/>
      <c r="E17" s="176"/>
      <c r="F17" s="185"/>
      <c r="G17" s="328" t="s">
        <v>138</v>
      </c>
      <c r="H17" s="329"/>
      <c r="I17" s="329"/>
      <c r="J17" s="329"/>
      <c r="K17" s="330"/>
      <c r="L17" s="186"/>
      <c r="M17" s="186"/>
      <c r="N17" s="186"/>
      <c r="O17" s="185"/>
      <c r="P17" s="187"/>
    </row>
    <row r="18" spans="2:16" x14ac:dyDescent="0.2">
      <c r="B18" s="227"/>
      <c r="C18" s="170"/>
      <c r="D18" s="152"/>
      <c r="E18" s="152"/>
      <c r="F18" s="152"/>
      <c r="G18" s="152"/>
      <c r="H18" s="152"/>
      <c r="I18" s="152"/>
      <c r="J18" s="152"/>
      <c r="K18" s="152"/>
      <c r="O18" s="152"/>
      <c r="P18" s="172"/>
    </row>
    <row r="19" spans="2:16" ht="25.5" x14ac:dyDescent="0.2">
      <c r="B19" s="227"/>
      <c r="C19" s="188" t="s">
        <v>91</v>
      </c>
      <c r="D19" s="152"/>
      <c r="E19" s="152"/>
      <c r="F19" s="152"/>
      <c r="G19" s="153" t="s">
        <v>94</v>
      </c>
      <c r="H19" s="152"/>
      <c r="I19" s="153" t="s">
        <v>95</v>
      </c>
      <c r="J19" s="152"/>
      <c r="K19" s="153" t="s">
        <v>96</v>
      </c>
      <c r="M19" s="81" t="s">
        <v>187</v>
      </c>
      <c r="N19" s="33"/>
      <c r="O19" s="81" t="s">
        <v>186</v>
      </c>
      <c r="P19" s="172"/>
    </row>
    <row r="20" spans="2:16" ht="13.5" thickBot="1" x14ac:dyDescent="0.25">
      <c r="B20" s="227"/>
      <c r="C20" s="188"/>
      <c r="D20" s="152"/>
      <c r="E20" s="152"/>
      <c r="F20" s="152"/>
      <c r="G20" s="152"/>
      <c r="H20" s="152"/>
      <c r="I20" s="152"/>
      <c r="J20" s="152"/>
      <c r="K20" s="152"/>
      <c r="M20" s="31"/>
      <c r="N20" s="33"/>
      <c r="O20" s="31"/>
      <c r="P20" s="172"/>
    </row>
    <row r="21" spans="2:16" ht="15.75" thickBot="1" x14ac:dyDescent="0.25">
      <c r="B21" s="227"/>
      <c r="C21" s="158" t="s">
        <v>97</v>
      </c>
      <c r="D21" s="152"/>
      <c r="E21" s="176" t="s">
        <v>134</v>
      </c>
      <c r="F21" s="152"/>
      <c r="G21" s="66"/>
      <c r="H21" s="163"/>
      <c r="I21" s="66"/>
      <c r="J21" s="163"/>
      <c r="K21" s="66"/>
      <c r="L21" s="143"/>
      <c r="M21" s="66"/>
      <c r="N21" s="68"/>
      <c r="O21" s="141">
        <f>SUM(G21,I21,K21,M21)</f>
        <v>0</v>
      </c>
      <c r="P21" s="172"/>
    </row>
    <row r="22" spans="2:16" s="158" customFormat="1" ht="13.5" thickBot="1" x14ac:dyDescent="0.25">
      <c r="B22" s="227"/>
      <c r="C22" s="170"/>
      <c r="D22" s="152"/>
      <c r="E22" s="152"/>
      <c r="F22" s="152"/>
      <c r="G22" s="164"/>
      <c r="H22" s="163"/>
      <c r="I22" s="164"/>
      <c r="J22" s="163"/>
      <c r="K22" s="164"/>
      <c r="L22" s="143"/>
      <c r="M22" s="69"/>
      <c r="N22" s="70"/>
      <c r="O22" s="142"/>
      <c r="P22" s="172"/>
    </row>
    <row r="23" spans="2:16" ht="13.5" thickBot="1" x14ac:dyDescent="0.25">
      <c r="B23" s="227"/>
      <c r="C23" s="170" t="s">
        <v>92</v>
      </c>
      <c r="D23" s="152"/>
      <c r="E23" s="152"/>
      <c r="F23" s="152"/>
      <c r="G23" s="71"/>
      <c r="H23" s="165"/>
      <c r="I23" s="66"/>
      <c r="J23" s="165"/>
      <c r="K23" s="66"/>
      <c r="L23" s="143"/>
      <c r="M23" s="66"/>
      <c r="N23" s="68"/>
      <c r="O23" s="141">
        <f>SUM(G23,I23,K23,M23)</f>
        <v>0</v>
      </c>
      <c r="P23" s="172"/>
    </row>
    <row r="24" spans="2:16" s="158" customFormat="1" ht="13.5" thickBot="1" x14ac:dyDescent="0.25">
      <c r="B24" s="227"/>
      <c r="C24" s="170"/>
      <c r="D24" s="152"/>
      <c r="E24" s="152"/>
      <c r="F24" s="152"/>
      <c r="G24" s="164"/>
      <c r="H24" s="163"/>
      <c r="I24" s="164"/>
      <c r="J24" s="163"/>
      <c r="K24" s="164"/>
      <c r="L24" s="143"/>
      <c r="M24" s="69"/>
      <c r="N24" s="70"/>
      <c r="O24" s="142"/>
      <c r="P24" s="172"/>
    </row>
    <row r="25" spans="2:16" ht="13.5" thickBot="1" x14ac:dyDescent="0.25">
      <c r="B25" s="227"/>
      <c r="C25" s="170" t="s">
        <v>93</v>
      </c>
      <c r="D25" s="152"/>
      <c r="E25" s="152"/>
      <c r="F25" s="152"/>
      <c r="G25" s="66"/>
      <c r="H25" s="165"/>
      <c r="I25" s="66"/>
      <c r="J25" s="165"/>
      <c r="K25" s="66"/>
      <c r="L25" s="143"/>
      <c r="M25" s="66"/>
      <c r="N25" s="68"/>
      <c r="O25" s="141">
        <f>SUM(G25,I25,K25,M25)</f>
        <v>0</v>
      </c>
      <c r="P25" s="172"/>
    </row>
    <row r="26" spans="2:16" s="229" customFormat="1" ht="13.5" thickBot="1" x14ac:dyDescent="0.25">
      <c r="B26" s="228"/>
      <c r="C26" s="189"/>
      <c r="D26" s="171"/>
      <c r="E26" s="171"/>
      <c r="F26" s="171"/>
      <c r="G26" s="143"/>
      <c r="H26" s="143"/>
      <c r="I26" s="143"/>
      <c r="J26" s="143"/>
      <c r="K26" s="143"/>
      <c r="L26" s="143"/>
      <c r="M26" s="68"/>
      <c r="N26" s="68"/>
      <c r="O26" s="143"/>
      <c r="P26" s="172"/>
    </row>
    <row r="27" spans="2:16" ht="13.5" thickBot="1" x14ac:dyDescent="0.25">
      <c r="B27" s="227"/>
      <c r="C27" s="170" t="s">
        <v>100</v>
      </c>
      <c r="D27" s="152"/>
      <c r="E27" s="152"/>
      <c r="F27" s="152"/>
      <c r="G27" s="141">
        <f>SUM(G21:G25)</f>
        <v>0</v>
      </c>
      <c r="H27" s="162"/>
      <c r="I27" s="141">
        <f>SUM(I21:I25)</f>
        <v>0</v>
      </c>
      <c r="J27" s="162"/>
      <c r="K27" s="141">
        <f>SUM(K21:K25)</f>
        <v>0</v>
      </c>
      <c r="L27" s="162"/>
      <c r="M27" s="141">
        <f>SUM(M21:M25)</f>
        <v>0</v>
      </c>
      <c r="N27" s="80"/>
      <c r="O27" s="141">
        <f>SUM(O21:O25)</f>
        <v>0</v>
      </c>
      <c r="P27" s="172"/>
    </row>
    <row r="28" spans="2:16" s="158" customFormat="1" x14ac:dyDescent="0.2">
      <c r="B28" s="227"/>
      <c r="C28" s="170"/>
      <c r="D28" s="152"/>
      <c r="E28" s="152"/>
      <c r="F28" s="152"/>
      <c r="G28" s="143"/>
      <c r="H28" s="143"/>
      <c r="I28" s="143"/>
      <c r="J28" s="143"/>
      <c r="K28" s="143"/>
      <c r="L28" s="143"/>
      <c r="M28" s="143"/>
      <c r="N28" s="143"/>
      <c r="O28" s="143"/>
      <c r="P28" s="172"/>
    </row>
    <row r="29" spans="2:16" s="158" customFormat="1" ht="13.5" thickBot="1" x14ac:dyDescent="0.25">
      <c r="B29" s="227"/>
      <c r="C29" s="170"/>
      <c r="D29" s="152"/>
      <c r="E29" s="152"/>
      <c r="F29" s="152"/>
      <c r="G29" s="144"/>
      <c r="H29" s="152"/>
      <c r="I29" s="144"/>
      <c r="J29" s="148"/>
      <c r="K29" s="144"/>
      <c r="L29" s="171"/>
      <c r="M29" s="171"/>
      <c r="N29" s="171"/>
      <c r="O29" s="144"/>
      <c r="P29" s="172"/>
    </row>
    <row r="30" spans="2:16" ht="18" customHeight="1" thickBot="1" x14ac:dyDescent="0.25">
      <c r="B30" s="227"/>
      <c r="C30" s="190" t="s">
        <v>98</v>
      </c>
      <c r="D30" s="152"/>
      <c r="E30" s="176" t="s">
        <v>134</v>
      </c>
      <c r="F30" s="152"/>
      <c r="G30" s="139"/>
      <c r="H30" s="216"/>
      <c r="I30" s="139"/>
      <c r="J30" s="216"/>
      <c r="K30" s="139"/>
      <c r="L30" s="147"/>
      <c r="M30" s="139"/>
      <c r="N30" s="74"/>
      <c r="O30" s="141">
        <f>SUM(G30,I30,K30,M30)</f>
        <v>0</v>
      </c>
      <c r="P30" s="172"/>
    </row>
    <row r="31" spans="2:16" s="158" customFormat="1" ht="13.5" thickBot="1" x14ac:dyDescent="0.25">
      <c r="B31" s="227"/>
      <c r="C31" s="170"/>
      <c r="D31" s="152"/>
      <c r="E31" s="152"/>
      <c r="F31" s="152"/>
      <c r="G31" s="217"/>
      <c r="H31" s="218"/>
      <c r="I31" s="217"/>
      <c r="J31" s="218"/>
      <c r="K31" s="217"/>
      <c r="L31" s="147"/>
      <c r="M31" s="75"/>
      <c r="N31" s="77"/>
      <c r="O31" s="145"/>
      <c r="P31" s="172"/>
    </row>
    <row r="32" spans="2:16" ht="27" customHeight="1" thickBot="1" x14ac:dyDescent="0.25">
      <c r="B32" s="227"/>
      <c r="C32" s="190" t="s">
        <v>99</v>
      </c>
      <c r="D32" s="152"/>
      <c r="E32" s="152"/>
      <c r="F32" s="152"/>
      <c r="G32" s="139"/>
      <c r="H32" s="218"/>
      <c r="I32" s="139"/>
      <c r="J32" s="218"/>
      <c r="K32" s="139"/>
      <c r="L32" s="147"/>
      <c r="M32" s="139"/>
      <c r="N32" s="74"/>
      <c r="O32" s="141">
        <f>SUM(G32,I32,K32,M32)</f>
        <v>0</v>
      </c>
      <c r="P32" s="172"/>
    </row>
    <row r="33" spans="2:16" s="158" customFormat="1" ht="13.5" thickBot="1" x14ac:dyDescent="0.25">
      <c r="B33" s="227"/>
      <c r="C33" s="170"/>
      <c r="D33" s="152"/>
      <c r="E33" s="152"/>
      <c r="F33" s="152"/>
      <c r="G33" s="217"/>
      <c r="H33" s="218"/>
      <c r="I33" s="217"/>
      <c r="J33" s="218"/>
      <c r="K33" s="217"/>
      <c r="L33" s="147"/>
      <c r="M33" s="75"/>
      <c r="N33" s="77"/>
      <c r="O33" s="145"/>
      <c r="P33" s="172"/>
    </row>
    <row r="34" spans="2:16" ht="27.75" customHeight="1" thickBot="1" x14ac:dyDescent="0.25">
      <c r="B34" s="227"/>
      <c r="C34" s="190" t="s">
        <v>103</v>
      </c>
      <c r="D34" s="152"/>
      <c r="E34" s="152"/>
      <c r="F34" s="152"/>
      <c r="G34" s="139"/>
      <c r="H34" s="216"/>
      <c r="I34" s="139"/>
      <c r="J34" s="216"/>
      <c r="K34" s="139"/>
      <c r="L34" s="147"/>
      <c r="M34" s="139"/>
      <c r="N34" s="74"/>
      <c r="O34" s="141">
        <f>SUM(G34,I34,K34,M34)</f>
        <v>0</v>
      </c>
      <c r="P34" s="172"/>
    </row>
    <row r="35" spans="2:16" ht="13.5" thickBot="1" x14ac:dyDescent="0.25">
      <c r="B35" s="227"/>
      <c r="C35" s="170"/>
      <c r="D35" s="152"/>
      <c r="E35" s="152"/>
      <c r="F35" s="152"/>
      <c r="G35" s="219"/>
      <c r="H35" s="218"/>
      <c r="I35" s="219"/>
      <c r="J35" s="218"/>
      <c r="K35" s="219"/>
      <c r="L35" s="147"/>
      <c r="M35" s="78"/>
      <c r="N35" s="77"/>
      <c r="O35" s="146"/>
      <c r="P35" s="172"/>
    </row>
    <row r="36" spans="2:16" ht="51.75" thickBot="1" x14ac:dyDescent="0.25">
      <c r="B36" s="227"/>
      <c r="C36" s="170" t="s">
        <v>184</v>
      </c>
      <c r="D36" s="152"/>
      <c r="E36" s="152"/>
      <c r="F36" s="152"/>
      <c r="G36" s="139"/>
      <c r="H36" s="216"/>
      <c r="I36" s="139"/>
      <c r="J36" s="218"/>
      <c r="K36" s="139"/>
      <c r="L36" s="147"/>
      <c r="M36" s="139"/>
      <c r="N36" s="74"/>
      <c r="O36" s="141">
        <f>SUM(G36,I36,K36,M36)</f>
        <v>0</v>
      </c>
      <c r="P36" s="172"/>
    </row>
    <row r="37" spans="2:16" ht="13.5" thickBot="1" x14ac:dyDescent="0.25">
      <c r="B37" s="227"/>
      <c r="C37" s="170"/>
      <c r="D37" s="152"/>
      <c r="E37" s="152"/>
      <c r="F37" s="152"/>
      <c r="G37" s="74"/>
      <c r="H37" s="74"/>
      <c r="I37" s="74"/>
      <c r="J37" s="74"/>
      <c r="K37" s="74"/>
      <c r="L37" s="147"/>
      <c r="M37" s="74"/>
      <c r="N37" s="74"/>
      <c r="O37" s="147"/>
      <c r="P37" s="172"/>
    </row>
    <row r="38" spans="2:16" ht="39" thickBot="1" x14ac:dyDescent="0.25">
      <c r="B38" s="227"/>
      <c r="C38" s="170" t="s">
        <v>102</v>
      </c>
      <c r="D38" s="152"/>
      <c r="E38" s="152"/>
      <c r="F38" s="152"/>
      <c r="G38" s="139"/>
      <c r="H38" s="74"/>
      <c r="I38" s="139"/>
      <c r="J38" s="74"/>
      <c r="K38" s="139"/>
      <c r="L38" s="147"/>
      <c r="M38" s="139"/>
      <c r="N38" s="74"/>
      <c r="O38" s="141">
        <f>SUM(G38,I38,K38,M38)</f>
        <v>0</v>
      </c>
      <c r="P38" s="172"/>
    </row>
    <row r="39" spans="2:16" ht="13.5" thickBot="1" x14ac:dyDescent="0.25">
      <c r="B39" s="227"/>
      <c r="C39" s="170"/>
      <c r="D39" s="152"/>
      <c r="E39" s="152"/>
      <c r="F39" s="152"/>
      <c r="G39" s="220"/>
      <c r="H39" s="48"/>
      <c r="I39" s="220"/>
      <c r="J39" s="220"/>
      <c r="K39" s="220"/>
      <c r="L39" s="159"/>
      <c r="M39" s="40"/>
      <c r="N39" s="49"/>
      <c r="O39" s="148"/>
      <c r="P39" s="192"/>
    </row>
    <row r="40" spans="2:16" ht="32.25" customHeight="1" thickBot="1" x14ac:dyDescent="0.25">
      <c r="B40" s="227"/>
      <c r="C40" s="170" t="s">
        <v>101</v>
      </c>
      <c r="D40" s="152"/>
      <c r="E40" s="152"/>
      <c r="F40" s="152"/>
      <c r="G40" s="139"/>
      <c r="H40" s="74"/>
      <c r="I40" s="139"/>
      <c r="J40" s="74"/>
      <c r="K40" s="139"/>
      <c r="L40" s="147"/>
      <c r="M40" s="139"/>
      <c r="N40" s="74"/>
      <c r="O40" s="141">
        <f>SUM(G40,I40,K40,M40)</f>
        <v>0</v>
      </c>
      <c r="P40" s="192"/>
    </row>
    <row r="41" spans="2:16" ht="13.5" thickBot="1" x14ac:dyDescent="0.25">
      <c r="B41" s="227"/>
      <c r="C41" s="170"/>
      <c r="D41" s="152"/>
      <c r="E41" s="152"/>
      <c r="F41" s="152"/>
      <c r="G41" s="147"/>
      <c r="H41" s="147"/>
      <c r="I41" s="147"/>
      <c r="J41" s="147"/>
      <c r="K41" s="147"/>
      <c r="L41" s="147"/>
      <c r="M41" s="74"/>
      <c r="N41" s="74"/>
      <c r="O41" s="147"/>
      <c r="P41" s="192"/>
    </row>
    <row r="42" spans="2:16" s="229" customFormat="1" ht="26.25" thickBot="1" x14ac:dyDescent="0.25">
      <c r="B42" s="228"/>
      <c r="C42" s="193" t="s">
        <v>104</v>
      </c>
      <c r="D42" s="171"/>
      <c r="E42" s="171"/>
      <c r="F42" s="171"/>
      <c r="G42" s="149">
        <f>SUM(G30,G32,G34,G36,G38,G40)</f>
        <v>0</v>
      </c>
      <c r="H42" s="147"/>
      <c r="I42" s="149">
        <f>SUM(I30,I32,I34,I36,I38,I40)</f>
        <v>0</v>
      </c>
      <c r="J42" s="147"/>
      <c r="K42" s="149">
        <f>SUM(K30,K32,K34,K36,K38,K40)</f>
        <v>0</v>
      </c>
      <c r="L42" s="147"/>
      <c r="M42" s="149">
        <f>SUM(M30,M32,M34,M36,M38,M40)</f>
        <v>0</v>
      </c>
      <c r="N42" s="74"/>
      <c r="O42" s="149">
        <f>SUM(O30,O32,O34,O36,O38,O40)</f>
        <v>0</v>
      </c>
      <c r="P42" s="192"/>
    </row>
    <row r="43" spans="2:16" s="229" customFormat="1" ht="13.5" thickBot="1" x14ac:dyDescent="0.25">
      <c r="B43" s="228"/>
      <c r="C43" s="193"/>
      <c r="D43" s="171"/>
      <c r="E43" s="171"/>
      <c r="F43" s="171"/>
      <c r="G43" s="143"/>
      <c r="H43" s="143"/>
      <c r="I43" s="143"/>
      <c r="J43" s="143"/>
      <c r="K43" s="143"/>
      <c r="L43" s="143"/>
      <c r="M43" s="143"/>
      <c r="N43" s="143"/>
      <c r="O43" s="143"/>
      <c r="P43" s="192"/>
    </row>
    <row r="44" spans="2:16" s="229" customFormat="1" ht="13.5" thickBot="1" x14ac:dyDescent="0.25">
      <c r="B44" s="228"/>
      <c r="C44" s="189" t="s">
        <v>161</v>
      </c>
      <c r="D44" s="171"/>
      <c r="E44" s="171"/>
      <c r="F44" s="171"/>
      <c r="G44" s="140"/>
      <c r="H44" s="135"/>
      <c r="I44" s="140"/>
      <c r="J44" s="135"/>
      <c r="K44" s="140"/>
      <c r="L44" s="154"/>
      <c r="M44" s="140"/>
      <c r="N44" s="154"/>
      <c r="O44" s="154"/>
      <c r="P44" s="192"/>
    </row>
    <row r="45" spans="2:16" s="229" customFormat="1" ht="15.75" thickBot="1" x14ac:dyDescent="0.25">
      <c r="B45" s="228"/>
      <c r="C45" s="194"/>
      <c r="D45" s="171"/>
      <c r="E45" s="171"/>
      <c r="F45" s="171"/>
      <c r="G45" s="151"/>
      <c r="H45" s="143"/>
      <c r="I45" s="151"/>
      <c r="J45" s="143"/>
      <c r="K45" s="151"/>
      <c r="L45" s="143"/>
      <c r="M45" s="151"/>
      <c r="N45" s="143"/>
      <c r="O45" s="151"/>
      <c r="P45" s="192"/>
    </row>
    <row r="46" spans="2:16" s="229" customFormat="1" ht="29.25" customHeight="1" thickBot="1" x14ac:dyDescent="0.25">
      <c r="B46" s="228"/>
      <c r="C46" s="193" t="s">
        <v>162</v>
      </c>
      <c r="D46" s="171"/>
      <c r="E46" s="171"/>
      <c r="F46" s="171"/>
      <c r="G46" s="149">
        <f>IFERROR(G42/G44,0)</f>
        <v>0</v>
      </c>
      <c r="H46" s="147"/>
      <c r="I46" s="149">
        <f>IFERROR(I42/I44,0)</f>
        <v>0</v>
      </c>
      <c r="J46" s="147"/>
      <c r="K46" s="149">
        <f>IFERROR(K42/K44,0)</f>
        <v>0</v>
      </c>
      <c r="L46" s="143"/>
      <c r="M46" s="149">
        <f>IFERROR(M42/M44,0)</f>
        <v>0</v>
      </c>
      <c r="N46" s="143"/>
      <c r="O46" s="151"/>
      <c r="P46" s="192"/>
    </row>
    <row r="47" spans="2:16" s="229" customFormat="1" ht="15" thickBot="1" x14ac:dyDescent="0.25">
      <c r="B47" s="235"/>
      <c r="C47" s="195"/>
      <c r="D47" s="196"/>
      <c r="E47" s="196"/>
      <c r="F47" s="196"/>
      <c r="G47" s="196"/>
      <c r="H47" s="196"/>
      <c r="I47" s="196"/>
      <c r="J47" s="196"/>
      <c r="K47" s="196"/>
      <c r="L47" s="197"/>
      <c r="M47" s="197"/>
      <c r="N47" s="197"/>
      <c r="O47" s="196"/>
      <c r="P47" s="201"/>
    </row>
    <row r="48" spans="2:16" s="229" customFormat="1" ht="13.5" thickTop="1" x14ac:dyDescent="0.2">
      <c r="B48" s="227"/>
      <c r="C48" s="170"/>
      <c r="D48" s="152"/>
      <c r="E48" s="152"/>
      <c r="F48" s="152"/>
      <c r="G48" s="152"/>
      <c r="H48" s="152"/>
      <c r="I48" s="152"/>
      <c r="J48" s="152"/>
      <c r="K48" s="152"/>
      <c r="L48" s="171"/>
      <c r="M48" s="171"/>
      <c r="N48" s="171"/>
      <c r="O48" s="152"/>
      <c r="P48" s="192"/>
    </row>
    <row r="49" spans="2:16" s="229" customFormat="1" ht="13.5" thickBot="1" x14ac:dyDescent="0.25">
      <c r="B49" s="227"/>
      <c r="C49" s="170"/>
      <c r="D49" s="152"/>
      <c r="E49" s="152"/>
      <c r="F49" s="152"/>
      <c r="G49" s="152"/>
      <c r="H49" s="152"/>
      <c r="I49" s="152"/>
      <c r="J49" s="152"/>
      <c r="K49" s="152"/>
      <c r="L49" s="171"/>
      <c r="M49" s="171"/>
      <c r="N49" s="171"/>
      <c r="O49" s="152"/>
      <c r="P49" s="192"/>
    </row>
    <row r="50" spans="2:16" s="229" customFormat="1" ht="24.75" customHeight="1" thickBot="1" x14ac:dyDescent="0.25">
      <c r="B50" s="227"/>
      <c r="C50" s="178" t="s">
        <v>111</v>
      </c>
      <c r="D50" s="152"/>
      <c r="E50" s="176"/>
      <c r="F50" s="152"/>
      <c r="G50" s="328" t="s">
        <v>15</v>
      </c>
      <c r="H50" s="329"/>
      <c r="I50" s="329"/>
      <c r="J50" s="329"/>
      <c r="K50" s="330"/>
      <c r="L50" s="171"/>
      <c r="M50" s="171"/>
      <c r="N50" s="171"/>
      <c r="O50" s="152"/>
      <c r="P50" s="192"/>
    </row>
    <row r="51" spans="2:16" s="229" customFormat="1" x14ac:dyDescent="0.2">
      <c r="B51" s="227"/>
      <c r="C51" s="170"/>
      <c r="D51" s="152"/>
      <c r="E51" s="152"/>
      <c r="F51" s="152"/>
      <c r="G51" s="152"/>
      <c r="H51" s="152"/>
      <c r="I51" s="152"/>
      <c r="J51" s="152"/>
      <c r="K51" s="152"/>
      <c r="L51" s="171"/>
      <c r="M51" s="171"/>
      <c r="N51" s="171"/>
      <c r="O51" s="152"/>
      <c r="P51" s="192"/>
    </row>
    <row r="52" spans="2:16" s="229" customFormat="1" ht="25.5" x14ac:dyDescent="0.2">
      <c r="B52" s="227"/>
      <c r="C52" s="188" t="s">
        <v>91</v>
      </c>
      <c r="D52" s="152"/>
      <c r="E52" s="176" t="s">
        <v>134</v>
      </c>
      <c r="F52" s="152"/>
      <c r="G52" s="153" t="s">
        <v>94</v>
      </c>
      <c r="H52" s="152"/>
      <c r="I52" s="153" t="s">
        <v>95</v>
      </c>
      <c r="J52" s="152"/>
      <c r="K52" s="153" t="s">
        <v>96</v>
      </c>
      <c r="L52" s="171"/>
      <c r="M52" s="81" t="s">
        <v>187</v>
      </c>
      <c r="N52" s="33"/>
      <c r="O52" s="81" t="s">
        <v>186</v>
      </c>
      <c r="P52" s="192"/>
    </row>
    <row r="53" spans="2:16" s="229" customFormat="1" ht="13.5" thickBot="1" x14ac:dyDescent="0.25">
      <c r="B53" s="227"/>
      <c r="C53" s="188"/>
      <c r="D53" s="152"/>
      <c r="E53" s="152"/>
      <c r="F53" s="152"/>
      <c r="G53" s="152"/>
      <c r="H53" s="152"/>
      <c r="I53" s="152"/>
      <c r="J53" s="152"/>
      <c r="K53" s="152"/>
      <c r="L53" s="171"/>
      <c r="M53" s="31"/>
      <c r="N53" s="33"/>
      <c r="O53" s="31"/>
      <c r="P53" s="192"/>
    </row>
    <row r="54" spans="2:16" s="229" customFormat="1" ht="13.5" thickBot="1" x14ac:dyDescent="0.25">
      <c r="B54" s="227"/>
      <c r="C54" s="158" t="s">
        <v>97</v>
      </c>
      <c r="D54" s="152"/>
      <c r="E54" s="152"/>
      <c r="F54" s="152"/>
      <c r="G54" s="66"/>
      <c r="H54" s="163"/>
      <c r="I54" s="66"/>
      <c r="J54" s="163"/>
      <c r="K54" s="66"/>
      <c r="L54" s="143"/>
      <c r="M54" s="66"/>
      <c r="N54" s="68"/>
      <c r="O54" s="141">
        <f>SUM(G54,I54,K54,M54)</f>
        <v>0</v>
      </c>
      <c r="P54" s="192"/>
    </row>
    <row r="55" spans="2:16" s="229" customFormat="1" ht="13.5" thickBot="1" x14ac:dyDescent="0.25">
      <c r="B55" s="227"/>
      <c r="C55" s="170"/>
      <c r="D55" s="152"/>
      <c r="E55" s="152"/>
      <c r="F55" s="152"/>
      <c r="G55" s="164"/>
      <c r="H55" s="163"/>
      <c r="I55" s="164"/>
      <c r="J55" s="163"/>
      <c r="K55" s="164"/>
      <c r="L55" s="143"/>
      <c r="M55" s="69"/>
      <c r="N55" s="70"/>
      <c r="O55" s="142"/>
      <c r="P55" s="192"/>
    </row>
    <row r="56" spans="2:16" s="229" customFormat="1" ht="13.5" thickBot="1" x14ac:dyDescent="0.25">
      <c r="B56" s="227"/>
      <c r="C56" s="170" t="s">
        <v>92</v>
      </c>
      <c r="D56" s="152"/>
      <c r="E56" s="152"/>
      <c r="F56" s="152"/>
      <c r="G56" s="71"/>
      <c r="H56" s="165"/>
      <c r="I56" s="66"/>
      <c r="J56" s="165"/>
      <c r="K56" s="66"/>
      <c r="L56" s="143"/>
      <c r="M56" s="66"/>
      <c r="N56" s="68"/>
      <c r="O56" s="141">
        <f>SUM(G56,I56,K56,M56)</f>
        <v>0</v>
      </c>
      <c r="P56" s="192"/>
    </row>
    <row r="57" spans="2:16" s="229" customFormat="1" ht="13.5" thickBot="1" x14ac:dyDescent="0.25">
      <c r="B57" s="227"/>
      <c r="C57" s="170"/>
      <c r="D57" s="152"/>
      <c r="E57" s="152"/>
      <c r="F57" s="152"/>
      <c r="G57" s="164"/>
      <c r="H57" s="163"/>
      <c r="I57" s="164"/>
      <c r="J57" s="163"/>
      <c r="K57" s="164"/>
      <c r="L57" s="143"/>
      <c r="M57" s="69"/>
      <c r="N57" s="70"/>
      <c r="O57" s="142"/>
      <c r="P57" s="192"/>
    </row>
    <row r="58" spans="2:16" s="229" customFormat="1" ht="13.5" thickBot="1" x14ac:dyDescent="0.25">
      <c r="B58" s="227"/>
      <c r="C58" s="170" t="s">
        <v>93</v>
      </c>
      <c r="D58" s="152"/>
      <c r="E58" s="152"/>
      <c r="F58" s="152"/>
      <c r="G58" s="66"/>
      <c r="H58" s="165"/>
      <c r="I58" s="66"/>
      <c r="J58" s="165"/>
      <c r="K58" s="66"/>
      <c r="L58" s="143"/>
      <c r="M58" s="66"/>
      <c r="N58" s="68"/>
      <c r="O58" s="141">
        <f>SUM(G58,I58,K58,M58)</f>
        <v>0</v>
      </c>
      <c r="P58" s="192"/>
    </row>
    <row r="59" spans="2:16" s="229" customFormat="1" ht="13.5" thickBot="1" x14ac:dyDescent="0.25">
      <c r="B59" s="228"/>
      <c r="C59" s="189"/>
      <c r="D59" s="171"/>
      <c r="E59" s="171"/>
      <c r="F59" s="171"/>
      <c r="G59" s="143"/>
      <c r="H59" s="143"/>
      <c r="I59" s="143"/>
      <c r="J59" s="143"/>
      <c r="K59" s="143"/>
      <c r="L59" s="143"/>
      <c r="M59" s="68"/>
      <c r="N59" s="68"/>
      <c r="O59" s="143"/>
      <c r="P59" s="192"/>
    </row>
    <row r="60" spans="2:16" s="229" customFormat="1" ht="13.5" thickBot="1" x14ac:dyDescent="0.25">
      <c r="B60" s="227"/>
      <c r="C60" s="170" t="s">
        <v>100</v>
      </c>
      <c r="D60" s="152"/>
      <c r="E60" s="152"/>
      <c r="F60" s="152"/>
      <c r="G60" s="141">
        <f>SUM(G54:G58)</f>
        <v>0</v>
      </c>
      <c r="H60" s="162"/>
      <c r="I60" s="141">
        <f>SUM(I54:I58)</f>
        <v>0</v>
      </c>
      <c r="J60" s="162"/>
      <c r="K60" s="141">
        <f>SUM(K54:K58)</f>
        <v>0</v>
      </c>
      <c r="L60" s="162"/>
      <c r="M60" s="141">
        <f>SUM(M54:M58)</f>
        <v>0</v>
      </c>
      <c r="N60" s="80"/>
      <c r="O60" s="141">
        <f>SUM(O54:O58)</f>
        <v>0</v>
      </c>
      <c r="P60" s="192"/>
    </row>
    <row r="61" spans="2:16" s="229" customFormat="1" x14ac:dyDescent="0.2">
      <c r="B61" s="227"/>
      <c r="C61" s="170"/>
      <c r="D61" s="152"/>
      <c r="E61" s="152"/>
      <c r="F61" s="152"/>
      <c r="G61" s="143"/>
      <c r="H61" s="143"/>
      <c r="I61" s="143"/>
      <c r="J61" s="143"/>
      <c r="K61" s="143"/>
      <c r="L61" s="143"/>
      <c r="M61" s="143"/>
      <c r="N61" s="143"/>
      <c r="O61" s="143"/>
      <c r="P61" s="192"/>
    </row>
    <row r="62" spans="2:16" s="229" customFormat="1" ht="15.75" thickBot="1" x14ac:dyDescent="0.25">
      <c r="B62" s="227"/>
      <c r="C62" s="170"/>
      <c r="D62" s="152"/>
      <c r="E62" s="176" t="s">
        <v>134</v>
      </c>
      <c r="F62" s="152"/>
      <c r="G62" s="144"/>
      <c r="H62" s="152"/>
      <c r="I62" s="144"/>
      <c r="J62" s="148"/>
      <c r="K62" s="144"/>
      <c r="L62" s="171"/>
      <c r="M62" s="171"/>
      <c r="N62" s="171"/>
      <c r="O62" s="144"/>
      <c r="P62" s="192"/>
    </row>
    <row r="63" spans="2:16" s="229" customFormat="1" ht="13.5" thickBot="1" x14ac:dyDescent="0.25">
      <c r="B63" s="227"/>
      <c r="C63" s="190" t="s">
        <v>98</v>
      </c>
      <c r="D63" s="152"/>
      <c r="E63" s="152"/>
      <c r="F63" s="152"/>
      <c r="G63" s="139"/>
      <c r="H63" s="216"/>
      <c r="I63" s="139"/>
      <c r="J63" s="216"/>
      <c r="K63" s="139"/>
      <c r="L63" s="147"/>
      <c r="M63" s="139"/>
      <c r="N63" s="74"/>
      <c r="O63" s="141">
        <f>SUM(G63,I63,K63,M63)</f>
        <v>0</v>
      </c>
      <c r="P63" s="192"/>
    </row>
    <row r="64" spans="2:16" s="229" customFormat="1" ht="13.5" thickBot="1" x14ac:dyDescent="0.25">
      <c r="B64" s="227"/>
      <c r="C64" s="170"/>
      <c r="D64" s="152"/>
      <c r="E64" s="152"/>
      <c r="F64" s="152"/>
      <c r="G64" s="217"/>
      <c r="H64" s="218"/>
      <c r="I64" s="217"/>
      <c r="J64" s="218"/>
      <c r="K64" s="217"/>
      <c r="L64" s="147"/>
      <c r="M64" s="75"/>
      <c r="N64" s="77"/>
      <c r="O64" s="145"/>
      <c r="P64" s="192"/>
    </row>
    <row r="65" spans="2:16" s="229" customFormat="1" ht="13.5" thickBot="1" x14ac:dyDescent="0.25">
      <c r="B65" s="227"/>
      <c r="C65" s="190" t="s">
        <v>99</v>
      </c>
      <c r="D65" s="152"/>
      <c r="E65" s="152"/>
      <c r="F65" s="152"/>
      <c r="G65" s="139"/>
      <c r="H65" s="218"/>
      <c r="I65" s="139"/>
      <c r="J65" s="218"/>
      <c r="K65" s="139"/>
      <c r="L65" s="147"/>
      <c r="M65" s="139"/>
      <c r="N65" s="74"/>
      <c r="O65" s="141">
        <f>SUM(G65,I65,K65,M65)</f>
        <v>0</v>
      </c>
      <c r="P65" s="192"/>
    </row>
    <row r="66" spans="2:16" s="229" customFormat="1" ht="13.5" thickBot="1" x14ac:dyDescent="0.25">
      <c r="B66" s="227"/>
      <c r="C66" s="170"/>
      <c r="D66" s="152"/>
      <c r="E66" s="152"/>
      <c r="F66" s="152"/>
      <c r="G66" s="217"/>
      <c r="H66" s="218"/>
      <c r="I66" s="217"/>
      <c r="J66" s="218"/>
      <c r="K66" s="217"/>
      <c r="L66" s="147"/>
      <c r="M66" s="75"/>
      <c r="N66" s="77"/>
      <c r="O66" s="145"/>
      <c r="P66" s="192"/>
    </row>
    <row r="67" spans="2:16" s="229" customFormat="1" ht="13.5" thickBot="1" x14ac:dyDescent="0.25">
      <c r="B67" s="227"/>
      <c r="C67" s="190" t="s">
        <v>103</v>
      </c>
      <c r="D67" s="152"/>
      <c r="E67" s="152"/>
      <c r="F67" s="152"/>
      <c r="G67" s="139"/>
      <c r="H67" s="216"/>
      <c r="I67" s="139"/>
      <c r="J67" s="216"/>
      <c r="K67" s="139"/>
      <c r="L67" s="147"/>
      <c r="M67" s="139"/>
      <c r="N67" s="74"/>
      <c r="O67" s="141">
        <f>SUM(G67,I67,K67,M67)</f>
        <v>0</v>
      </c>
      <c r="P67" s="192"/>
    </row>
    <row r="68" spans="2:16" s="229" customFormat="1" ht="13.5" thickBot="1" x14ac:dyDescent="0.25">
      <c r="B68" s="227"/>
      <c r="C68" s="170"/>
      <c r="D68" s="152"/>
      <c r="E68" s="152"/>
      <c r="F68" s="152"/>
      <c r="G68" s="219"/>
      <c r="H68" s="218"/>
      <c r="I68" s="219"/>
      <c r="J68" s="218"/>
      <c r="K68" s="219"/>
      <c r="L68" s="147"/>
      <c r="M68" s="78"/>
      <c r="N68" s="77"/>
      <c r="O68" s="146"/>
      <c r="P68" s="192"/>
    </row>
    <row r="69" spans="2:16" s="229" customFormat="1" ht="51.75" thickBot="1" x14ac:dyDescent="0.25">
      <c r="B69" s="227"/>
      <c r="C69" s="170" t="s">
        <v>184</v>
      </c>
      <c r="D69" s="152"/>
      <c r="E69" s="152"/>
      <c r="F69" s="152"/>
      <c r="G69" s="139"/>
      <c r="H69" s="216"/>
      <c r="I69" s="139"/>
      <c r="J69" s="218"/>
      <c r="K69" s="139"/>
      <c r="L69" s="147"/>
      <c r="M69" s="139"/>
      <c r="N69" s="74"/>
      <c r="O69" s="141">
        <f>SUM(G69,I69,K69,M69)</f>
        <v>0</v>
      </c>
      <c r="P69" s="192"/>
    </row>
    <row r="70" spans="2:16" s="229" customFormat="1" ht="13.5" thickBot="1" x14ac:dyDescent="0.25">
      <c r="B70" s="227"/>
      <c r="C70" s="170"/>
      <c r="D70" s="152"/>
      <c r="E70" s="152"/>
      <c r="F70" s="152"/>
      <c r="G70" s="74"/>
      <c r="H70" s="74"/>
      <c r="I70" s="74"/>
      <c r="J70" s="74"/>
      <c r="K70" s="74"/>
      <c r="L70" s="147"/>
      <c r="M70" s="74"/>
      <c r="N70" s="74"/>
      <c r="O70" s="147"/>
      <c r="P70" s="192"/>
    </row>
    <row r="71" spans="2:16" s="229" customFormat="1" ht="39" thickBot="1" x14ac:dyDescent="0.25">
      <c r="B71" s="227"/>
      <c r="C71" s="170" t="s">
        <v>102</v>
      </c>
      <c r="D71" s="152"/>
      <c r="E71" s="152"/>
      <c r="F71" s="152"/>
      <c r="G71" s="139"/>
      <c r="H71" s="74"/>
      <c r="I71" s="139"/>
      <c r="J71" s="74"/>
      <c r="K71" s="139"/>
      <c r="L71" s="147"/>
      <c r="M71" s="139"/>
      <c r="N71" s="74"/>
      <c r="O71" s="141">
        <f>SUM(G71,I71,K71,M71)</f>
        <v>0</v>
      </c>
      <c r="P71" s="192"/>
    </row>
    <row r="72" spans="2:16" s="229" customFormat="1" ht="13.5" thickBot="1" x14ac:dyDescent="0.25">
      <c r="B72" s="227"/>
      <c r="C72" s="170"/>
      <c r="D72" s="152"/>
      <c r="E72" s="152"/>
      <c r="F72" s="152"/>
      <c r="G72" s="220"/>
      <c r="H72" s="48"/>
      <c r="I72" s="220"/>
      <c r="J72" s="220"/>
      <c r="K72" s="220"/>
      <c r="L72" s="159"/>
      <c r="M72" s="40"/>
      <c r="N72" s="49"/>
      <c r="O72" s="148"/>
      <c r="P72" s="192"/>
    </row>
    <row r="73" spans="2:16" s="229" customFormat="1" ht="13.5" thickBot="1" x14ac:dyDescent="0.25">
      <c r="B73" s="227"/>
      <c r="C73" s="170" t="s">
        <v>101</v>
      </c>
      <c r="D73" s="152"/>
      <c r="E73" s="152"/>
      <c r="F73" s="152"/>
      <c r="G73" s="139"/>
      <c r="H73" s="74"/>
      <c r="I73" s="139"/>
      <c r="J73" s="74"/>
      <c r="K73" s="139"/>
      <c r="L73" s="147"/>
      <c r="M73" s="139"/>
      <c r="N73" s="74"/>
      <c r="O73" s="141">
        <f>SUM(G73,I73,K73,M73)</f>
        <v>0</v>
      </c>
      <c r="P73" s="192"/>
    </row>
    <row r="74" spans="2:16" s="229" customFormat="1" ht="13.5" thickBot="1" x14ac:dyDescent="0.25">
      <c r="B74" s="227"/>
      <c r="C74" s="170"/>
      <c r="D74" s="152"/>
      <c r="E74" s="152"/>
      <c r="F74" s="152"/>
      <c r="G74" s="147"/>
      <c r="H74" s="147"/>
      <c r="I74" s="147"/>
      <c r="J74" s="147"/>
      <c r="K74" s="147"/>
      <c r="L74" s="147"/>
      <c r="M74" s="74"/>
      <c r="N74" s="74"/>
      <c r="O74" s="147"/>
      <c r="P74" s="192"/>
    </row>
    <row r="75" spans="2:16" s="229" customFormat="1" ht="26.25" thickBot="1" x14ac:dyDescent="0.25">
      <c r="B75" s="228"/>
      <c r="C75" s="193" t="s">
        <v>104</v>
      </c>
      <c r="D75" s="171"/>
      <c r="E75" s="171"/>
      <c r="F75" s="171"/>
      <c r="G75" s="149">
        <f>SUM(G63,G65,G67,G69,G71,G73)</f>
        <v>0</v>
      </c>
      <c r="H75" s="147"/>
      <c r="I75" s="149">
        <f>SUM(I63,I65,I67,I69,I71,I73)</f>
        <v>0</v>
      </c>
      <c r="J75" s="147"/>
      <c r="K75" s="149">
        <f>SUM(K63,K65,K67,K69,K71,K73)</f>
        <v>0</v>
      </c>
      <c r="L75" s="147"/>
      <c r="M75" s="149">
        <f>SUM(M63,M65,M67,M69,M71,M73)</f>
        <v>0</v>
      </c>
      <c r="N75" s="74"/>
      <c r="O75" s="149">
        <f>SUM(O63,O65,O67,O69,O71,O73)</f>
        <v>0</v>
      </c>
      <c r="P75" s="192"/>
    </row>
    <row r="76" spans="2:16" s="229" customFormat="1" ht="13.5" thickBot="1" x14ac:dyDescent="0.25">
      <c r="B76" s="228"/>
      <c r="C76" s="193"/>
      <c r="D76" s="171"/>
      <c r="E76" s="171"/>
      <c r="F76" s="171"/>
      <c r="G76" s="143"/>
      <c r="H76" s="143"/>
      <c r="I76" s="143"/>
      <c r="J76" s="143"/>
      <c r="K76" s="143"/>
      <c r="L76" s="143"/>
      <c r="M76" s="143"/>
      <c r="N76" s="143"/>
      <c r="O76" s="143"/>
      <c r="P76" s="192"/>
    </row>
    <row r="77" spans="2:16" s="229" customFormat="1" ht="13.5" thickBot="1" x14ac:dyDescent="0.25">
      <c r="B77" s="228"/>
      <c r="C77" s="189" t="s">
        <v>163</v>
      </c>
      <c r="D77" s="171"/>
      <c r="E77" s="171"/>
      <c r="F77" s="171"/>
      <c r="G77" s="140"/>
      <c r="H77" s="135"/>
      <c r="I77" s="140"/>
      <c r="J77" s="135"/>
      <c r="K77" s="140"/>
      <c r="L77" s="154"/>
      <c r="M77" s="140"/>
      <c r="N77" s="154"/>
      <c r="O77" s="154"/>
      <c r="P77" s="192"/>
    </row>
    <row r="78" spans="2:16" s="229" customFormat="1" ht="15.75" thickBot="1" x14ac:dyDescent="0.25">
      <c r="B78" s="228"/>
      <c r="C78" s="194"/>
      <c r="D78" s="171"/>
      <c r="E78" s="171"/>
      <c r="F78" s="171"/>
      <c r="G78" s="151"/>
      <c r="H78" s="143"/>
      <c r="I78" s="151"/>
      <c r="J78" s="143"/>
      <c r="K78" s="151"/>
      <c r="L78" s="143"/>
      <c r="M78" s="151"/>
      <c r="N78" s="143"/>
      <c r="O78" s="151"/>
      <c r="P78" s="192"/>
    </row>
    <row r="79" spans="2:16" s="229" customFormat="1" ht="29.25" customHeight="1" thickBot="1" x14ac:dyDescent="0.25">
      <c r="B79" s="228"/>
      <c r="C79" s="193" t="s">
        <v>164</v>
      </c>
      <c r="D79" s="171"/>
      <c r="E79" s="171"/>
      <c r="F79" s="171"/>
      <c r="G79" s="149">
        <f>IFERROR(G75/G77,0)</f>
        <v>0</v>
      </c>
      <c r="H79" s="147"/>
      <c r="I79" s="149">
        <f>IFERROR(I75/I77,0)</f>
        <v>0</v>
      </c>
      <c r="J79" s="147"/>
      <c r="K79" s="149">
        <f>IFERROR(K75/K77,0)</f>
        <v>0</v>
      </c>
      <c r="L79" s="143"/>
      <c r="M79" s="149">
        <f>IFERROR(M75/M77,0)</f>
        <v>0</v>
      </c>
      <c r="N79" s="143"/>
      <c r="O79" s="151"/>
      <c r="P79" s="192"/>
    </row>
    <row r="80" spans="2:16" s="229" customFormat="1" x14ac:dyDescent="0.2">
      <c r="B80" s="228"/>
      <c r="C80" s="193"/>
      <c r="D80" s="171"/>
      <c r="E80" s="171"/>
      <c r="F80" s="171"/>
      <c r="G80" s="143"/>
      <c r="H80" s="143"/>
      <c r="I80" s="143"/>
      <c r="J80" s="143"/>
      <c r="K80" s="143"/>
      <c r="L80" s="143"/>
      <c r="M80" s="143"/>
      <c r="N80" s="143"/>
      <c r="O80" s="143"/>
      <c r="P80" s="192"/>
    </row>
    <row r="81" spans="2:16" s="229" customFormat="1" ht="15" thickBot="1" x14ac:dyDescent="0.25">
      <c r="B81" s="235"/>
      <c r="C81" s="195"/>
      <c r="D81" s="196"/>
      <c r="E81" s="196"/>
      <c r="F81" s="196"/>
      <c r="G81" s="196"/>
      <c r="H81" s="196"/>
      <c r="I81" s="196"/>
      <c r="J81" s="196"/>
      <c r="K81" s="196"/>
      <c r="L81" s="197"/>
      <c r="M81" s="197"/>
      <c r="N81" s="197"/>
      <c r="O81" s="196"/>
      <c r="P81" s="201"/>
    </row>
    <row r="82" spans="2:16" s="229" customFormat="1" ht="13.5" thickTop="1" x14ac:dyDescent="0.2">
      <c r="B82" s="227"/>
      <c r="C82" s="170"/>
      <c r="D82" s="152"/>
      <c r="E82" s="152"/>
      <c r="F82" s="152"/>
      <c r="G82" s="152"/>
      <c r="H82" s="152"/>
      <c r="I82" s="152"/>
      <c r="J82" s="152"/>
      <c r="K82" s="152"/>
      <c r="L82" s="171"/>
      <c r="M82" s="171"/>
      <c r="N82" s="171"/>
      <c r="O82" s="152"/>
      <c r="P82" s="192"/>
    </row>
    <row r="83" spans="2:16" s="229" customFormat="1" ht="13.5" thickBot="1" x14ac:dyDescent="0.25">
      <c r="B83" s="227"/>
      <c r="C83" s="170"/>
      <c r="D83" s="152"/>
      <c r="E83" s="152"/>
      <c r="F83" s="152"/>
      <c r="G83" s="152"/>
      <c r="H83" s="152"/>
      <c r="I83" s="152"/>
      <c r="J83" s="152"/>
      <c r="K83" s="152"/>
      <c r="L83" s="171"/>
      <c r="M83" s="171"/>
      <c r="N83" s="171"/>
      <c r="O83" s="152"/>
      <c r="P83" s="192"/>
    </row>
    <row r="84" spans="2:16" s="233" customFormat="1" ht="21.75" customHeight="1" thickBot="1" x14ac:dyDescent="0.25">
      <c r="B84" s="230"/>
      <c r="C84" s="178" t="s">
        <v>111</v>
      </c>
      <c r="D84" s="185"/>
      <c r="E84" s="185"/>
      <c r="F84" s="185"/>
      <c r="G84" s="328" t="s">
        <v>16</v>
      </c>
      <c r="H84" s="329"/>
      <c r="I84" s="329"/>
      <c r="J84" s="329"/>
      <c r="K84" s="330"/>
      <c r="L84" s="186"/>
      <c r="M84" s="186"/>
      <c r="N84" s="186"/>
      <c r="O84" s="185"/>
      <c r="P84" s="232"/>
    </row>
    <row r="85" spans="2:16" s="229" customFormat="1" x14ac:dyDescent="0.2">
      <c r="B85" s="227"/>
      <c r="C85" s="170"/>
      <c r="D85" s="152"/>
      <c r="E85" s="152"/>
      <c r="F85" s="152"/>
      <c r="G85" s="152"/>
      <c r="H85" s="152"/>
      <c r="I85" s="152"/>
      <c r="J85" s="152"/>
      <c r="K85" s="152"/>
      <c r="L85" s="171"/>
      <c r="M85" s="171"/>
      <c r="N85" s="171"/>
      <c r="O85" s="152"/>
      <c r="P85" s="192"/>
    </row>
    <row r="86" spans="2:16" s="229" customFormat="1" x14ac:dyDescent="0.2">
      <c r="B86" s="227"/>
      <c r="C86" s="170"/>
      <c r="D86" s="152"/>
      <c r="E86" s="152"/>
      <c r="F86" s="152"/>
      <c r="G86" s="152"/>
      <c r="H86" s="152"/>
      <c r="I86" s="152"/>
      <c r="J86" s="152"/>
      <c r="K86" s="152"/>
      <c r="L86" s="171"/>
      <c r="M86" s="171"/>
      <c r="N86" s="171"/>
      <c r="O86" s="152"/>
      <c r="P86" s="192"/>
    </row>
    <row r="87" spans="2:16" s="229" customFormat="1" ht="25.5" x14ac:dyDescent="0.2">
      <c r="B87" s="227"/>
      <c r="C87" s="188" t="s">
        <v>91</v>
      </c>
      <c r="D87" s="152"/>
      <c r="E87" s="176" t="s">
        <v>134</v>
      </c>
      <c r="F87" s="152"/>
      <c r="G87" s="153" t="s">
        <v>94</v>
      </c>
      <c r="H87" s="152"/>
      <c r="I87" s="153" t="s">
        <v>95</v>
      </c>
      <c r="J87" s="152"/>
      <c r="K87" s="153" t="s">
        <v>96</v>
      </c>
      <c r="L87" s="171"/>
      <c r="M87" s="81" t="s">
        <v>187</v>
      </c>
      <c r="N87" s="33"/>
      <c r="O87" s="81" t="s">
        <v>186</v>
      </c>
      <c r="P87" s="192"/>
    </row>
    <row r="88" spans="2:16" s="229" customFormat="1" ht="13.5" thickBot="1" x14ac:dyDescent="0.25">
      <c r="B88" s="227"/>
      <c r="C88" s="188"/>
      <c r="D88" s="152"/>
      <c r="E88" s="152"/>
      <c r="F88" s="152"/>
      <c r="G88" s="152"/>
      <c r="H88" s="152"/>
      <c r="I88" s="152"/>
      <c r="J88" s="152"/>
      <c r="K88" s="152"/>
      <c r="L88" s="171"/>
      <c r="M88" s="31"/>
      <c r="N88" s="33"/>
      <c r="O88" s="31"/>
      <c r="P88" s="192"/>
    </row>
    <row r="89" spans="2:16" s="229" customFormat="1" ht="13.5" thickBot="1" x14ac:dyDescent="0.25">
      <c r="B89" s="227"/>
      <c r="C89" s="158" t="s">
        <v>97</v>
      </c>
      <c r="D89" s="152"/>
      <c r="E89" s="152"/>
      <c r="F89" s="152"/>
      <c r="G89" s="66"/>
      <c r="H89" s="163"/>
      <c r="I89" s="66"/>
      <c r="J89" s="163"/>
      <c r="K89" s="66"/>
      <c r="L89" s="143"/>
      <c r="M89" s="66"/>
      <c r="N89" s="68"/>
      <c r="O89" s="141">
        <f>SUM(G89,I89,K89,M89)</f>
        <v>0</v>
      </c>
      <c r="P89" s="192"/>
    </row>
    <row r="90" spans="2:16" s="229" customFormat="1" ht="13.5" thickBot="1" x14ac:dyDescent="0.25">
      <c r="B90" s="227"/>
      <c r="C90" s="170"/>
      <c r="D90" s="152"/>
      <c r="E90" s="152"/>
      <c r="F90" s="152"/>
      <c r="G90" s="164"/>
      <c r="H90" s="163"/>
      <c r="I90" s="164"/>
      <c r="J90" s="163"/>
      <c r="K90" s="164"/>
      <c r="L90" s="143"/>
      <c r="M90" s="69"/>
      <c r="N90" s="70"/>
      <c r="O90" s="142"/>
      <c r="P90" s="192"/>
    </row>
    <row r="91" spans="2:16" s="229" customFormat="1" ht="13.5" thickBot="1" x14ac:dyDescent="0.25">
      <c r="B91" s="227"/>
      <c r="C91" s="170" t="s">
        <v>92</v>
      </c>
      <c r="D91" s="152"/>
      <c r="E91" s="152"/>
      <c r="F91" s="152"/>
      <c r="G91" s="71"/>
      <c r="H91" s="165"/>
      <c r="I91" s="66"/>
      <c r="J91" s="165"/>
      <c r="K91" s="66"/>
      <c r="L91" s="143"/>
      <c r="M91" s="66"/>
      <c r="N91" s="68"/>
      <c r="O91" s="141">
        <f>SUM(G91,I91,K91,M91)</f>
        <v>0</v>
      </c>
      <c r="P91" s="192"/>
    </row>
    <row r="92" spans="2:16" s="229" customFormat="1" ht="13.5" thickBot="1" x14ac:dyDescent="0.25">
      <c r="B92" s="227"/>
      <c r="C92" s="170"/>
      <c r="D92" s="152"/>
      <c r="E92" s="152"/>
      <c r="F92" s="152"/>
      <c r="G92" s="164"/>
      <c r="H92" s="163"/>
      <c r="I92" s="164"/>
      <c r="J92" s="163"/>
      <c r="K92" s="164"/>
      <c r="L92" s="143"/>
      <c r="M92" s="69"/>
      <c r="N92" s="70"/>
      <c r="O92" s="142"/>
      <c r="P92" s="192"/>
    </row>
    <row r="93" spans="2:16" s="229" customFormat="1" ht="13.5" thickBot="1" x14ac:dyDescent="0.25">
      <c r="B93" s="227"/>
      <c r="C93" s="170" t="s">
        <v>93</v>
      </c>
      <c r="D93" s="152"/>
      <c r="E93" s="152"/>
      <c r="F93" s="152"/>
      <c r="G93" s="66"/>
      <c r="H93" s="165"/>
      <c r="I93" s="66"/>
      <c r="J93" s="165"/>
      <c r="K93" s="66"/>
      <c r="L93" s="143"/>
      <c r="M93" s="66"/>
      <c r="N93" s="68"/>
      <c r="O93" s="141">
        <f>SUM(G93,I93,K93,M93)</f>
        <v>0</v>
      </c>
      <c r="P93" s="192"/>
    </row>
    <row r="94" spans="2:16" s="229" customFormat="1" ht="13.5" thickBot="1" x14ac:dyDescent="0.25">
      <c r="B94" s="228"/>
      <c r="C94" s="189"/>
      <c r="D94" s="171"/>
      <c r="E94" s="171"/>
      <c r="F94" s="171"/>
      <c r="G94" s="143"/>
      <c r="H94" s="143"/>
      <c r="I94" s="143"/>
      <c r="J94" s="143"/>
      <c r="K94" s="143"/>
      <c r="L94" s="143"/>
      <c r="M94" s="68"/>
      <c r="N94" s="68"/>
      <c r="O94" s="143"/>
      <c r="P94" s="192"/>
    </row>
    <row r="95" spans="2:16" s="229" customFormat="1" ht="13.5" thickBot="1" x14ac:dyDescent="0.25">
      <c r="B95" s="227"/>
      <c r="C95" s="170" t="s">
        <v>100</v>
      </c>
      <c r="D95" s="152"/>
      <c r="E95" s="152"/>
      <c r="F95" s="152"/>
      <c r="G95" s="141">
        <f>SUM(G89:G93)</f>
        <v>0</v>
      </c>
      <c r="H95" s="162"/>
      <c r="I95" s="141">
        <f>SUM(I89:I93)</f>
        <v>0</v>
      </c>
      <c r="J95" s="162"/>
      <c r="K95" s="141">
        <f>SUM(K89:K93)</f>
        <v>0</v>
      </c>
      <c r="L95" s="162"/>
      <c r="M95" s="141">
        <f>SUM(M89:M93)</f>
        <v>0</v>
      </c>
      <c r="N95" s="80"/>
      <c r="O95" s="141">
        <f>SUM(O89:O93)</f>
        <v>0</v>
      </c>
      <c r="P95" s="192"/>
    </row>
    <row r="96" spans="2:16" s="229" customFormat="1" x14ac:dyDescent="0.2">
      <c r="B96" s="227"/>
      <c r="C96" s="170"/>
      <c r="D96" s="152"/>
      <c r="E96" s="152"/>
      <c r="F96" s="152"/>
      <c r="G96" s="143"/>
      <c r="H96" s="143"/>
      <c r="I96" s="143"/>
      <c r="J96" s="143"/>
      <c r="K96" s="143"/>
      <c r="L96" s="143"/>
      <c r="M96" s="143"/>
      <c r="N96" s="143"/>
      <c r="O96" s="143"/>
      <c r="P96" s="192"/>
    </row>
    <row r="97" spans="2:16" s="229" customFormat="1" ht="15.75" thickBot="1" x14ac:dyDescent="0.25">
      <c r="B97" s="227"/>
      <c r="C97" s="170"/>
      <c r="D97" s="152"/>
      <c r="E97" s="176" t="s">
        <v>134</v>
      </c>
      <c r="F97" s="152"/>
      <c r="G97" s="144"/>
      <c r="H97" s="152"/>
      <c r="I97" s="144"/>
      <c r="J97" s="148"/>
      <c r="K97" s="144"/>
      <c r="L97" s="171"/>
      <c r="M97" s="171"/>
      <c r="N97" s="171"/>
      <c r="O97" s="144"/>
      <c r="P97" s="192"/>
    </row>
    <row r="98" spans="2:16" s="229" customFormat="1" ht="13.5" thickBot="1" x14ac:dyDescent="0.25">
      <c r="B98" s="227"/>
      <c r="C98" s="190" t="s">
        <v>98</v>
      </c>
      <c r="D98" s="152"/>
      <c r="E98" s="152"/>
      <c r="F98" s="152"/>
      <c r="G98" s="139"/>
      <c r="H98" s="216"/>
      <c r="I98" s="139"/>
      <c r="J98" s="216"/>
      <c r="K98" s="139"/>
      <c r="L98" s="147"/>
      <c r="M98" s="139"/>
      <c r="N98" s="74"/>
      <c r="O98" s="141">
        <f>SUM(G98,I98,K98,M98)</f>
        <v>0</v>
      </c>
      <c r="P98" s="192"/>
    </row>
    <row r="99" spans="2:16" s="229" customFormat="1" ht="13.5" thickBot="1" x14ac:dyDescent="0.25">
      <c r="B99" s="227"/>
      <c r="C99" s="170"/>
      <c r="D99" s="152"/>
      <c r="E99" s="152"/>
      <c r="F99" s="152"/>
      <c r="G99" s="217"/>
      <c r="H99" s="218"/>
      <c r="I99" s="217"/>
      <c r="J99" s="218"/>
      <c r="K99" s="217"/>
      <c r="L99" s="147"/>
      <c r="M99" s="75"/>
      <c r="N99" s="77"/>
      <c r="O99" s="145"/>
      <c r="P99" s="192"/>
    </row>
    <row r="100" spans="2:16" s="229" customFormat="1" ht="13.5" thickBot="1" x14ac:dyDescent="0.25">
      <c r="B100" s="227"/>
      <c r="C100" s="190" t="s">
        <v>99</v>
      </c>
      <c r="D100" s="152"/>
      <c r="E100" s="152"/>
      <c r="F100" s="152"/>
      <c r="G100" s="139"/>
      <c r="H100" s="218"/>
      <c r="I100" s="139"/>
      <c r="J100" s="218"/>
      <c r="K100" s="139"/>
      <c r="L100" s="147"/>
      <c r="M100" s="139"/>
      <c r="N100" s="74"/>
      <c r="O100" s="141">
        <f>SUM(G100,I100,K100,M100)</f>
        <v>0</v>
      </c>
      <c r="P100" s="192"/>
    </row>
    <row r="101" spans="2:16" s="229" customFormat="1" ht="13.5" thickBot="1" x14ac:dyDescent="0.25">
      <c r="B101" s="227"/>
      <c r="C101" s="170"/>
      <c r="D101" s="152"/>
      <c r="E101" s="152"/>
      <c r="F101" s="152"/>
      <c r="G101" s="217"/>
      <c r="H101" s="218"/>
      <c r="I101" s="217"/>
      <c r="J101" s="218"/>
      <c r="K101" s="217"/>
      <c r="L101" s="147"/>
      <c r="M101" s="75"/>
      <c r="N101" s="77"/>
      <c r="O101" s="145"/>
      <c r="P101" s="192"/>
    </row>
    <row r="102" spans="2:16" s="229" customFormat="1" ht="13.5" thickBot="1" x14ac:dyDescent="0.25">
      <c r="B102" s="227"/>
      <c r="C102" s="190" t="s">
        <v>103</v>
      </c>
      <c r="D102" s="152"/>
      <c r="E102" s="152"/>
      <c r="F102" s="152"/>
      <c r="G102" s="139"/>
      <c r="H102" s="216"/>
      <c r="I102" s="139"/>
      <c r="J102" s="216"/>
      <c r="K102" s="139"/>
      <c r="L102" s="147"/>
      <c r="M102" s="139"/>
      <c r="N102" s="74"/>
      <c r="O102" s="141">
        <f>SUM(G102,I102,K102,M102)</f>
        <v>0</v>
      </c>
      <c r="P102" s="192"/>
    </row>
    <row r="103" spans="2:16" s="229" customFormat="1" ht="13.5" thickBot="1" x14ac:dyDescent="0.25">
      <c r="B103" s="227"/>
      <c r="C103" s="170"/>
      <c r="D103" s="152"/>
      <c r="E103" s="152"/>
      <c r="F103" s="152"/>
      <c r="G103" s="219"/>
      <c r="H103" s="218"/>
      <c r="I103" s="219"/>
      <c r="J103" s="218"/>
      <c r="K103" s="219"/>
      <c r="L103" s="147"/>
      <c r="M103" s="78"/>
      <c r="N103" s="77"/>
      <c r="O103" s="146"/>
      <c r="P103" s="192"/>
    </row>
    <row r="104" spans="2:16" s="229" customFormat="1" ht="51.75" thickBot="1" x14ac:dyDescent="0.25">
      <c r="B104" s="227"/>
      <c r="C104" s="170" t="s">
        <v>184</v>
      </c>
      <c r="D104" s="152"/>
      <c r="E104" s="152"/>
      <c r="F104" s="152"/>
      <c r="G104" s="139"/>
      <c r="H104" s="216"/>
      <c r="I104" s="139"/>
      <c r="J104" s="218"/>
      <c r="K104" s="139"/>
      <c r="L104" s="147"/>
      <c r="M104" s="139"/>
      <c r="N104" s="74"/>
      <c r="O104" s="141">
        <f>SUM(G104,I104,K104,M104)</f>
        <v>0</v>
      </c>
      <c r="P104" s="192"/>
    </row>
    <row r="105" spans="2:16" s="229" customFormat="1" ht="13.5" thickBot="1" x14ac:dyDescent="0.25">
      <c r="B105" s="227"/>
      <c r="C105" s="170"/>
      <c r="D105" s="152"/>
      <c r="E105" s="152"/>
      <c r="F105" s="152"/>
      <c r="G105" s="74"/>
      <c r="H105" s="74"/>
      <c r="I105" s="74"/>
      <c r="J105" s="74"/>
      <c r="K105" s="74"/>
      <c r="L105" s="147"/>
      <c r="M105" s="74"/>
      <c r="N105" s="74"/>
      <c r="O105" s="147"/>
      <c r="P105" s="192"/>
    </row>
    <row r="106" spans="2:16" s="229" customFormat="1" ht="39" thickBot="1" x14ac:dyDescent="0.25">
      <c r="B106" s="227"/>
      <c r="C106" s="170" t="s">
        <v>102</v>
      </c>
      <c r="D106" s="152"/>
      <c r="E106" s="152"/>
      <c r="F106" s="152"/>
      <c r="G106" s="139"/>
      <c r="H106" s="74"/>
      <c r="I106" s="139"/>
      <c r="J106" s="74"/>
      <c r="K106" s="139"/>
      <c r="L106" s="147"/>
      <c r="M106" s="139"/>
      <c r="N106" s="74"/>
      <c r="O106" s="141">
        <f>SUM(G106,I106,K106,M106)</f>
        <v>0</v>
      </c>
      <c r="P106" s="192"/>
    </row>
    <row r="107" spans="2:16" s="229" customFormat="1" ht="13.5" thickBot="1" x14ac:dyDescent="0.25">
      <c r="B107" s="227"/>
      <c r="C107" s="170"/>
      <c r="D107" s="152"/>
      <c r="E107" s="152"/>
      <c r="F107" s="152"/>
      <c r="G107" s="220"/>
      <c r="H107" s="48"/>
      <c r="I107" s="220"/>
      <c r="J107" s="220"/>
      <c r="K107" s="220"/>
      <c r="L107" s="159"/>
      <c r="M107" s="40"/>
      <c r="N107" s="49"/>
      <c r="O107" s="148"/>
      <c r="P107" s="192"/>
    </row>
    <row r="108" spans="2:16" s="229" customFormat="1" ht="13.5" thickBot="1" x14ac:dyDescent="0.25">
      <c r="B108" s="227"/>
      <c r="C108" s="170" t="s">
        <v>101</v>
      </c>
      <c r="D108" s="152"/>
      <c r="E108" s="152"/>
      <c r="F108" s="152"/>
      <c r="G108" s="139"/>
      <c r="H108" s="74"/>
      <c r="I108" s="139"/>
      <c r="J108" s="74"/>
      <c r="K108" s="139"/>
      <c r="L108" s="147"/>
      <c r="M108" s="139"/>
      <c r="N108" s="74"/>
      <c r="O108" s="141">
        <f>SUM(G108,I108,K108,M108)</f>
        <v>0</v>
      </c>
      <c r="P108" s="192"/>
    </row>
    <row r="109" spans="2:16" s="229" customFormat="1" ht="13.5" thickBot="1" x14ac:dyDescent="0.25">
      <c r="B109" s="227"/>
      <c r="C109" s="170"/>
      <c r="D109" s="152"/>
      <c r="E109" s="152"/>
      <c r="F109" s="152"/>
      <c r="G109" s="147"/>
      <c r="H109" s="147"/>
      <c r="I109" s="147"/>
      <c r="J109" s="147"/>
      <c r="K109" s="147"/>
      <c r="L109" s="147"/>
      <c r="M109" s="74"/>
      <c r="N109" s="74"/>
      <c r="O109" s="147"/>
      <c r="P109" s="192"/>
    </row>
    <row r="110" spans="2:16" s="229" customFormat="1" ht="26.25" thickBot="1" x14ac:dyDescent="0.25">
      <c r="B110" s="228"/>
      <c r="C110" s="193" t="s">
        <v>104</v>
      </c>
      <c r="D110" s="171"/>
      <c r="E110" s="171"/>
      <c r="F110" s="171"/>
      <c r="G110" s="149">
        <f>SUM(G98,G100,G102,G104,G106,G108)</f>
        <v>0</v>
      </c>
      <c r="H110" s="147"/>
      <c r="I110" s="149">
        <f>SUM(I98,I100,I102,I104,I106,I108)</f>
        <v>0</v>
      </c>
      <c r="J110" s="147"/>
      <c r="K110" s="149">
        <f>SUM(K98,K100,K102,K104,K106,K108)</f>
        <v>0</v>
      </c>
      <c r="L110" s="147"/>
      <c r="M110" s="149">
        <f>SUM(M98,M100,M102,M104,M106,M108)</f>
        <v>0</v>
      </c>
      <c r="N110" s="74"/>
      <c r="O110" s="149">
        <f>SUM(O98,O100,O102,O104,O106,O108)</f>
        <v>0</v>
      </c>
      <c r="P110" s="192"/>
    </row>
    <row r="111" spans="2:16" s="229" customFormat="1" ht="13.5" thickBot="1" x14ac:dyDescent="0.25">
      <c r="B111" s="228"/>
      <c r="C111" s="193"/>
      <c r="D111" s="171"/>
      <c r="E111" s="171"/>
      <c r="F111" s="171"/>
      <c r="G111" s="143"/>
      <c r="H111" s="143"/>
      <c r="I111" s="143"/>
      <c r="J111" s="143"/>
      <c r="K111" s="143"/>
      <c r="L111" s="143"/>
      <c r="M111" s="143"/>
      <c r="N111" s="143"/>
      <c r="O111" s="143"/>
      <c r="P111" s="192"/>
    </row>
    <row r="112" spans="2:16" s="229" customFormat="1" ht="13.5" thickBot="1" x14ac:dyDescent="0.25">
      <c r="B112" s="228"/>
      <c r="C112" s="189" t="s">
        <v>165</v>
      </c>
      <c r="D112" s="171"/>
      <c r="E112" s="171"/>
      <c r="F112" s="171"/>
      <c r="G112" s="140"/>
      <c r="H112" s="135"/>
      <c r="I112" s="140"/>
      <c r="J112" s="135"/>
      <c r="K112" s="140"/>
      <c r="L112" s="154"/>
      <c r="M112" s="140"/>
      <c r="N112" s="154"/>
      <c r="O112" s="154"/>
      <c r="P112" s="192"/>
    </row>
    <row r="113" spans="2:16" s="229" customFormat="1" ht="15.75" thickBot="1" x14ac:dyDescent="0.25">
      <c r="B113" s="228"/>
      <c r="C113" s="194"/>
      <c r="D113" s="171"/>
      <c r="E113" s="171"/>
      <c r="F113" s="171"/>
      <c r="G113" s="151"/>
      <c r="H113" s="143"/>
      <c r="I113" s="151"/>
      <c r="J113" s="143"/>
      <c r="K113" s="151"/>
      <c r="L113" s="143"/>
      <c r="M113" s="151"/>
      <c r="N113" s="143"/>
      <c r="O113" s="151"/>
      <c r="P113" s="192"/>
    </row>
    <row r="114" spans="2:16" s="229" customFormat="1" ht="29.25" customHeight="1" thickBot="1" x14ac:dyDescent="0.25">
      <c r="B114" s="228"/>
      <c r="C114" s="193" t="s">
        <v>166</v>
      </c>
      <c r="D114" s="171"/>
      <c r="E114" s="171"/>
      <c r="F114" s="171"/>
      <c r="G114" s="149">
        <f>IFERROR(G110/G112,0)</f>
        <v>0</v>
      </c>
      <c r="H114" s="147"/>
      <c r="I114" s="149">
        <f>IFERROR(I110/I112,0)</f>
        <v>0</v>
      </c>
      <c r="J114" s="147"/>
      <c r="K114" s="149">
        <f>IFERROR(K110/K112,0)</f>
        <v>0</v>
      </c>
      <c r="L114" s="143"/>
      <c r="M114" s="149">
        <f>IFERROR(M110/M112,0)</f>
        <v>0</v>
      </c>
      <c r="N114" s="143"/>
      <c r="O114" s="151"/>
      <c r="P114" s="192"/>
    </row>
    <row r="115" spans="2:16" s="229" customFormat="1" ht="15" thickBot="1" x14ac:dyDescent="0.25">
      <c r="B115" s="235"/>
      <c r="C115" s="195"/>
      <c r="D115" s="196"/>
      <c r="E115" s="196"/>
      <c r="F115" s="196"/>
      <c r="G115" s="196"/>
      <c r="H115" s="196"/>
      <c r="I115" s="196"/>
      <c r="J115" s="196"/>
      <c r="K115" s="196"/>
      <c r="L115" s="197"/>
      <c r="M115" s="197"/>
      <c r="N115" s="197"/>
      <c r="O115" s="196"/>
      <c r="P115" s="201"/>
    </row>
    <row r="116" spans="2:16" s="229" customFormat="1" ht="14.25" thickTop="1" thickBot="1" x14ac:dyDescent="0.25">
      <c r="B116" s="227"/>
      <c r="C116" s="170"/>
      <c r="D116" s="152"/>
      <c r="E116" s="152"/>
      <c r="F116" s="152"/>
      <c r="G116" s="152"/>
      <c r="H116" s="152"/>
      <c r="I116" s="152"/>
      <c r="J116" s="152"/>
      <c r="K116" s="152"/>
      <c r="L116" s="171"/>
      <c r="M116" s="171"/>
      <c r="N116" s="171"/>
      <c r="O116" s="152"/>
      <c r="P116" s="192"/>
    </row>
    <row r="117" spans="2:16" s="233" customFormat="1" ht="20.25" customHeight="1" thickBot="1" x14ac:dyDescent="0.25">
      <c r="B117" s="230"/>
      <c r="C117" s="178" t="s">
        <v>111</v>
      </c>
      <c r="D117" s="185"/>
      <c r="E117" s="185"/>
      <c r="F117" s="185"/>
      <c r="G117" s="328" t="s">
        <v>17</v>
      </c>
      <c r="H117" s="329"/>
      <c r="I117" s="329"/>
      <c r="J117" s="329"/>
      <c r="K117" s="330"/>
      <c r="L117" s="186"/>
      <c r="M117" s="186"/>
      <c r="N117" s="186"/>
      <c r="O117" s="185"/>
      <c r="P117" s="232"/>
    </row>
    <row r="118" spans="2:16" s="229" customFormat="1" x14ac:dyDescent="0.2">
      <c r="B118" s="227"/>
      <c r="C118" s="170"/>
      <c r="D118" s="152"/>
      <c r="E118" s="152"/>
      <c r="F118" s="152"/>
      <c r="G118" s="152"/>
      <c r="H118" s="152"/>
      <c r="I118" s="152"/>
      <c r="J118" s="152"/>
      <c r="K118" s="152"/>
      <c r="L118" s="171"/>
      <c r="M118" s="171"/>
      <c r="N118" s="171"/>
      <c r="O118" s="152"/>
      <c r="P118" s="192"/>
    </row>
    <row r="119" spans="2:16" s="229" customFormat="1" x14ac:dyDescent="0.2">
      <c r="B119" s="227"/>
      <c r="C119" s="170"/>
      <c r="D119" s="152"/>
      <c r="E119" s="152"/>
      <c r="F119" s="152"/>
      <c r="G119" s="152"/>
      <c r="H119" s="152"/>
      <c r="I119" s="152"/>
      <c r="J119" s="152"/>
      <c r="K119" s="152"/>
      <c r="L119" s="171"/>
      <c r="M119" s="171"/>
      <c r="N119" s="171"/>
      <c r="O119" s="152"/>
      <c r="P119" s="192"/>
    </row>
    <row r="120" spans="2:16" s="229" customFormat="1" ht="25.5" x14ac:dyDescent="0.2">
      <c r="B120" s="227"/>
      <c r="C120" s="188" t="s">
        <v>91</v>
      </c>
      <c r="D120" s="152"/>
      <c r="E120" s="176" t="s">
        <v>134</v>
      </c>
      <c r="F120" s="152"/>
      <c r="G120" s="153" t="s">
        <v>94</v>
      </c>
      <c r="H120" s="152"/>
      <c r="I120" s="153" t="s">
        <v>95</v>
      </c>
      <c r="J120" s="152"/>
      <c r="K120" s="153" t="s">
        <v>96</v>
      </c>
      <c r="L120" s="171"/>
      <c r="M120" s="81" t="s">
        <v>187</v>
      </c>
      <c r="N120" s="33"/>
      <c r="O120" s="81" t="s">
        <v>186</v>
      </c>
      <c r="P120" s="192"/>
    </row>
    <row r="121" spans="2:16" s="229" customFormat="1" ht="13.5" thickBot="1" x14ac:dyDescent="0.25">
      <c r="B121" s="227"/>
      <c r="C121" s="188"/>
      <c r="D121" s="152"/>
      <c r="E121" s="152"/>
      <c r="F121" s="152"/>
      <c r="G121" s="152"/>
      <c r="H121" s="152"/>
      <c r="I121" s="152"/>
      <c r="J121" s="152"/>
      <c r="K121" s="152"/>
      <c r="L121" s="171"/>
      <c r="M121" s="31"/>
      <c r="N121" s="33"/>
      <c r="O121" s="31"/>
      <c r="P121" s="192"/>
    </row>
    <row r="122" spans="2:16" s="229" customFormat="1" ht="13.5" thickBot="1" x14ac:dyDescent="0.25">
      <c r="B122" s="227"/>
      <c r="C122" s="158" t="s">
        <v>97</v>
      </c>
      <c r="D122" s="152"/>
      <c r="E122" s="152"/>
      <c r="F122" s="152"/>
      <c r="G122" s="66"/>
      <c r="H122" s="163"/>
      <c r="I122" s="66"/>
      <c r="J122" s="163"/>
      <c r="K122" s="66"/>
      <c r="L122" s="143"/>
      <c r="M122" s="66"/>
      <c r="N122" s="68"/>
      <c r="O122" s="141">
        <f>SUM(G122,I122,K122,M122)</f>
        <v>0</v>
      </c>
      <c r="P122" s="192"/>
    </row>
    <row r="123" spans="2:16" s="229" customFormat="1" ht="13.5" thickBot="1" x14ac:dyDescent="0.25">
      <c r="B123" s="227"/>
      <c r="C123" s="170"/>
      <c r="D123" s="152"/>
      <c r="E123" s="152"/>
      <c r="F123" s="152"/>
      <c r="G123" s="164"/>
      <c r="H123" s="163"/>
      <c r="I123" s="164"/>
      <c r="J123" s="163"/>
      <c r="K123" s="164"/>
      <c r="L123" s="143"/>
      <c r="M123" s="69"/>
      <c r="N123" s="70"/>
      <c r="O123" s="142"/>
      <c r="P123" s="192"/>
    </row>
    <row r="124" spans="2:16" s="229" customFormat="1" ht="13.5" thickBot="1" x14ac:dyDescent="0.25">
      <c r="B124" s="227"/>
      <c r="C124" s="170" t="s">
        <v>92</v>
      </c>
      <c r="D124" s="152"/>
      <c r="E124" s="152"/>
      <c r="F124" s="152"/>
      <c r="G124" s="71"/>
      <c r="H124" s="165"/>
      <c r="I124" s="66"/>
      <c r="J124" s="165"/>
      <c r="K124" s="66"/>
      <c r="L124" s="143"/>
      <c r="M124" s="66"/>
      <c r="N124" s="68"/>
      <c r="O124" s="141">
        <f>SUM(G124,I124,K124,M124)</f>
        <v>0</v>
      </c>
      <c r="P124" s="192"/>
    </row>
    <row r="125" spans="2:16" s="229" customFormat="1" ht="13.5" thickBot="1" x14ac:dyDescent="0.25">
      <c r="B125" s="227"/>
      <c r="C125" s="170"/>
      <c r="D125" s="152"/>
      <c r="E125" s="152"/>
      <c r="F125" s="152"/>
      <c r="G125" s="164"/>
      <c r="H125" s="163"/>
      <c r="I125" s="164"/>
      <c r="J125" s="163"/>
      <c r="K125" s="164"/>
      <c r="L125" s="143"/>
      <c r="M125" s="69"/>
      <c r="N125" s="70"/>
      <c r="O125" s="142"/>
      <c r="P125" s="192"/>
    </row>
    <row r="126" spans="2:16" s="229" customFormat="1" ht="13.5" thickBot="1" x14ac:dyDescent="0.25">
      <c r="B126" s="227"/>
      <c r="C126" s="170" t="s">
        <v>93</v>
      </c>
      <c r="D126" s="152"/>
      <c r="E126" s="152"/>
      <c r="F126" s="152"/>
      <c r="G126" s="66"/>
      <c r="H126" s="165"/>
      <c r="I126" s="66"/>
      <c r="J126" s="165"/>
      <c r="K126" s="66"/>
      <c r="L126" s="143"/>
      <c r="M126" s="66"/>
      <c r="N126" s="68"/>
      <c r="O126" s="141">
        <f>SUM(G126,I126,K126,M126)</f>
        <v>0</v>
      </c>
      <c r="P126" s="192"/>
    </row>
    <row r="127" spans="2:16" s="229" customFormat="1" ht="13.5" thickBot="1" x14ac:dyDescent="0.25">
      <c r="B127" s="228"/>
      <c r="C127" s="189"/>
      <c r="D127" s="171"/>
      <c r="E127" s="171"/>
      <c r="F127" s="171"/>
      <c r="G127" s="143"/>
      <c r="H127" s="143"/>
      <c r="I127" s="143"/>
      <c r="J127" s="143"/>
      <c r="K127" s="143"/>
      <c r="L127" s="143"/>
      <c r="M127" s="68"/>
      <c r="N127" s="68"/>
      <c r="O127" s="143"/>
      <c r="P127" s="192"/>
    </row>
    <row r="128" spans="2:16" s="229" customFormat="1" ht="13.5" thickBot="1" x14ac:dyDescent="0.25">
      <c r="B128" s="227"/>
      <c r="C128" s="170" t="s">
        <v>100</v>
      </c>
      <c r="D128" s="152"/>
      <c r="E128" s="152"/>
      <c r="F128" s="152"/>
      <c r="G128" s="141">
        <f>SUM(G122:G126)</f>
        <v>0</v>
      </c>
      <c r="H128" s="162"/>
      <c r="I128" s="141">
        <f>SUM(I122:I126)</f>
        <v>0</v>
      </c>
      <c r="J128" s="162"/>
      <c r="K128" s="141">
        <f>SUM(K122:K126)</f>
        <v>0</v>
      </c>
      <c r="L128" s="162"/>
      <c r="M128" s="141">
        <f>SUM(M122:M126)</f>
        <v>0</v>
      </c>
      <c r="N128" s="80"/>
      <c r="O128" s="141">
        <f>SUM(O122:O126)</f>
        <v>0</v>
      </c>
      <c r="P128" s="192"/>
    </row>
    <row r="129" spans="2:16" s="229" customFormat="1" x14ac:dyDescent="0.2">
      <c r="B129" s="227"/>
      <c r="C129" s="170"/>
      <c r="D129" s="152"/>
      <c r="E129" s="152"/>
      <c r="F129" s="152"/>
      <c r="G129" s="143"/>
      <c r="H129" s="143"/>
      <c r="I129" s="143"/>
      <c r="J129" s="143"/>
      <c r="K129" s="143"/>
      <c r="L129" s="143"/>
      <c r="M129" s="143"/>
      <c r="N129" s="143"/>
      <c r="O129" s="143"/>
      <c r="P129" s="192"/>
    </row>
    <row r="130" spans="2:16" s="229" customFormat="1" ht="15.75" thickBot="1" x14ac:dyDescent="0.25">
      <c r="B130" s="227"/>
      <c r="C130" s="170"/>
      <c r="D130" s="152"/>
      <c r="E130" s="176" t="s">
        <v>134</v>
      </c>
      <c r="F130" s="152"/>
      <c r="G130" s="144"/>
      <c r="H130" s="152"/>
      <c r="I130" s="144"/>
      <c r="J130" s="148"/>
      <c r="K130" s="144"/>
      <c r="L130" s="171"/>
      <c r="M130" s="171"/>
      <c r="N130" s="171"/>
      <c r="O130" s="144"/>
      <c r="P130" s="192"/>
    </row>
    <row r="131" spans="2:16" s="229" customFormat="1" ht="13.5" thickBot="1" x14ac:dyDescent="0.25">
      <c r="B131" s="227"/>
      <c r="C131" s="190" t="s">
        <v>98</v>
      </c>
      <c r="D131" s="152"/>
      <c r="E131" s="152"/>
      <c r="F131" s="152"/>
      <c r="G131" s="139"/>
      <c r="H131" s="216"/>
      <c r="I131" s="139"/>
      <c r="J131" s="216"/>
      <c r="K131" s="139"/>
      <c r="L131" s="147"/>
      <c r="M131" s="139"/>
      <c r="N131" s="74"/>
      <c r="O131" s="141">
        <f>SUM(G131,I131,K131,M131)</f>
        <v>0</v>
      </c>
      <c r="P131" s="192"/>
    </row>
    <row r="132" spans="2:16" s="229" customFormat="1" ht="13.5" thickBot="1" x14ac:dyDescent="0.25">
      <c r="B132" s="227"/>
      <c r="C132" s="170"/>
      <c r="D132" s="152"/>
      <c r="E132" s="152"/>
      <c r="F132" s="152"/>
      <c r="G132" s="217"/>
      <c r="H132" s="218"/>
      <c r="I132" s="217"/>
      <c r="J132" s="218"/>
      <c r="K132" s="217"/>
      <c r="L132" s="147"/>
      <c r="M132" s="75"/>
      <c r="N132" s="77"/>
      <c r="O132" s="145"/>
      <c r="P132" s="192"/>
    </row>
    <row r="133" spans="2:16" s="229" customFormat="1" ht="13.5" thickBot="1" x14ac:dyDescent="0.25">
      <c r="B133" s="227"/>
      <c r="C133" s="190" t="s">
        <v>99</v>
      </c>
      <c r="D133" s="152"/>
      <c r="E133" s="152"/>
      <c r="F133" s="152"/>
      <c r="G133" s="139"/>
      <c r="H133" s="218"/>
      <c r="I133" s="139"/>
      <c r="J133" s="218"/>
      <c r="K133" s="139"/>
      <c r="L133" s="147"/>
      <c r="M133" s="139"/>
      <c r="N133" s="74"/>
      <c r="O133" s="141">
        <f>SUM(G133,I133,K133,M133)</f>
        <v>0</v>
      </c>
      <c r="P133" s="192"/>
    </row>
    <row r="134" spans="2:16" s="229" customFormat="1" ht="13.5" thickBot="1" x14ac:dyDescent="0.25">
      <c r="B134" s="227"/>
      <c r="C134" s="170"/>
      <c r="D134" s="152"/>
      <c r="E134" s="152"/>
      <c r="F134" s="152"/>
      <c r="G134" s="217"/>
      <c r="H134" s="218"/>
      <c r="I134" s="217"/>
      <c r="J134" s="218"/>
      <c r="K134" s="217"/>
      <c r="L134" s="147"/>
      <c r="M134" s="75"/>
      <c r="N134" s="77"/>
      <c r="O134" s="145"/>
      <c r="P134" s="192"/>
    </row>
    <row r="135" spans="2:16" s="229" customFormat="1" ht="13.5" thickBot="1" x14ac:dyDescent="0.25">
      <c r="B135" s="227"/>
      <c r="C135" s="190" t="s">
        <v>103</v>
      </c>
      <c r="D135" s="152"/>
      <c r="E135" s="152"/>
      <c r="F135" s="152"/>
      <c r="G135" s="139"/>
      <c r="H135" s="216"/>
      <c r="I135" s="139"/>
      <c r="J135" s="216"/>
      <c r="K135" s="139"/>
      <c r="L135" s="147"/>
      <c r="M135" s="139"/>
      <c r="N135" s="74"/>
      <c r="O135" s="141">
        <f>SUM(G135,I135,K135,M135)</f>
        <v>0</v>
      </c>
      <c r="P135" s="192"/>
    </row>
    <row r="136" spans="2:16" s="229" customFormat="1" ht="13.5" thickBot="1" x14ac:dyDescent="0.25">
      <c r="B136" s="227"/>
      <c r="C136" s="170"/>
      <c r="D136" s="152"/>
      <c r="E136" s="152"/>
      <c r="F136" s="152"/>
      <c r="G136" s="219"/>
      <c r="H136" s="218"/>
      <c r="I136" s="219"/>
      <c r="J136" s="218"/>
      <c r="K136" s="219"/>
      <c r="L136" s="147"/>
      <c r="M136" s="78"/>
      <c r="N136" s="77"/>
      <c r="O136" s="146"/>
      <c r="P136" s="192"/>
    </row>
    <row r="137" spans="2:16" s="229" customFormat="1" ht="51.75" thickBot="1" x14ac:dyDescent="0.25">
      <c r="B137" s="227"/>
      <c r="C137" s="170" t="s">
        <v>184</v>
      </c>
      <c r="D137" s="152"/>
      <c r="E137" s="152"/>
      <c r="F137" s="152"/>
      <c r="G137" s="139"/>
      <c r="H137" s="216"/>
      <c r="I137" s="139"/>
      <c r="J137" s="218"/>
      <c r="K137" s="139"/>
      <c r="L137" s="147"/>
      <c r="M137" s="139"/>
      <c r="N137" s="74"/>
      <c r="O137" s="141">
        <f>SUM(G137,I137,K137,M137)</f>
        <v>0</v>
      </c>
      <c r="P137" s="192"/>
    </row>
    <row r="138" spans="2:16" s="229" customFormat="1" ht="13.5" thickBot="1" x14ac:dyDescent="0.25">
      <c r="B138" s="227"/>
      <c r="C138" s="170"/>
      <c r="D138" s="152"/>
      <c r="E138" s="152"/>
      <c r="F138" s="152"/>
      <c r="G138" s="74"/>
      <c r="H138" s="74"/>
      <c r="I138" s="74"/>
      <c r="J138" s="74"/>
      <c r="K138" s="74"/>
      <c r="L138" s="147"/>
      <c r="M138" s="74"/>
      <c r="N138" s="74"/>
      <c r="O138" s="147"/>
      <c r="P138" s="192"/>
    </row>
    <row r="139" spans="2:16" s="229" customFormat="1" ht="39" thickBot="1" x14ac:dyDescent="0.25">
      <c r="B139" s="227"/>
      <c r="C139" s="170" t="s">
        <v>102</v>
      </c>
      <c r="D139" s="152"/>
      <c r="E139" s="152"/>
      <c r="F139" s="152"/>
      <c r="G139" s="139"/>
      <c r="H139" s="74"/>
      <c r="I139" s="139"/>
      <c r="J139" s="74"/>
      <c r="K139" s="139"/>
      <c r="L139" s="147"/>
      <c r="M139" s="139"/>
      <c r="N139" s="74"/>
      <c r="O139" s="141">
        <f>SUM(G139,I139,K139,M139)</f>
        <v>0</v>
      </c>
      <c r="P139" s="192"/>
    </row>
    <row r="140" spans="2:16" s="229" customFormat="1" ht="13.5" thickBot="1" x14ac:dyDescent="0.25">
      <c r="B140" s="227"/>
      <c r="C140" s="170"/>
      <c r="D140" s="152"/>
      <c r="E140" s="152"/>
      <c r="F140" s="152"/>
      <c r="G140" s="220"/>
      <c r="H140" s="48"/>
      <c r="I140" s="220"/>
      <c r="J140" s="220"/>
      <c r="K140" s="220"/>
      <c r="L140" s="159"/>
      <c r="M140" s="40"/>
      <c r="N140" s="49"/>
      <c r="O140" s="148"/>
      <c r="P140" s="192"/>
    </row>
    <row r="141" spans="2:16" s="229" customFormat="1" ht="13.5" thickBot="1" x14ac:dyDescent="0.25">
      <c r="B141" s="227"/>
      <c r="C141" s="170" t="s">
        <v>101</v>
      </c>
      <c r="D141" s="152"/>
      <c r="E141" s="152"/>
      <c r="F141" s="152"/>
      <c r="G141" s="139"/>
      <c r="H141" s="74"/>
      <c r="I141" s="139"/>
      <c r="J141" s="74"/>
      <c r="K141" s="139"/>
      <c r="L141" s="147"/>
      <c r="M141" s="139"/>
      <c r="N141" s="74"/>
      <c r="O141" s="141">
        <f>SUM(G141,I141,K141,M141)</f>
        <v>0</v>
      </c>
      <c r="P141" s="192"/>
    </row>
    <row r="142" spans="2:16" s="229" customFormat="1" ht="13.5" thickBot="1" x14ac:dyDescent="0.25">
      <c r="B142" s="227"/>
      <c r="C142" s="170"/>
      <c r="D142" s="152"/>
      <c r="E142" s="152"/>
      <c r="F142" s="152"/>
      <c r="G142" s="147"/>
      <c r="H142" s="147"/>
      <c r="I142" s="147"/>
      <c r="J142" s="147"/>
      <c r="K142" s="147"/>
      <c r="L142" s="147"/>
      <c r="M142" s="74"/>
      <c r="N142" s="74"/>
      <c r="O142" s="147"/>
      <c r="P142" s="192"/>
    </row>
    <row r="143" spans="2:16" s="229" customFormat="1" ht="26.25" thickBot="1" x14ac:dyDescent="0.25">
      <c r="B143" s="228"/>
      <c r="C143" s="193" t="s">
        <v>104</v>
      </c>
      <c r="D143" s="171"/>
      <c r="E143" s="171"/>
      <c r="F143" s="171"/>
      <c r="G143" s="149">
        <f>SUM(G131,G133,G135,G137,G139,G141)</f>
        <v>0</v>
      </c>
      <c r="H143" s="147"/>
      <c r="I143" s="149">
        <f>SUM(I131,I133,I135,I137,I139,I141)</f>
        <v>0</v>
      </c>
      <c r="J143" s="147"/>
      <c r="K143" s="149">
        <f>SUM(K131,K133,K135,K137,K139,K141)</f>
        <v>0</v>
      </c>
      <c r="L143" s="147"/>
      <c r="M143" s="149">
        <f>SUM(M131,M133,M135,M137,M139,M141)</f>
        <v>0</v>
      </c>
      <c r="N143" s="74"/>
      <c r="O143" s="149">
        <f>SUM(O131,O133,O135,O137,O139,O141)</f>
        <v>0</v>
      </c>
      <c r="P143" s="192"/>
    </row>
    <row r="144" spans="2:16" s="229" customFormat="1" ht="13.5" thickBot="1" x14ac:dyDescent="0.25">
      <c r="B144" s="228"/>
      <c r="C144" s="193"/>
      <c r="D144" s="171"/>
      <c r="E144" s="171"/>
      <c r="F144" s="171"/>
      <c r="G144" s="143"/>
      <c r="H144" s="143"/>
      <c r="I144" s="143"/>
      <c r="J144" s="143"/>
      <c r="K144" s="143"/>
      <c r="L144" s="143"/>
      <c r="M144" s="143"/>
      <c r="N144" s="143"/>
      <c r="O144" s="143"/>
      <c r="P144" s="192"/>
    </row>
    <row r="145" spans="2:16" s="229" customFormat="1" ht="26.25" thickBot="1" x14ac:dyDescent="0.25">
      <c r="B145" s="228"/>
      <c r="C145" s="189" t="s">
        <v>167</v>
      </c>
      <c r="D145" s="171"/>
      <c r="E145" s="171"/>
      <c r="F145" s="171"/>
      <c r="G145" s="140"/>
      <c r="H145" s="135"/>
      <c r="I145" s="140"/>
      <c r="J145" s="135"/>
      <c r="K145" s="140"/>
      <c r="L145" s="154"/>
      <c r="M145" s="140"/>
      <c r="N145" s="154"/>
      <c r="O145" s="154"/>
      <c r="P145" s="192"/>
    </row>
    <row r="146" spans="2:16" s="229" customFormat="1" ht="15.75" thickBot="1" x14ac:dyDescent="0.25">
      <c r="B146" s="228"/>
      <c r="C146" s="194"/>
      <c r="D146" s="171"/>
      <c r="E146" s="171"/>
      <c r="F146" s="171"/>
      <c r="G146" s="151"/>
      <c r="H146" s="143"/>
      <c r="I146" s="151"/>
      <c r="J146" s="143"/>
      <c r="K146" s="151"/>
      <c r="L146" s="143"/>
      <c r="M146" s="151"/>
      <c r="N146" s="143"/>
      <c r="O146" s="151"/>
      <c r="P146" s="192"/>
    </row>
    <row r="147" spans="2:16" s="229" customFormat="1" ht="29.25" customHeight="1" thickBot="1" x14ac:dyDescent="0.25">
      <c r="B147" s="228"/>
      <c r="C147" s="193" t="s">
        <v>168</v>
      </c>
      <c r="D147" s="171"/>
      <c r="E147" s="171"/>
      <c r="F147" s="171"/>
      <c r="G147" s="149">
        <f>IFERROR(G143/G145,0)</f>
        <v>0</v>
      </c>
      <c r="H147" s="147"/>
      <c r="I147" s="149">
        <f>IFERROR(I143/I145,0)</f>
        <v>0</v>
      </c>
      <c r="J147" s="147"/>
      <c r="K147" s="149">
        <f>IFERROR(K143/K145,0)</f>
        <v>0</v>
      </c>
      <c r="L147" s="143"/>
      <c r="M147" s="149">
        <f>IFERROR(M143/M145,0)</f>
        <v>0</v>
      </c>
      <c r="N147" s="143"/>
      <c r="O147" s="151"/>
      <c r="P147" s="192"/>
    </row>
    <row r="148" spans="2:16" s="229" customFormat="1" ht="15" thickBot="1" x14ac:dyDescent="0.25">
      <c r="B148" s="235"/>
      <c r="C148" s="195"/>
      <c r="D148" s="196"/>
      <c r="E148" s="196"/>
      <c r="F148" s="196"/>
      <c r="G148" s="196"/>
      <c r="H148" s="196"/>
      <c r="I148" s="196"/>
      <c r="J148" s="196"/>
      <c r="K148" s="196"/>
      <c r="L148" s="197"/>
      <c r="M148" s="197"/>
      <c r="N148" s="197"/>
      <c r="O148" s="196"/>
      <c r="P148" s="201"/>
    </row>
    <row r="149" spans="2:16" s="229" customFormat="1" ht="14.25" thickTop="1" thickBot="1" x14ac:dyDescent="0.25">
      <c r="B149" s="227"/>
      <c r="C149" s="170"/>
      <c r="D149" s="152"/>
      <c r="E149" s="152"/>
      <c r="F149" s="152"/>
      <c r="G149" s="152"/>
      <c r="H149" s="152"/>
      <c r="I149" s="152"/>
      <c r="J149" s="152"/>
      <c r="K149" s="152"/>
      <c r="L149" s="171"/>
      <c r="M149" s="171"/>
      <c r="N149" s="171"/>
      <c r="O149" s="152"/>
      <c r="P149" s="192"/>
    </row>
    <row r="150" spans="2:16" s="233" customFormat="1" ht="18" customHeight="1" thickBot="1" x14ac:dyDescent="0.25">
      <c r="B150" s="230"/>
      <c r="C150" s="178" t="s">
        <v>111</v>
      </c>
      <c r="D150" s="185"/>
      <c r="E150" s="185"/>
      <c r="F150" s="185"/>
      <c r="G150" s="328" t="s">
        <v>18</v>
      </c>
      <c r="H150" s="329"/>
      <c r="I150" s="329"/>
      <c r="J150" s="329"/>
      <c r="K150" s="330"/>
      <c r="L150" s="186"/>
      <c r="M150" s="186"/>
      <c r="N150" s="186"/>
      <c r="O150" s="185"/>
      <c r="P150" s="232"/>
    </row>
    <row r="151" spans="2:16" s="229" customFormat="1" x14ac:dyDescent="0.2">
      <c r="B151" s="227"/>
      <c r="C151" s="170"/>
      <c r="D151" s="152"/>
      <c r="E151" s="152"/>
      <c r="F151" s="152"/>
      <c r="G151" s="152"/>
      <c r="H151" s="152"/>
      <c r="I151" s="152"/>
      <c r="J151" s="152"/>
      <c r="K151" s="152"/>
      <c r="L151" s="171"/>
      <c r="M151" s="171"/>
      <c r="N151" s="171"/>
      <c r="O151" s="152"/>
      <c r="P151" s="192"/>
    </row>
    <row r="152" spans="2:16" s="229" customFormat="1" x14ac:dyDescent="0.2">
      <c r="B152" s="227"/>
      <c r="C152" s="170"/>
      <c r="D152" s="152"/>
      <c r="E152" s="152"/>
      <c r="F152" s="152"/>
      <c r="G152" s="152"/>
      <c r="H152" s="152"/>
      <c r="I152" s="152"/>
      <c r="J152" s="152"/>
      <c r="K152" s="152"/>
      <c r="L152" s="171"/>
      <c r="M152" s="171"/>
      <c r="N152" s="171"/>
      <c r="O152" s="152"/>
      <c r="P152" s="192"/>
    </row>
    <row r="153" spans="2:16" s="229" customFormat="1" ht="25.5" x14ac:dyDescent="0.2">
      <c r="B153" s="227"/>
      <c r="C153" s="188" t="s">
        <v>91</v>
      </c>
      <c r="D153" s="152"/>
      <c r="E153" s="176" t="s">
        <v>134</v>
      </c>
      <c r="F153" s="152"/>
      <c r="G153" s="153" t="s">
        <v>94</v>
      </c>
      <c r="H153" s="152"/>
      <c r="I153" s="153" t="s">
        <v>95</v>
      </c>
      <c r="J153" s="152"/>
      <c r="K153" s="153" t="s">
        <v>96</v>
      </c>
      <c r="L153" s="171"/>
      <c r="M153" s="81" t="s">
        <v>187</v>
      </c>
      <c r="N153" s="33"/>
      <c r="O153" s="81" t="s">
        <v>186</v>
      </c>
      <c r="P153" s="192"/>
    </row>
    <row r="154" spans="2:16" s="229" customFormat="1" ht="13.5" thickBot="1" x14ac:dyDescent="0.25">
      <c r="B154" s="227"/>
      <c r="C154" s="188"/>
      <c r="D154" s="152"/>
      <c r="E154" s="152"/>
      <c r="F154" s="152"/>
      <c r="G154" s="152"/>
      <c r="H154" s="152"/>
      <c r="I154" s="152"/>
      <c r="J154" s="152"/>
      <c r="K154" s="152"/>
      <c r="L154" s="171"/>
      <c r="M154" s="31"/>
      <c r="N154" s="33"/>
      <c r="O154" s="31"/>
      <c r="P154" s="192"/>
    </row>
    <row r="155" spans="2:16" s="229" customFormat="1" ht="13.5" thickBot="1" x14ac:dyDescent="0.25">
      <c r="B155" s="227"/>
      <c r="C155" s="158" t="s">
        <v>97</v>
      </c>
      <c r="D155" s="152"/>
      <c r="E155" s="152"/>
      <c r="F155" s="152"/>
      <c r="G155" s="66"/>
      <c r="H155" s="163"/>
      <c r="I155" s="66"/>
      <c r="J155" s="163"/>
      <c r="K155" s="66"/>
      <c r="L155" s="143"/>
      <c r="M155" s="66"/>
      <c r="N155" s="68"/>
      <c r="O155" s="141">
        <f>SUM(G155,I155,K155,M155)</f>
        <v>0</v>
      </c>
      <c r="P155" s="192"/>
    </row>
    <row r="156" spans="2:16" s="229" customFormat="1" ht="13.5" thickBot="1" x14ac:dyDescent="0.25">
      <c r="B156" s="227"/>
      <c r="C156" s="170"/>
      <c r="D156" s="152"/>
      <c r="E156" s="152"/>
      <c r="F156" s="152"/>
      <c r="G156" s="164"/>
      <c r="H156" s="163"/>
      <c r="I156" s="164"/>
      <c r="J156" s="163"/>
      <c r="K156" s="164"/>
      <c r="L156" s="143"/>
      <c r="M156" s="69"/>
      <c r="N156" s="70"/>
      <c r="O156" s="142"/>
      <c r="P156" s="192"/>
    </row>
    <row r="157" spans="2:16" s="229" customFormat="1" ht="13.5" thickBot="1" x14ac:dyDescent="0.25">
      <c r="B157" s="227"/>
      <c r="C157" s="170" t="s">
        <v>92</v>
      </c>
      <c r="D157" s="152"/>
      <c r="E157" s="152"/>
      <c r="F157" s="152"/>
      <c r="G157" s="71"/>
      <c r="H157" s="165"/>
      <c r="I157" s="66"/>
      <c r="J157" s="165"/>
      <c r="K157" s="66"/>
      <c r="L157" s="143"/>
      <c r="M157" s="66"/>
      <c r="N157" s="68"/>
      <c r="O157" s="141">
        <f>SUM(G157,I157,K157,M157)</f>
        <v>0</v>
      </c>
      <c r="P157" s="192"/>
    </row>
    <row r="158" spans="2:16" s="229" customFormat="1" ht="13.5" thickBot="1" x14ac:dyDescent="0.25">
      <c r="B158" s="227"/>
      <c r="C158" s="170"/>
      <c r="D158" s="152"/>
      <c r="E158" s="152"/>
      <c r="F158" s="152"/>
      <c r="G158" s="164"/>
      <c r="H158" s="163"/>
      <c r="I158" s="164"/>
      <c r="J158" s="163"/>
      <c r="K158" s="164"/>
      <c r="L158" s="143"/>
      <c r="M158" s="69"/>
      <c r="N158" s="70"/>
      <c r="O158" s="142"/>
      <c r="P158" s="192"/>
    </row>
    <row r="159" spans="2:16" s="229" customFormat="1" ht="13.5" thickBot="1" x14ac:dyDescent="0.25">
      <c r="B159" s="227"/>
      <c r="C159" s="170" t="s">
        <v>93</v>
      </c>
      <c r="D159" s="152"/>
      <c r="E159" s="152"/>
      <c r="F159" s="152"/>
      <c r="G159" s="66"/>
      <c r="H159" s="165"/>
      <c r="I159" s="66"/>
      <c r="J159" s="165"/>
      <c r="K159" s="66"/>
      <c r="L159" s="143"/>
      <c r="M159" s="66"/>
      <c r="N159" s="68"/>
      <c r="O159" s="141">
        <f>SUM(G159,I159,K159,M159)</f>
        <v>0</v>
      </c>
      <c r="P159" s="192"/>
    </row>
    <row r="160" spans="2:16" s="229" customFormat="1" ht="13.5" thickBot="1" x14ac:dyDescent="0.25">
      <c r="B160" s="228"/>
      <c r="C160" s="189"/>
      <c r="D160" s="171"/>
      <c r="E160" s="171"/>
      <c r="F160" s="171"/>
      <c r="G160" s="143"/>
      <c r="H160" s="143"/>
      <c r="I160" s="143"/>
      <c r="J160" s="143"/>
      <c r="K160" s="143"/>
      <c r="L160" s="143"/>
      <c r="M160" s="68"/>
      <c r="N160" s="68"/>
      <c r="O160" s="143"/>
      <c r="P160" s="192"/>
    </row>
    <row r="161" spans="2:16" s="229" customFormat="1" ht="13.5" thickBot="1" x14ac:dyDescent="0.25">
      <c r="B161" s="227"/>
      <c r="C161" s="170" t="s">
        <v>100</v>
      </c>
      <c r="D161" s="152"/>
      <c r="E161" s="152"/>
      <c r="F161" s="152"/>
      <c r="G161" s="141">
        <f>SUM(G155:G159)</f>
        <v>0</v>
      </c>
      <c r="H161" s="162"/>
      <c r="I161" s="141">
        <f>SUM(I155:I159)</f>
        <v>0</v>
      </c>
      <c r="J161" s="162"/>
      <c r="K161" s="141">
        <f>SUM(K155:K159)</f>
        <v>0</v>
      </c>
      <c r="L161" s="162"/>
      <c r="M161" s="141">
        <f>SUM(M155:M159)</f>
        <v>0</v>
      </c>
      <c r="N161" s="80"/>
      <c r="O161" s="141">
        <f>SUM(O155:O159)</f>
        <v>0</v>
      </c>
      <c r="P161" s="192"/>
    </row>
    <row r="162" spans="2:16" s="229" customFormat="1" x14ac:dyDescent="0.2">
      <c r="B162" s="227"/>
      <c r="C162" s="170"/>
      <c r="D162" s="152"/>
      <c r="E162" s="152"/>
      <c r="F162" s="152"/>
      <c r="G162" s="143"/>
      <c r="H162" s="143"/>
      <c r="I162" s="143"/>
      <c r="J162" s="143"/>
      <c r="K162" s="143"/>
      <c r="L162" s="143"/>
      <c r="M162" s="143"/>
      <c r="N162" s="143"/>
      <c r="O162" s="143"/>
      <c r="P162" s="192"/>
    </row>
    <row r="163" spans="2:16" s="229" customFormat="1" ht="15.75" thickBot="1" x14ac:dyDescent="0.25">
      <c r="B163" s="227"/>
      <c r="C163" s="170"/>
      <c r="D163" s="152"/>
      <c r="E163" s="176" t="s">
        <v>134</v>
      </c>
      <c r="F163" s="152"/>
      <c r="G163" s="144"/>
      <c r="H163" s="152"/>
      <c r="I163" s="144"/>
      <c r="J163" s="148"/>
      <c r="K163" s="144"/>
      <c r="L163" s="171"/>
      <c r="M163" s="171"/>
      <c r="N163" s="171"/>
      <c r="O163" s="144"/>
      <c r="P163" s="192"/>
    </row>
    <row r="164" spans="2:16" s="229" customFormat="1" ht="13.5" thickBot="1" x14ac:dyDescent="0.25">
      <c r="B164" s="227"/>
      <c r="C164" s="190" t="s">
        <v>98</v>
      </c>
      <c r="D164" s="152"/>
      <c r="E164" s="152"/>
      <c r="F164" s="152"/>
      <c r="G164" s="139"/>
      <c r="H164" s="216"/>
      <c r="I164" s="139"/>
      <c r="J164" s="216"/>
      <c r="K164" s="139"/>
      <c r="L164" s="147"/>
      <c r="M164" s="139"/>
      <c r="N164" s="74"/>
      <c r="O164" s="141">
        <f>SUM(G164,I164,K164,M164)</f>
        <v>0</v>
      </c>
      <c r="P164" s="192"/>
    </row>
    <row r="165" spans="2:16" s="229" customFormat="1" ht="13.5" thickBot="1" x14ac:dyDescent="0.25">
      <c r="B165" s="227"/>
      <c r="C165" s="170"/>
      <c r="D165" s="152"/>
      <c r="E165" s="152"/>
      <c r="F165" s="152"/>
      <c r="G165" s="217"/>
      <c r="H165" s="218"/>
      <c r="I165" s="217"/>
      <c r="J165" s="218"/>
      <c r="K165" s="217"/>
      <c r="L165" s="147"/>
      <c r="M165" s="75"/>
      <c r="N165" s="77"/>
      <c r="O165" s="145"/>
      <c r="P165" s="192"/>
    </row>
    <row r="166" spans="2:16" s="229" customFormat="1" ht="13.5" thickBot="1" x14ac:dyDescent="0.25">
      <c r="B166" s="227"/>
      <c r="C166" s="190" t="s">
        <v>99</v>
      </c>
      <c r="D166" s="152"/>
      <c r="E166" s="152"/>
      <c r="F166" s="152"/>
      <c r="G166" s="139"/>
      <c r="H166" s="218"/>
      <c r="I166" s="139"/>
      <c r="J166" s="218"/>
      <c r="K166" s="139"/>
      <c r="L166" s="147"/>
      <c r="M166" s="139"/>
      <c r="N166" s="74"/>
      <c r="O166" s="141">
        <f>SUM(G166,I166,K166,M166)</f>
        <v>0</v>
      </c>
      <c r="P166" s="192"/>
    </row>
    <row r="167" spans="2:16" s="229" customFormat="1" ht="13.5" thickBot="1" x14ac:dyDescent="0.25">
      <c r="B167" s="227"/>
      <c r="C167" s="170"/>
      <c r="D167" s="152"/>
      <c r="E167" s="152"/>
      <c r="F167" s="152"/>
      <c r="G167" s="217"/>
      <c r="H167" s="218"/>
      <c r="I167" s="217"/>
      <c r="J167" s="218"/>
      <c r="K167" s="217"/>
      <c r="L167" s="147"/>
      <c r="M167" s="75"/>
      <c r="N167" s="77"/>
      <c r="O167" s="145"/>
      <c r="P167" s="192"/>
    </row>
    <row r="168" spans="2:16" s="229" customFormat="1" ht="13.5" thickBot="1" x14ac:dyDescent="0.25">
      <c r="B168" s="227"/>
      <c r="C168" s="190" t="s">
        <v>103</v>
      </c>
      <c r="D168" s="152"/>
      <c r="E168" s="152"/>
      <c r="F168" s="152"/>
      <c r="G168" s="139"/>
      <c r="H168" s="216"/>
      <c r="I168" s="139"/>
      <c r="J168" s="216"/>
      <c r="K168" s="139"/>
      <c r="L168" s="147"/>
      <c r="M168" s="139"/>
      <c r="N168" s="74"/>
      <c r="O168" s="141">
        <f>SUM(G168,I168,K168,M168)</f>
        <v>0</v>
      </c>
      <c r="P168" s="192"/>
    </row>
    <row r="169" spans="2:16" s="229" customFormat="1" ht="13.5" thickBot="1" x14ac:dyDescent="0.25">
      <c r="B169" s="227"/>
      <c r="C169" s="170"/>
      <c r="D169" s="152"/>
      <c r="E169" s="152"/>
      <c r="F169" s="152"/>
      <c r="G169" s="219"/>
      <c r="H169" s="218"/>
      <c r="I169" s="219"/>
      <c r="J169" s="218"/>
      <c r="K169" s="219"/>
      <c r="L169" s="147"/>
      <c r="M169" s="78"/>
      <c r="N169" s="77"/>
      <c r="O169" s="146"/>
      <c r="P169" s="192"/>
    </row>
    <row r="170" spans="2:16" s="229" customFormat="1" ht="51.75" thickBot="1" x14ac:dyDescent="0.25">
      <c r="B170" s="227"/>
      <c r="C170" s="170" t="s">
        <v>184</v>
      </c>
      <c r="D170" s="152"/>
      <c r="E170" s="152"/>
      <c r="F170" s="152"/>
      <c r="G170" s="139"/>
      <c r="H170" s="216"/>
      <c r="I170" s="139"/>
      <c r="J170" s="218"/>
      <c r="K170" s="139"/>
      <c r="L170" s="147"/>
      <c r="M170" s="139"/>
      <c r="N170" s="74"/>
      <c r="O170" s="141">
        <f>SUM(G170,I170,K170,M170)</f>
        <v>0</v>
      </c>
      <c r="P170" s="192"/>
    </row>
    <row r="171" spans="2:16" s="229" customFormat="1" ht="13.5" thickBot="1" x14ac:dyDescent="0.25">
      <c r="B171" s="227"/>
      <c r="C171" s="170"/>
      <c r="D171" s="152"/>
      <c r="E171" s="152"/>
      <c r="F171" s="152"/>
      <c r="G171" s="74"/>
      <c r="H171" s="74"/>
      <c r="I171" s="74"/>
      <c r="J171" s="74"/>
      <c r="K171" s="74"/>
      <c r="L171" s="147"/>
      <c r="M171" s="74"/>
      <c r="N171" s="74"/>
      <c r="O171" s="147"/>
      <c r="P171" s="192"/>
    </row>
    <row r="172" spans="2:16" s="229" customFormat="1" ht="39" thickBot="1" x14ac:dyDescent="0.25">
      <c r="B172" s="227"/>
      <c r="C172" s="170" t="s">
        <v>102</v>
      </c>
      <c r="D172" s="152"/>
      <c r="E172" s="152"/>
      <c r="F172" s="152"/>
      <c r="G172" s="139"/>
      <c r="H172" s="74"/>
      <c r="I172" s="139"/>
      <c r="J172" s="74"/>
      <c r="K172" s="139"/>
      <c r="L172" s="147"/>
      <c r="M172" s="139"/>
      <c r="N172" s="74"/>
      <c r="O172" s="141">
        <f>SUM(G172,I172,K172,M172)</f>
        <v>0</v>
      </c>
      <c r="P172" s="192"/>
    </row>
    <row r="173" spans="2:16" s="229" customFormat="1" ht="13.5" thickBot="1" x14ac:dyDescent="0.25">
      <c r="B173" s="227"/>
      <c r="C173" s="170"/>
      <c r="D173" s="152"/>
      <c r="E173" s="152"/>
      <c r="F173" s="152"/>
      <c r="G173" s="220"/>
      <c r="H173" s="48"/>
      <c r="I173" s="220"/>
      <c r="J173" s="220"/>
      <c r="K173" s="220"/>
      <c r="L173" s="159"/>
      <c r="M173" s="40"/>
      <c r="N173" s="49"/>
      <c r="O173" s="148"/>
      <c r="P173" s="192"/>
    </row>
    <row r="174" spans="2:16" s="229" customFormat="1" ht="13.5" thickBot="1" x14ac:dyDescent="0.25">
      <c r="B174" s="227"/>
      <c r="C174" s="170" t="s">
        <v>101</v>
      </c>
      <c r="D174" s="152"/>
      <c r="E174" s="152"/>
      <c r="F174" s="152"/>
      <c r="G174" s="139"/>
      <c r="H174" s="74"/>
      <c r="I174" s="139"/>
      <c r="J174" s="74"/>
      <c r="K174" s="139"/>
      <c r="L174" s="147"/>
      <c r="M174" s="139"/>
      <c r="N174" s="74"/>
      <c r="O174" s="141">
        <f>SUM(G174,I174,K174,M174)</f>
        <v>0</v>
      </c>
      <c r="P174" s="192"/>
    </row>
    <row r="175" spans="2:16" s="229" customFormat="1" ht="13.5" thickBot="1" x14ac:dyDescent="0.25">
      <c r="B175" s="227"/>
      <c r="C175" s="170"/>
      <c r="D175" s="152"/>
      <c r="E175" s="152"/>
      <c r="F175" s="152"/>
      <c r="G175" s="147"/>
      <c r="H175" s="147"/>
      <c r="I175" s="147"/>
      <c r="J175" s="147"/>
      <c r="K175" s="147"/>
      <c r="L175" s="147"/>
      <c r="M175" s="74"/>
      <c r="N175" s="74"/>
      <c r="O175" s="147"/>
      <c r="P175" s="192"/>
    </row>
    <row r="176" spans="2:16" s="229" customFormat="1" ht="26.25" thickBot="1" x14ac:dyDescent="0.25">
      <c r="B176" s="228"/>
      <c r="C176" s="193" t="s">
        <v>104</v>
      </c>
      <c r="D176" s="171"/>
      <c r="E176" s="171"/>
      <c r="F176" s="171"/>
      <c r="G176" s="149">
        <f>SUM(G164,G166,G168,G170,G172,G174)</f>
        <v>0</v>
      </c>
      <c r="H176" s="147"/>
      <c r="I176" s="149">
        <f>SUM(I164,I166,I168,I170,I172,I174)</f>
        <v>0</v>
      </c>
      <c r="J176" s="147"/>
      <c r="K176" s="149">
        <f>SUM(K164,K166,K168,K170,K172,K174)</f>
        <v>0</v>
      </c>
      <c r="L176" s="147"/>
      <c r="M176" s="149">
        <f>SUM(M164,M166,M168,M170,M172,M174)</f>
        <v>0</v>
      </c>
      <c r="N176" s="74"/>
      <c r="O176" s="149">
        <f>SUM(O164,O166,O168,O170,O172,O174)</f>
        <v>0</v>
      </c>
      <c r="P176" s="192"/>
    </row>
    <row r="177" spans="2:16" s="229" customFormat="1" ht="13.5" thickBot="1" x14ac:dyDescent="0.25">
      <c r="B177" s="228"/>
      <c r="C177" s="193"/>
      <c r="D177" s="171"/>
      <c r="E177" s="171"/>
      <c r="F177" s="171"/>
      <c r="G177" s="143"/>
      <c r="H177" s="143"/>
      <c r="I177" s="143"/>
      <c r="J177" s="143"/>
      <c r="K177" s="143"/>
      <c r="L177" s="143"/>
      <c r="M177" s="143"/>
      <c r="N177" s="143"/>
      <c r="O177" s="143"/>
      <c r="P177" s="192"/>
    </row>
    <row r="178" spans="2:16" s="229" customFormat="1" ht="26.25" thickBot="1" x14ac:dyDescent="0.25">
      <c r="B178" s="228"/>
      <c r="C178" s="189" t="s">
        <v>169</v>
      </c>
      <c r="D178" s="171"/>
      <c r="E178" s="171"/>
      <c r="F178" s="171"/>
      <c r="G178" s="140"/>
      <c r="H178" s="135"/>
      <c r="I178" s="140"/>
      <c r="J178" s="135"/>
      <c r="K178" s="140"/>
      <c r="L178" s="154"/>
      <c r="M178" s="140"/>
      <c r="N178" s="154"/>
      <c r="O178" s="154"/>
      <c r="P178" s="192"/>
    </row>
    <row r="179" spans="2:16" s="229" customFormat="1" ht="15.75" thickBot="1" x14ac:dyDescent="0.25">
      <c r="B179" s="228"/>
      <c r="C179" s="194"/>
      <c r="D179" s="171"/>
      <c r="E179" s="171"/>
      <c r="F179" s="171"/>
      <c r="G179" s="151"/>
      <c r="H179" s="143"/>
      <c r="I179" s="151"/>
      <c r="J179" s="143"/>
      <c r="K179" s="151"/>
      <c r="L179" s="143"/>
      <c r="M179" s="151"/>
      <c r="N179" s="143"/>
      <c r="O179" s="151"/>
      <c r="P179" s="192"/>
    </row>
    <row r="180" spans="2:16" s="229" customFormat="1" ht="29.25" customHeight="1" thickBot="1" x14ac:dyDescent="0.25">
      <c r="B180" s="228"/>
      <c r="C180" s="193" t="s">
        <v>170</v>
      </c>
      <c r="D180" s="171"/>
      <c r="E180" s="171"/>
      <c r="F180" s="171"/>
      <c r="G180" s="149">
        <f>IFERROR(G176/G178,0)</f>
        <v>0</v>
      </c>
      <c r="H180" s="147"/>
      <c r="I180" s="149">
        <f>IFERROR(I176/I178,0)</f>
        <v>0</v>
      </c>
      <c r="J180" s="147"/>
      <c r="K180" s="149">
        <f>IFERROR(K176/K178,0)</f>
        <v>0</v>
      </c>
      <c r="L180" s="143"/>
      <c r="M180" s="149">
        <f>IFERROR(M176/M178,0)</f>
        <v>0</v>
      </c>
      <c r="N180" s="143"/>
      <c r="O180" s="151"/>
      <c r="P180" s="192"/>
    </row>
    <row r="181" spans="2:16" s="229" customFormat="1" x14ac:dyDescent="0.2">
      <c r="B181" s="228"/>
      <c r="C181" s="193"/>
      <c r="D181" s="171"/>
      <c r="E181" s="171"/>
      <c r="F181" s="171"/>
      <c r="G181" s="143"/>
      <c r="H181" s="143"/>
      <c r="I181" s="143"/>
      <c r="J181" s="143"/>
      <c r="K181" s="143"/>
      <c r="L181" s="143"/>
      <c r="M181" s="143"/>
      <c r="N181" s="143"/>
      <c r="O181" s="143"/>
      <c r="P181" s="192"/>
    </row>
    <row r="182" spans="2:16" s="229" customFormat="1" ht="13.5" thickBot="1" x14ac:dyDescent="0.25">
      <c r="B182" s="228"/>
      <c r="C182" s="193"/>
      <c r="D182" s="171"/>
      <c r="E182" s="171"/>
      <c r="F182" s="171"/>
      <c r="G182" s="143"/>
      <c r="H182" s="143"/>
      <c r="I182" s="143"/>
      <c r="J182" s="143"/>
      <c r="K182" s="143"/>
      <c r="L182" s="143"/>
      <c r="M182" s="143"/>
      <c r="N182" s="143"/>
      <c r="O182" s="143"/>
      <c r="P182" s="192"/>
    </row>
    <row r="183" spans="2:16" s="229" customFormat="1" ht="45.75" thickBot="1" x14ac:dyDescent="0.25">
      <c r="B183" s="228"/>
      <c r="C183" s="198" t="s">
        <v>109</v>
      </c>
      <c r="D183" s="171"/>
      <c r="E183" s="171"/>
      <c r="F183" s="171"/>
      <c r="G183" s="155">
        <f>SUM(G42,G75,G110,G143,G176)</f>
        <v>0</v>
      </c>
      <c r="H183" s="143"/>
      <c r="I183" s="155">
        <f>SUM(I42,I75,I110,I143,I176)</f>
        <v>0</v>
      </c>
      <c r="J183" s="143"/>
      <c r="K183" s="155">
        <f>SUM(K42,K75,K110,K143,K176)</f>
        <v>0</v>
      </c>
      <c r="L183" s="143"/>
      <c r="M183" s="155">
        <f>SUM(M42,M75,M110,M143,M176)</f>
        <v>0</v>
      </c>
      <c r="N183" s="143"/>
      <c r="O183" s="155">
        <f>SUM(O42,O75,O110,O143,O176)</f>
        <v>0</v>
      </c>
      <c r="P183" s="192"/>
    </row>
    <row r="184" spans="2:16" s="229" customFormat="1" ht="13.5" thickBot="1" x14ac:dyDescent="0.25">
      <c r="B184" s="234"/>
      <c r="C184" s="199"/>
      <c r="D184" s="197"/>
      <c r="E184" s="197"/>
      <c r="F184" s="197"/>
      <c r="G184" s="200"/>
      <c r="H184" s="150"/>
      <c r="I184" s="200"/>
      <c r="J184" s="150"/>
      <c r="K184" s="200"/>
      <c r="L184" s="150"/>
      <c r="M184" s="150"/>
      <c r="N184" s="150"/>
      <c r="O184" s="200"/>
      <c r="P184" s="201"/>
    </row>
    <row r="185" spans="2:16" s="229" customFormat="1" ht="13.5" thickTop="1" x14ac:dyDescent="0.2">
      <c r="B185" s="228"/>
      <c r="C185" s="193"/>
      <c r="D185" s="171"/>
      <c r="E185" s="171"/>
      <c r="F185" s="171"/>
      <c r="G185" s="143"/>
      <c r="H185" s="143"/>
      <c r="I185" s="143"/>
      <c r="J185" s="143"/>
      <c r="K185" s="143"/>
      <c r="L185" s="143"/>
      <c r="M185" s="143"/>
      <c r="N185" s="143"/>
      <c r="O185" s="143"/>
      <c r="P185" s="192"/>
    </row>
    <row r="186" spans="2:16" s="229" customFormat="1" x14ac:dyDescent="0.2">
      <c r="B186" s="228"/>
      <c r="C186" s="193"/>
      <c r="D186" s="171"/>
      <c r="E186" s="171"/>
      <c r="F186" s="171"/>
      <c r="G186" s="143"/>
      <c r="H186" s="143"/>
      <c r="I186" s="143"/>
      <c r="J186" s="143"/>
      <c r="K186" s="143"/>
      <c r="L186" s="143"/>
      <c r="M186" s="143"/>
      <c r="N186" s="143"/>
      <c r="O186" s="143"/>
      <c r="P186" s="192"/>
    </row>
    <row r="187" spans="2:16" s="229" customFormat="1" ht="45" x14ac:dyDescent="0.3">
      <c r="B187" s="228"/>
      <c r="C187" s="182" t="s">
        <v>137</v>
      </c>
      <c r="D187" s="171"/>
      <c r="E187" s="171"/>
      <c r="F187" s="171"/>
      <c r="G187" s="153" t="s">
        <v>94</v>
      </c>
      <c r="H187" s="152"/>
      <c r="I187" s="153" t="s">
        <v>95</v>
      </c>
      <c r="J187" s="152"/>
      <c r="K187" s="153" t="s">
        <v>96</v>
      </c>
      <c r="L187" s="143"/>
      <c r="M187" s="81" t="s">
        <v>187</v>
      </c>
      <c r="N187" s="33"/>
      <c r="O187" s="81" t="s">
        <v>186</v>
      </c>
      <c r="P187" s="192"/>
    </row>
    <row r="188" spans="2:16" ht="16.5" customHeight="1" x14ac:dyDescent="0.2">
      <c r="B188" s="227"/>
      <c r="C188" s="188" t="s">
        <v>105</v>
      </c>
      <c r="D188" s="152"/>
      <c r="E188" s="176" t="s">
        <v>134</v>
      </c>
      <c r="F188" s="152"/>
      <c r="G188" s="156"/>
      <c r="H188" s="152"/>
      <c r="I188" s="156"/>
      <c r="J188" s="148"/>
      <c r="K188" s="156"/>
      <c r="M188" s="33"/>
      <c r="O188" s="156"/>
      <c r="P188" s="172"/>
    </row>
    <row r="189" spans="2:16" s="158" customFormat="1" ht="5.25" customHeight="1" thickBot="1" x14ac:dyDescent="0.25">
      <c r="B189" s="227"/>
      <c r="C189" s="170"/>
      <c r="D189" s="152"/>
      <c r="E189" s="152"/>
      <c r="F189" s="152"/>
      <c r="G189" s="144"/>
      <c r="H189" s="152"/>
      <c r="I189" s="144"/>
      <c r="J189" s="148"/>
      <c r="K189" s="144"/>
      <c r="L189" s="171"/>
      <c r="M189" s="33"/>
      <c r="N189" s="171"/>
      <c r="O189" s="144"/>
      <c r="P189" s="172"/>
    </row>
    <row r="190" spans="2:16" ht="39" thickBot="1" x14ac:dyDescent="0.25">
      <c r="B190" s="227"/>
      <c r="C190" s="170" t="s">
        <v>78</v>
      </c>
      <c r="D190" s="152"/>
      <c r="E190" s="152"/>
      <c r="F190" s="152"/>
      <c r="G190" s="139"/>
      <c r="H190" s="221"/>
      <c r="I190" s="139"/>
      <c r="J190" s="222"/>
      <c r="K190" s="139"/>
      <c r="M190" s="139"/>
      <c r="O190" s="141">
        <f>SUM(G190,I190,K190,M190)</f>
        <v>0</v>
      </c>
      <c r="P190" s="172"/>
    </row>
    <row r="191" spans="2:16" s="158" customFormat="1" ht="7.5" customHeight="1" thickBot="1" x14ac:dyDescent="0.25">
      <c r="B191" s="227"/>
      <c r="C191" s="170"/>
      <c r="D191" s="152"/>
      <c r="E191" s="152"/>
      <c r="F191" s="152"/>
      <c r="G191" s="223"/>
      <c r="H191" s="34"/>
      <c r="I191" s="223"/>
      <c r="J191" s="220"/>
      <c r="K191" s="223"/>
      <c r="L191" s="171"/>
      <c r="M191" s="36"/>
      <c r="N191" s="171"/>
      <c r="O191" s="157"/>
      <c r="P191" s="172"/>
    </row>
    <row r="192" spans="2:16" ht="13.5" thickBot="1" x14ac:dyDescent="0.25">
      <c r="B192" s="227"/>
      <c r="C192" s="170" t="s">
        <v>79</v>
      </c>
      <c r="D192" s="152"/>
      <c r="E192" s="152"/>
      <c r="F192" s="152"/>
      <c r="G192" s="139"/>
      <c r="H192" s="221"/>
      <c r="I192" s="139"/>
      <c r="J192" s="222"/>
      <c r="K192" s="139"/>
      <c r="M192" s="139"/>
      <c r="O192" s="141">
        <f>SUM(G192,I192,K192,M192)</f>
        <v>0</v>
      </c>
      <c r="P192" s="172"/>
    </row>
    <row r="193" spans="2:16" s="158" customFormat="1" ht="5.25" customHeight="1" thickBot="1" x14ac:dyDescent="0.25">
      <c r="B193" s="227"/>
      <c r="C193" s="170"/>
      <c r="D193" s="152"/>
      <c r="E193" s="152"/>
      <c r="F193" s="152"/>
      <c r="G193" s="223"/>
      <c r="H193" s="34"/>
      <c r="I193" s="223"/>
      <c r="J193" s="220"/>
      <c r="K193" s="223"/>
      <c r="L193" s="171"/>
      <c r="M193" s="36"/>
      <c r="N193" s="171"/>
      <c r="O193" s="157"/>
      <c r="P193" s="172"/>
    </row>
    <row r="194" spans="2:16" ht="13.5" thickBot="1" x14ac:dyDescent="0.25">
      <c r="B194" s="227"/>
      <c r="C194" s="170" t="s">
        <v>80</v>
      </c>
      <c r="D194" s="152"/>
      <c r="E194" s="152"/>
      <c r="F194" s="152"/>
      <c r="G194" s="139"/>
      <c r="H194" s="221"/>
      <c r="I194" s="139"/>
      <c r="J194" s="222"/>
      <c r="K194" s="139"/>
      <c r="M194" s="139"/>
      <c r="O194" s="141">
        <f>SUM(G194,I194,K194,M194)</f>
        <v>0</v>
      </c>
      <c r="P194" s="172"/>
    </row>
    <row r="195" spans="2:16" s="158" customFormat="1" ht="8.25" customHeight="1" thickBot="1" x14ac:dyDescent="0.25">
      <c r="B195" s="227"/>
      <c r="C195" s="170"/>
      <c r="D195" s="152"/>
      <c r="E195" s="152"/>
      <c r="F195" s="152"/>
      <c r="G195" s="223"/>
      <c r="H195" s="34"/>
      <c r="I195" s="223"/>
      <c r="J195" s="220"/>
      <c r="K195" s="223"/>
      <c r="L195" s="171"/>
      <c r="M195" s="36"/>
      <c r="N195" s="171"/>
      <c r="O195" s="157"/>
      <c r="P195" s="172"/>
    </row>
    <row r="196" spans="2:16" ht="13.5" thickBot="1" x14ac:dyDescent="0.25">
      <c r="B196" s="227"/>
      <c r="C196" s="170" t="s">
        <v>81</v>
      </c>
      <c r="D196" s="152"/>
      <c r="E196" s="152"/>
      <c r="F196" s="152"/>
      <c r="G196" s="139"/>
      <c r="H196" s="221"/>
      <c r="I196" s="139"/>
      <c r="J196" s="222"/>
      <c r="K196" s="139"/>
      <c r="M196" s="139"/>
      <c r="O196" s="141">
        <f>SUM(G196,I196,K196,M196)</f>
        <v>0</v>
      </c>
      <c r="P196" s="172"/>
    </row>
    <row r="197" spans="2:16" ht="13.5" thickBot="1" x14ac:dyDescent="0.25">
      <c r="B197" s="227"/>
      <c r="C197" s="170"/>
      <c r="D197" s="152"/>
      <c r="E197" s="152"/>
      <c r="F197" s="152"/>
      <c r="G197" s="224"/>
      <c r="H197" s="34"/>
      <c r="I197" s="224"/>
      <c r="J197" s="220"/>
      <c r="K197" s="224"/>
      <c r="M197" s="41"/>
      <c r="O197" s="156"/>
      <c r="P197" s="172"/>
    </row>
    <row r="198" spans="2:16" ht="26.25" thickBot="1" x14ac:dyDescent="0.25">
      <c r="B198" s="227"/>
      <c r="C198" s="170" t="s">
        <v>185</v>
      </c>
      <c r="D198" s="152"/>
      <c r="E198" s="152"/>
      <c r="F198" s="152"/>
      <c r="G198" s="139"/>
      <c r="H198" s="221"/>
      <c r="I198" s="139"/>
      <c r="J198" s="220"/>
      <c r="K198" s="139"/>
      <c r="M198" s="139"/>
      <c r="O198" s="141">
        <f>SUM(G198,I198,K198,M198)</f>
        <v>0</v>
      </c>
      <c r="P198" s="172"/>
    </row>
    <row r="199" spans="2:16" ht="10.5" customHeight="1" x14ac:dyDescent="0.2">
      <c r="B199" s="227"/>
      <c r="C199" s="170"/>
      <c r="D199" s="152"/>
      <c r="E199" s="152"/>
      <c r="F199" s="152"/>
      <c r="G199" s="152"/>
      <c r="H199" s="152"/>
      <c r="I199" s="152"/>
      <c r="J199" s="152"/>
      <c r="K199" s="152"/>
      <c r="M199" s="33"/>
      <c r="O199" s="158"/>
      <c r="P199" s="202"/>
    </row>
    <row r="200" spans="2:16" ht="25.5" x14ac:dyDescent="0.2">
      <c r="B200" s="227"/>
      <c r="C200" s="188" t="s">
        <v>106</v>
      </c>
      <c r="D200" s="152"/>
      <c r="E200" s="111" t="s">
        <v>134</v>
      </c>
      <c r="F200" s="152"/>
      <c r="G200" s="152"/>
      <c r="H200" s="152"/>
      <c r="I200" s="152"/>
      <c r="J200" s="152"/>
      <c r="K200" s="152"/>
      <c r="M200" s="33"/>
      <c r="O200" s="158"/>
      <c r="P200" s="202"/>
    </row>
    <row r="201" spans="2:16" ht="13.5" thickBot="1" x14ac:dyDescent="0.25">
      <c r="B201" s="227"/>
      <c r="C201" s="170"/>
      <c r="D201" s="152"/>
      <c r="E201" s="152"/>
      <c r="F201" s="152"/>
      <c r="G201" s="152"/>
      <c r="H201" s="152"/>
      <c r="I201" s="152"/>
      <c r="J201" s="152"/>
      <c r="K201" s="152"/>
      <c r="M201" s="33"/>
      <c r="O201" s="158"/>
      <c r="P201" s="202"/>
    </row>
    <row r="202" spans="2:16" ht="13.5" thickBot="1" x14ac:dyDescent="0.25">
      <c r="B202" s="227"/>
      <c r="C202" s="170" t="s">
        <v>82</v>
      </c>
      <c r="D202" s="333"/>
      <c r="E202" s="203"/>
      <c r="F202" s="204"/>
      <c r="G202" s="139"/>
      <c r="H202" s="34"/>
      <c r="I202" s="139"/>
      <c r="J202" s="34"/>
      <c r="K202" s="139"/>
      <c r="M202" s="139"/>
      <c r="O202" s="141">
        <f>SUM(G202,I202,K202,M202)</f>
        <v>0</v>
      </c>
      <c r="P202" s="202"/>
    </row>
    <row r="203" spans="2:16" ht="13.5" thickBot="1" x14ac:dyDescent="0.25">
      <c r="B203" s="227"/>
      <c r="C203" s="170" t="s">
        <v>83</v>
      </c>
      <c r="D203" s="333"/>
      <c r="E203" s="203"/>
      <c r="F203" s="204"/>
      <c r="G203" s="139"/>
      <c r="H203" s="34"/>
      <c r="I203" s="139"/>
      <c r="J203" s="225"/>
      <c r="K203" s="139"/>
      <c r="L203" s="205"/>
      <c r="M203" s="139"/>
      <c r="N203" s="205"/>
      <c r="O203" s="141">
        <f t="shared" ref="O203:O208" si="0">SUM(G203,I203,K203,M203)</f>
        <v>0</v>
      </c>
      <c r="P203" s="202"/>
    </row>
    <row r="204" spans="2:16" ht="13.5" thickBot="1" x14ac:dyDescent="0.25">
      <c r="B204" s="227"/>
      <c r="C204" s="170" t="s">
        <v>84</v>
      </c>
      <c r="D204" s="333"/>
      <c r="E204" s="203"/>
      <c r="F204" s="204"/>
      <c r="G204" s="139"/>
      <c r="H204" s="34"/>
      <c r="I204" s="139"/>
      <c r="J204" s="225"/>
      <c r="K204" s="139"/>
      <c r="L204" s="205"/>
      <c r="M204" s="139"/>
      <c r="N204" s="205"/>
      <c r="O204" s="141">
        <f t="shared" si="0"/>
        <v>0</v>
      </c>
      <c r="P204" s="202"/>
    </row>
    <row r="205" spans="2:16" ht="13.5" thickBot="1" x14ac:dyDescent="0.25">
      <c r="B205" s="227"/>
      <c r="C205" s="170" t="s">
        <v>85</v>
      </c>
      <c r="D205" s="333"/>
      <c r="E205" s="203"/>
      <c r="F205" s="204"/>
      <c r="G205" s="139"/>
      <c r="H205" s="34"/>
      <c r="I205" s="139"/>
      <c r="J205" s="225"/>
      <c r="K205" s="139"/>
      <c r="L205" s="205"/>
      <c r="M205" s="139"/>
      <c r="N205" s="205"/>
      <c r="O205" s="141">
        <f t="shared" si="0"/>
        <v>0</v>
      </c>
      <c r="P205" s="202"/>
    </row>
    <row r="206" spans="2:16" ht="13.5" thickBot="1" x14ac:dyDescent="0.25">
      <c r="B206" s="227"/>
      <c r="C206" s="170" t="s">
        <v>86</v>
      </c>
      <c r="D206" s="333"/>
      <c r="E206" s="203"/>
      <c r="F206" s="204"/>
      <c r="G206" s="139"/>
      <c r="H206" s="34"/>
      <c r="I206" s="139"/>
      <c r="J206" s="225"/>
      <c r="K206" s="139"/>
      <c r="L206" s="205"/>
      <c r="M206" s="139"/>
      <c r="N206" s="205"/>
      <c r="O206" s="141">
        <f t="shared" si="0"/>
        <v>0</v>
      </c>
      <c r="P206" s="202"/>
    </row>
    <row r="207" spans="2:16" ht="13.5" thickBot="1" x14ac:dyDescent="0.25">
      <c r="B207" s="227"/>
      <c r="C207" s="170" t="s">
        <v>87</v>
      </c>
      <c r="D207" s="333"/>
      <c r="E207" s="203"/>
      <c r="F207" s="204"/>
      <c r="G207" s="139"/>
      <c r="H207" s="34"/>
      <c r="I207" s="139"/>
      <c r="J207" s="225"/>
      <c r="K207" s="139"/>
      <c r="L207" s="205"/>
      <c r="M207" s="139"/>
      <c r="N207" s="205"/>
      <c r="O207" s="141">
        <f t="shared" si="0"/>
        <v>0</v>
      </c>
      <c r="P207" s="202"/>
    </row>
    <row r="208" spans="2:16" ht="13.5" thickBot="1" x14ac:dyDescent="0.25">
      <c r="B208" s="227"/>
      <c r="C208" s="170" t="s">
        <v>88</v>
      </c>
      <c r="D208" s="333"/>
      <c r="E208" s="203"/>
      <c r="F208" s="204"/>
      <c r="G208" s="139"/>
      <c r="H208" s="34"/>
      <c r="I208" s="139"/>
      <c r="J208" s="225"/>
      <c r="K208" s="139"/>
      <c r="L208" s="205"/>
      <c r="M208" s="139"/>
      <c r="N208" s="205"/>
      <c r="O208" s="141">
        <f t="shared" si="0"/>
        <v>0</v>
      </c>
      <c r="P208" s="202"/>
    </row>
    <row r="209" spans="2:16" ht="13.5" thickBot="1" x14ac:dyDescent="0.25">
      <c r="B209" s="227"/>
      <c r="C209" s="170"/>
      <c r="D209" s="203"/>
      <c r="E209" s="203"/>
      <c r="F209" s="203"/>
      <c r="G209" s="159"/>
      <c r="H209" s="152"/>
      <c r="I209" s="159"/>
      <c r="J209" s="158"/>
      <c r="K209" s="159"/>
      <c r="L209" s="205"/>
      <c r="M209" s="45"/>
      <c r="N209" s="205"/>
      <c r="O209" s="159"/>
      <c r="P209" s="202"/>
    </row>
    <row r="210" spans="2:16" ht="20.25" customHeight="1" thickBot="1" x14ac:dyDescent="0.25">
      <c r="B210" s="227"/>
      <c r="C210" s="178" t="s">
        <v>89</v>
      </c>
      <c r="D210" s="152"/>
      <c r="E210" s="152"/>
      <c r="F210" s="152"/>
      <c r="G210" s="149">
        <f>SUM(G190:G208)</f>
        <v>0</v>
      </c>
      <c r="H210" s="147"/>
      <c r="I210" s="149">
        <f>SUM(I190:I208)</f>
        <v>0</v>
      </c>
      <c r="J210" s="147"/>
      <c r="K210" s="149">
        <f>SUM(K190:K208)</f>
        <v>0</v>
      </c>
      <c r="L210" s="147"/>
      <c r="M210" s="149">
        <f>SUM(M190:M208)</f>
        <v>0</v>
      </c>
      <c r="N210" s="147"/>
      <c r="O210" s="149">
        <f>SUM(O190:O208)</f>
        <v>0</v>
      </c>
      <c r="P210" s="202"/>
    </row>
    <row r="211" spans="2:16" ht="20.25" customHeight="1" x14ac:dyDescent="0.2">
      <c r="B211" s="227"/>
      <c r="C211" s="178"/>
      <c r="D211" s="152"/>
      <c r="E211" s="152"/>
      <c r="F211" s="152"/>
      <c r="G211" s="160">
        <f>IFERROR(G210/G183,0)</f>
        <v>0</v>
      </c>
      <c r="H211" s="147"/>
      <c r="I211" s="160">
        <f>IFERROR(I210/I183,0)</f>
        <v>0</v>
      </c>
      <c r="J211" s="147"/>
      <c r="K211" s="160">
        <f>IFERROR(K210/K183,0)</f>
        <v>0</v>
      </c>
      <c r="L211" s="147"/>
      <c r="M211" s="160">
        <f>IFERROR(M210/M182,0)</f>
        <v>0</v>
      </c>
      <c r="N211" s="147"/>
      <c r="O211" s="160">
        <f>IFERROR(O210/O183,0)</f>
        <v>0</v>
      </c>
      <c r="P211" s="202"/>
    </row>
    <row r="212" spans="2:16" ht="20.25" customHeight="1" thickBot="1" x14ac:dyDescent="0.25">
      <c r="B212" s="227"/>
      <c r="C212" s="178"/>
      <c r="D212" s="152"/>
      <c r="E212" s="152"/>
      <c r="F212" s="152"/>
      <c r="G212" s="161"/>
      <c r="H212" s="147"/>
      <c r="I212" s="161"/>
      <c r="J212" s="147"/>
      <c r="K212" s="161"/>
      <c r="L212" s="147"/>
      <c r="M212" s="161"/>
      <c r="N212" s="147"/>
      <c r="O212" s="161"/>
      <c r="P212" s="202"/>
    </row>
    <row r="213" spans="2:16" ht="57" customHeight="1" thickBot="1" x14ac:dyDescent="0.25">
      <c r="B213" s="227"/>
      <c r="C213" s="198" t="s">
        <v>110</v>
      </c>
      <c r="D213" s="171"/>
      <c r="E213" s="171"/>
      <c r="F213" s="171"/>
      <c r="G213" s="155">
        <f>SUM(G210+G183)</f>
        <v>0</v>
      </c>
      <c r="H213" s="143"/>
      <c r="I213" s="155">
        <f>SUM(I210+I183)</f>
        <v>0</v>
      </c>
      <c r="J213" s="143"/>
      <c r="K213" s="155">
        <f>SUM(K210+K183)</f>
        <v>0</v>
      </c>
      <c r="L213" s="143"/>
      <c r="M213" s="155">
        <f>SUM(M210+M182)</f>
        <v>0</v>
      </c>
      <c r="N213" s="143"/>
      <c r="O213" s="155">
        <f>SUM(O210+O183)</f>
        <v>0</v>
      </c>
      <c r="P213" s="202"/>
    </row>
    <row r="214" spans="2:16" ht="16.5" customHeight="1" x14ac:dyDescent="0.2">
      <c r="B214" s="227"/>
      <c r="C214" s="198"/>
      <c r="D214" s="171"/>
      <c r="E214" s="171"/>
      <c r="F214" s="171"/>
      <c r="G214" s="151"/>
      <c r="H214" s="143"/>
      <c r="I214" s="151"/>
      <c r="J214" s="143"/>
      <c r="K214" s="151"/>
      <c r="L214" s="143"/>
      <c r="M214" s="68"/>
      <c r="N214" s="143"/>
      <c r="O214" s="151"/>
      <c r="P214" s="202"/>
    </row>
    <row r="215" spans="2:16" ht="16.5" customHeight="1" x14ac:dyDescent="0.2">
      <c r="B215" s="227"/>
      <c r="C215" s="198"/>
      <c r="D215" s="171"/>
      <c r="E215" s="171"/>
      <c r="F215" s="171"/>
      <c r="G215" s="151"/>
      <c r="H215" s="143"/>
      <c r="I215" s="151"/>
      <c r="J215" s="143"/>
      <c r="K215" s="151"/>
      <c r="L215" s="143"/>
      <c r="M215" s="161"/>
      <c r="N215" s="143"/>
      <c r="O215" s="151"/>
      <c r="P215" s="202"/>
    </row>
    <row r="216" spans="2:16" ht="45.75" customHeight="1" x14ac:dyDescent="0.2">
      <c r="B216" s="227"/>
      <c r="C216" s="331" t="s">
        <v>175</v>
      </c>
      <c r="D216" s="332"/>
      <c r="E216" s="332"/>
      <c r="F216" s="171"/>
      <c r="G216" s="151"/>
      <c r="H216" s="143"/>
      <c r="I216" s="151"/>
      <c r="J216" s="143"/>
      <c r="K216" s="151"/>
      <c r="L216" s="143"/>
      <c r="M216" s="143"/>
      <c r="N216" s="143"/>
      <c r="O216" s="151"/>
      <c r="P216" s="202"/>
    </row>
    <row r="217" spans="2:16" ht="18" customHeight="1" thickBot="1" x14ac:dyDescent="0.25">
      <c r="B217" s="227"/>
      <c r="C217" s="198"/>
      <c r="D217" s="171"/>
      <c r="E217" s="171"/>
      <c r="F217" s="171"/>
      <c r="G217" s="151"/>
      <c r="H217" s="143"/>
      <c r="I217" s="151"/>
      <c r="J217" s="143"/>
      <c r="K217" s="151"/>
      <c r="L217" s="143"/>
      <c r="M217" s="143"/>
      <c r="N217" s="143"/>
      <c r="O217" s="151"/>
      <c r="P217" s="202"/>
    </row>
    <row r="218" spans="2:16" ht="18" customHeight="1" thickBot="1" x14ac:dyDescent="0.25">
      <c r="B218" s="227"/>
      <c r="C218" s="193" t="s">
        <v>138</v>
      </c>
      <c r="D218" s="171"/>
      <c r="E218" s="171"/>
      <c r="F218" s="171"/>
      <c r="G218" s="149">
        <f>IFERROR((G42+(G210*0.639))/G44,0)</f>
        <v>0</v>
      </c>
      <c r="H218" s="143"/>
      <c r="I218" s="149">
        <f>IFERROR((I42+(I210*0.639))/I44,0)</f>
        <v>0</v>
      </c>
      <c r="J218" s="143"/>
      <c r="K218" s="149">
        <f>IFERROR((K42+(K210*0.639))/K44,0)</f>
        <v>0</v>
      </c>
      <c r="L218" s="143"/>
      <c r="M218" s="149">
        <f>IFERROR((M42+(M210*0.639))/M44,0)</f>
        <v>0</v>
      </c>
      <c r="N218" s="143"/>
      <c r="O218" s="214"/>
      <c r="P218" s="202"/>
    </row>
    <row r="219" spans="2:16" ht="10.5" customHeight="1" thickBot="1" x14ac:dyDescent="0.25">
      <c r="B219" s="227"/>
      <c r="C219" s="198"/>
      <c r="D219" s="171"/>
      <c r="E219" s="171"/>
      <c r="F219" s="171"/>
      <c r="G219" s="151"/>
      <c r="H219" s="143"/>
      <c r="I219" s="151"/>
      <c r="J219" s="143"/>
      <c r="K219" s="151"/>
      <c r="L219" s="143"/>
      <c r="M219" s="151"/>
      <c r="N219" s="143"/>
      <c r="O219" s="214"/>
      <c r="P219" s="202"/>
    </row>
    <row r="220" spans="2:16" ht="18" customHeight="1" thickBot="1" x14ac:dyDescent="0.25">
      <c r="B220" s="227"/>
      <c r="C220" s="193" t="s">
        <v>15</v>
      </c>
      <c r="D220" s="171"/>
      <c r="E220" s="171"/>
      <c r="F220" s="171"/>
      <c r="G220" s="149">
        <f>IFERROR((G75+(G210*0.0323))/G77,0)</f>
        <v>0</v>
      </c>
      <c r="H220" s="143"/>
      <c r="I220" s="149">
        <f>IFERROR((I75+(I210*0.0323))/I77,0)</f>
        <v>0</v>
      </c>
      <c r="J220" s="143"/>
      <c r="K220" s="149">
        <f>IFERROR((K75+(K210*0.0323))/K77,0)</f>
        <v>0</v>
      </c>
      <c r="L220" s="143"/>
      <c r="M220" s="149">
        <f>IFERROR((M75+(M210*0.0323))/M77,0)</f>
        <v>0</v>
      </c>
      <c r="N220" s="143"/>
      <c r="O220" s="214"/>
      <c r="P220" s="202"/>
    </row>
    <row r="221" spans="2:16" ht="9" customHeight="1" thickBot="1" x14ac:dyDescent="0.25">
      <c r="B221" s="227"/>
      <c r="C221" s="198"/>
      <c r="D221" s="171"/>
      <c r="E221" s="171"/>
      <c r="F221" s="171"/>
      <c r="G221" s="151"/>
      <c r="H221" s="143"/>
      <c r="I221" s="151"/>
      <c r="J221" s="143"/>
      <c r="K221" s="151"/>
      <c r="L221" s="143"/>
      <c r="M221" s="151"/>
      <c r="N221" s="143"/>
      <c r="O221" s="214"/>
      <c r="P221" s="202"/>
    </row>
    <row r="222" spans="2:16" s="205" customFormat="1" ht="21" customHeight="1" thickBot="1" x14ac:dyDescent="0.25">
      <c r="B222" s="228"/>
      <c r="C222" s="206" t="s">
        <v>16</v>
      </c>
      <c r="D222" s="171"/>
      <c r="E222" s="171"/>
      <c r="F222" s="171"/>
      <c r="G222" s="149">
        <f>IFERROR((G110+(G210*0.1997))/G112,0)</f>
        <v>0</v>
      </c>
      <c r="H222" s="143"/>
      <c r="I222" s="149">
        <f>IFERROR((I110+(I210*0.1997))/I112,0)</f>
        <v>0</v>
      </c>
      <c r="J222" s="143"/>
      <c r="K222" s="149">
        <f>IFERROR((K110+(K210*0.1997))/K112,0)</f>
        <v>0</v>
      </c>
      <c r="L222" s="143"/>
      <c r="M222" s="149">
        <f>IFERROR((M110+(M210*0.1997))/M112,0)</f>
        <v>0</v>
      </c>
      <c r="N222" s="143"/>
      <c r="O222" s="214"/>
      <c r="P222" s="202"/>
    </row>
    <row r="223" spans="2:16" s="205" customFormat="1" ht="9.75" customHeight="1" thickBot="1" x14ac:dyDescent="0.25">
      <c r="B223" s="228"/>
      <c r="G223" s="151"/>
      <c r="H223" s="143"/>
      <c r="I223" s="151"/>
      <c r="J223" s="143"/>
      <c r="K223" s="151"/>
      <c r="L223" s="143"/>
      <c r="M223" s="151"/>
      <c r="N223" s="143"/>
      <c r="O223" s="151"/>
      <c r="P223" s="202"/>
    </row>
    <row r="224" spans="2:16" s="205" customFormat="1" ht="21" customHeight="1" thickBot="1" x14ac:dyDescent="0.25">
      <c r="B224" s="228"/>
      <c r="C224" s="206" t="s">
        <v>17</v>
      </c>
      <c r="D224" s="171"/>
      <c r="E224" s="171"/>
      <c r="F224" s="171"/>
      <c r="G224" s="149">
        <f>IFERROR((G143+(G210*0.0968))/G145,0)</f>
        <v>0</v>
      </c>
      <c r="H224" s="143"/>
      <c r="I224" s="149">
        <f>IFERROR((I143+(I210*0.0968))/I145,0)</f>
        <v>0</v>
      </c>
      <c r="J224" s="143"/>
      <c r="K224" s="149">
        <f>IFERROR((K143+(K210*0.0968))/K145,0)</f>
        <v>0</v>
      </c>
      <c r="L224" s="143"/>
      <c r="M224" s="149">
        <f>IFERROR((M143+(M210*0.0968))/M145,0)</f>
        <v>0</v>
      </c>
      <c r="N224" s="143"/>
      <c r="O224" s="151"/>
      <c r="P224" s="202"/>
    </row>
    <row r="225" spans="2:16" s="205" customFormat="1" ht="8.25" customHeight="1" thickBot="1" x14ac:dyDescent="0.25">
      <c r="B225" s="228"/>
      <c r="C225" s="206"/>
      <c r="D225" s="171"/>
      <c r="E225" s="171"/>
      <c r="F225" s="171"/>
      <c r="G225" s="161"/>
      <c r="H225" s="143"/>
      <c r="I225" s="161"/>
      <c r="J225" s="143"/>
      <c r="K225" s="161"/>
      <c r="L225" s="143"/>
      <c r="M225" s="161"/>
      <c r="N225" s="143"/>
      <c r="O225" s="151"/>
      <c r="P225" s="202"/>
    </row>
    <row r="226" spans="2:16" s="205" customFormat="1" ht="21" customHeight="1" thickBot="1" x14ac:dyDescent="0.25">
      <c r="B226" s="228"/>
      <c r="C226" s="206" t="s">
        <v>18</v>
      </c>
      <c r="D226" s="171"/>
      <c r="E226" s="171"/>
      <c r="F226" s="171"/>
      <c r="G226" s="149">
        <f>IFERROR((G176+(G210*0.0323))/G178,0)</f>
        <v>0</v>
      </c>
      <c r="H226" s="143"/>
      <c r="I226" s="149">
        <f>IFERROR((I176+(I210*0.0323))/I178,0)</f>
        <v>0</v>
      </c>
      <c r="J226" s="143"/>
      <c r="K226" s="149">
        <f>IFERROR((K176+(K210*0.0323))/K178,0)</f>
        <v>0</v>
      </c>
      <c r="L226" s="143"/>
      <c r="M226" s="149">
        <f>IFERROR((M176+(M210*0.0323))/M178,0)</f>
        <v>0</v>
      </c>
      <c r="N226" s="143"/>
      <c r="O226" s="151"/>
      <c r="P226" s="202"/>
    </row>
    <row r="227" spans="2:16" s="205" customFormat="1" ht="27" customHeight="1" x14ac:dyDescent="0.2">
      <c r="B227" s="228"/>
      <c r="G227" s="151"/>
      <c r="H227" s="143"/>
      <c r="I227" s="151"/>
      <c r="J227" s="143"/>
      <c r="K227" s="151"/>
      <c r="L227" s="143"/>
      <c r="M227" s="143"/>
      <c r="N227" s="143"/>
      <c r="O227" s="151"/>
      <c r="P227" s="202"/>
    </row>
    <row r="228" spans="2:16" ht="28.5" customHeight="1" x14ac:dyDescent="0.2">
      <c r="B228" s="227"/>
      <c r="C228" s="331" t="s">
        <v>160</v>
      </c>
      <c r="D228" s="332"/>
      <c r="E228" s="332"/>
      <c r="F228" s="332"/>
      <c r="G228" s="151"/>
      <c r="H228" s="151"/>
      <c r="I228" s="151"/>
      <c r="J228" s="151"/>
      <c r="K228" s="151"/>
      <c r="L228" s="143"/>
      <c r="M228" s="143"/>
      <c r="N228" s="143"/>
      <c r="O228" s="151"/>
      <c r="P228" s="202"/>
    </row>
    <row r="229" spans="2:16" ht="20.25" customHeight="1" thickBot="1" x14ac:dyDescent="0.25">
      <c r="B229" s="235"/>
      <c r="C229" s="236"/>
      <c r="D229" s="196"/>
      <c r="E229" s="196"/>
      <c r="F229" s="196"/>
      <c r="G229" s="237"/>
      <c r="H229" s="238"/>
      <c r="I229" s="237"/>
      <c r="J229" s="238"/>
      <c r="K229" s="237"/>
      <c r="L229" s="238"/>
      <c r="M229" s="238"/>
      <c r="N229" s="238"/>
      <c r="O229" s="237"/>
      <c r="P229" s="239"/>
    </row>
    <row r="230" spans="2:16" ht="13.5" thickTop="1" x14ac:dyDescent="0.2">
      <c r="B230" s="227"/>
      <c r="C230" s="170"/>
      <c r="D230" s="152"/>
      <c r="E230" s="152"/>
      <c r="F230" s="152"/>
      <c r="G230" s="152"/>
      <c r="H230" s="152"/>
      <c r="I230" s="152"/>
      <c r="J230" s="152"/>
      <c r="K230" s="152"/>
      <c r="O230" s="152"/>
      <c r="P230" s="172"/>
    </row>
    <row r="231" spans="2:16" x14ac:dyDescent="0.2">
      <c r="B231" s="240"/>
      <c r="C231" s="207"/>
      <c r="D231" s="208"/>
      <c r="E231" s="208"/>
      <c r="F231" s="208"/>
      <c r="G231" s="208"/>
      <c r="H231" s="208"/>
      <c r="I231" s="208"/>
      <c r="J231" s="208"/>
      <c r="K231" s="208"/>
      <c r="L231" s="209"/>
      <c r="M231" s="209"/>
      <c r="N231" s="209"/>
      <c r="O231" s="208"/>
      <c r="P231" s="210"/>
    </row>
    <row r="232" spans="2:16" x14ac:dyDescent="0.2">
      <c r="H232" s="152"/>
      <c r="J232" s="152"/>
    </row>
    <row r="233" spans="2:16" x14ac:dyDescent="0.2">
      <c r="H233" s="152"/>
      <c r="J233" s="152"/>
    </row>
    <row r="234" spans="2:16" hidden="1" x14ac:dyDescent="0.2">
      <c r="J234" s="152"/>
    </row>
    <row r="235" spans="2:16" hidden="1" x14ac:dyDescent="0.2">
      <c r="J235" s="152"/>
    </row>
    <row r="236" spans="2:16" hidden="1" x14ac:dyDescent="0.2">
      <c r="J236" s="152"/>
    </row>
    <row r="237" spans="2:16" hidden="1" x14ac:dyDescent="0.2">
      <c r="J237" s="152"/>
    </row>
    <row r="238" spans="2:16" hidden="1" x14ac:dyDescent="0.2">
      <c r="J238" s="152"/>
    </row>
    <row r="239" spans="2:16" hidden="1" x14ac:dyDescent="0.2">
      <c r="J239" s="152"/>
    </row>
    <row r="240" spans="2:16" hidden="1" x14ac:dyDescent="0.2">
      <c r="J240" s="152"/>
    </row>
    <row r="241" spans="3:16" hidden="1" x14ac:dyDescent="0.2">
      <c r="J241" s="152"/>
    </row>
    <row r="242" spans="3:16" hidden="1" x14ac:dyDescent="0.2">
      <c r="J242" s="152"/>
    </row>
    <row r="243" spans="3:16" x14ac:dyDescent="0.2"/>
    <row r="244" spans="3:16" x14ac:dyDescent="0.2"/>
    <row r="245" spans="3:16" x14ac:dyDescent="0.2">
      <c r="C245" s="215"/>
      <c r="D245" s="215"/>
      <c r="E245" s="215"/>
      <c r="F245" s="215"/>
      <c r="G245" s="215"/>
      <c r="H245" s="215"/>
      <c r="I245" s="215"/>
      <c r="J245" s="215"/>
      <c r="K245" s="215"/>
      <c r="L245" s="215"/>
      <c r="M245" s="215"/>
      <c r="N245" s="215"/>
      <c r="O245" s="215"/>
      <c r="P245" s="215"/>
    </row>
    <row r="246" spans="3:16" x14ac:dyDescent="0.2">
      <c r="C246" s="215"/>
      <c r="D246" s="215"/>
      <c r="E246" s="215"/>
      <c r="F246" s="215"/>
      <c r="G246" s="215"/>
      <c r="H246" s="215"/>
      <c r="I246" s="215"/>
      <c r="J246" s="215"/>
      <c r="K246" s="215"/>
      <c r="L246" s="215"/>
      <c r="M246" s="215"/>
      <c r="N246" s="215"/>
      <c r="O246" s="215"/>
      <c r="P246" s="215"/>
    </row>
    <row r="247" spans="3:16" x14ac:dyDescent="0.2">
      <c r="C247" s="215"/>
      <c r="D247" s="215"/>
      <c r="E247" s="215"/>
      <c r="F247" s="215"/>
      <c r="G247" s="215"/>
      <c r="H247" s="215"/>
      <c r="I247" s="215"/>
      <c r="J247" s="215"/>
      <c r="K247" s="215"/>
      <c r="L247" s="215"/>
      <c r="M247" s="215"/>
      <c r="N247" s="215"/>
      <c r="O247" s="215"/>
      <c r="P247" s="215"/>
    </row>
    <row r="248" spans="3:16" x14ac:dyDescent="0.2">
      <c r="C248" s="215"/>
      <c r="D248" s="215"/>
      <c r="E248" s="215"/>
      <c r="F248" s="215"/>
      <c r="G248" s="215"/>
      <c r="H248" s="215"/>
      <c r="I248" s="215"/>
      <c r="J248" s="215"/>
      <c r="K248" s="215"/>
      <c r="L248" s="215"/>
      <c r="M248" s="215"/>
      <c r="N248" s="215"/>
      <c r="O248" s="215"/>
      <c r="P248" s="215"/>
    </row>
    <row r="249" spans="3:16" x14ac:dyDescent="0.2">
      <c r="C249" s="215"/>
      <c r="D249" s="215"/>
      <c r="E249" s="215"/>
      <c r="F249" s="215"/>
      <c r="G249" s="215"/>
      <c r="H249" s="215"/>
      <c r="I249" s="215"/>
      <c r="J249" s="215"/>
      <c r="K249" s="215"/>
      <c r="L249" s="215"/>
      <c r="M249" s="215"/>
      <c r="N249" s="215"/>
      <c r="O249" s="215"/>
      <c r="P249" s="215"/>
    </row>
    <row r="250" spans="3:16" x14ac:dyDescent="0.2">
      <c r="C250" s="215"/>
      <c r="D250" s="215"/>
      <c r="E250" s="215"/>
      <c r="F250" s="215"/>
      <c r="G250" s="215"/>
      <c r="H250" s="215"/>
      <c r="I250" s="215"/>
      <c r="J250" s="215"/>
      <c r="K250" s="215"/>
      <c r="L250" s="215"/>
      <c r="M250" s="215"/>
      <c r="N250" s="215"/>
      <c r="O250" s="215"/>
      <c r="P250" s="215"/>
    </row>
    <row r="251" spans="3:16" x14ac:dyDescent="0.2">
      <c r="C251" s="215"/>
      <c r="D251" s="215"/>
      <c r="E251" s="215"/>
      <c r="F251" s="215"/>
      <c r="G251" s="215"/>
      <c r="H251" s="215"/>
      <c r="I251" s="215"/>
      <c r="J251" s="215"/>
      <c r="K251" s="215"/>
      <c r="L251" s="215"/>
      <c r="M251" s="215"/>
      <c r="N251" s="215"/>
      <c r="O251" s="215"/>
      <c r="P251" s="215"/>
    </row>
    <row r="252" spans="3:16" x14ac:dyDescent="0.2">
      <c r="C252" s="215"/>
      <c r="D252" s="215"/>
      <c r="E252" s="215"/>
      <c r="F252" s="215"/>
      <c r="G252" s="215"/>
      <c r="H252" s="215"/>
      <c r="I252" s="215"/>
      <c r="J252" s="215"/>
      <c r="K252" s="215"/>
      <c r="L252" s="215"/>
      <c r="M252" s="215"/>
      <c r="N252" s="215"/>
      <c r="O252" s="215"/>
      <c r="P252" s="215"/>
    </row>
    <row r="253" spans="3:16" x14ac:dyDescent="0.2">
      <c r="C253" s="215"/>
      <c r="D253" s="215"/>
      <c r="E253" s="215"/>
      <c r="F253" s="215"/>
      <c r="G253" s="215"/>
      <c r="H253" s="215"/>
      <c r="I253" s="215"/>
      <c r="J253" s="215"/>
      <c r="K253" s="215"/>
      <c r="L253" s="215"/>
      <c r="M253" s="215"/>
      <c r="N253" s="215"/>
      <c r="O253" s="215"/>
      <c r="P253" s="215"/>
    </row>
    <row r="254" spans="3:16" x14ac:dyDescent="0.2">
      <c r="C254" s="215"/>
      <c r="D254" s="215"/>
      <c r="E254" s="215"/>
      <c r="F254" s="215"/>
      <c r="G254" s="215"/>
      <c r="H254" s="215"/>
      <c r="I254" s="215"/>
      <c r="J254" s="215"/>
      <c r="K254" s="215"/>
      <c r="L254" s="215"/>
      <c r="M254" s="215"/>
      <c r="N254" s="215"/>
      <c r="O254" s="215"/>
      <c r="P254" s="215"/>
    </row>
    <row r="255" spans="3:16" x14ac:dyDescent="0.2">
      <c r="C255" s="215"/>
      <c r="D255" s="215"/>
      <c r="E255" s="215"/>
      <c r="F255" s="215"/>
      <c r="G255" s="215"/>
      <c r="H255" s="215"/>
      <c r="I255" s="215"/>
      <c r="J255" s="215"/>
      <c r="K255" s="215"/>
      <c r="L255" s="215"/>
      <c r="M255" s="215"/>
      <c r="N255" s="215"/>
      <c r="O255" s="215"/>
      <c r="P255" s="215"/>
    </row>
    <row r="256" spans="3:16" x14ac:dyDescent="0.2">
      <c r="C256" s="215"/>
      <c r="D256" s="215"/>
      <c r="E256" s="215"/>
      <c r="F256" s="215"/>
      <c r="G256" s="215"/>
      <c r="H256" s="215"/>
      <c r="I256" s="215"/>
      <c r="J256" s="215"/>
      <c r="K256" s="215"/>
      <c r="L256" s="215"/>
      <c r="M256" s="215"/>
      <c r="N256" s="215"/>
      <c r="O256" s="215"/>
      <c r="P256" s="215"/>
    </row>
    <row r="257" spans="3:16" x14ac:dyDescent="0.2">
      <c r="C257" s="215"/>
      <c r="D257" s="215"/>
      <c r="E257" s="215"/>
      <c r="F257" s="215"/>
      <c r="G257" s="215"/>
      <c r="H257" s="215"/>
      <c r="I257" s="215"/>
      <c r="J257" s="215"/>
      <c r="K257" s="215"/>
      <c r="L257" s="215"/>
      <c r="M257" s="215"/>
      <c r="N257" s="215"/>
      <c r="O257" s="215"/>
      <c r="P257" s="215"/>
    </row>
    <row r="258" spans="3:16" x14ac:dyDescent="0.2">
      <c r="C258" s="215"/>
      <c r="D258" s="215"/>
      <c r="E258" s="215"/>
      <c r="F258" s="215"/>
      <c r="G258" s="215"/>
      <c r="H258" s="215"/>
      <c r="I258" s="215"/>
      <c r="J258" s="215"/>
      <c r="K258" s="215"/>
      <c r="L258" s="215"/>
      <c r="M258" s="215"/>
      <c r="N258" s="215"/>
      <c r="O258" s="215"/>
      <c r="P258" s="215"/>
    </row>
    <row r="259" spans="3:16" x14ac:dyDescent="0.2">
      <c r="C259" s="215"/>
      <c r="D259" s="215"/>
      <c r="E259" s="215"/>
      <c r="F259" s="215"/>
      <c r="G259" s="215"/>
      <c r="H259" s="215"/>
      <c r="I259" s="215"/>
      <c r="J259" s="215"/>
      <c r="K259" s="215"/>
      <c r="L259" s="215"/>
      <c r="M259" s="215"/>
      <c r="N259" s="215"/>
      <c r="O259" s="215"/>
      <c r="P259" s="215"/>
    </row>
    <row r="260" spans="3:16" x14ac:dyDescent="0.2">
      <c r="C260" s="215"/>
      <c r="D260" s="215"/>
      <c r="E260" s="215"/>
      <c r="F260" s="215"/>
      <c r="G260" s="215"/>
      <c r="H260" s="215"/>
      <c r="I260" s="215"/>
      <c r="J260" s="215"/>
      <c r="K260" s="215"/>
      <c r="L260" s="215"/>
      <c r="M260" s="215"/>
      <c r="N260" s="215"/>
      <c r="O260" s="215"/>
      <c r="P260" s="215"/>
    </row>
    <row r="261" spans="3:16" x14ac:dyDescent="0.2">
      <c r="C261" s="215"/>
      <c r="D261" s="215"/>
      <c r="E261" s="215"/>
      <c r="F261" s="215"/>
      <c r="G261" s="215"/>
      <c r="H261" s="215"/>
      <c r="I261" s="215"/>
      <c r="J261" s="215"/>
      <c r="K261" s="215"/>
      <c r="L261" s="215"/>
      <c r="M261" s="215"/>
      <c r="N261" s="215"/>
      <c r="O261" s="215"/>
      <c r="P261" s="215"/>
    </row>
    <row r="262" spans="3:16" x14ac:dyDescent="0.2">
      <c r="C262" s="215"/>
      <c r="D262" s="215"/>
      <c r="E262" s="215"/>
      <c r="F262" s="215"/>
      <c r="G262" s="215"/>
      <c r="H262" s="215"/>
      <c r="I262" s="215"/>
      <c r="J262" s="215"/>
      <c r="K262" s="215"/>
      <c r="L262" s="215"/>
      <c r="M262" s="215"/>
      <c r="N262" s="215"/>
      <c r="O262" s="215"/>
      <c r="P262" s="215"/>
    </row>
    <row r="263" spans="3:16" x14ac:dyDescent="0.2">
      <c r="C263" s="215"/>
      <c r="D263" s="215"/>
      <c r="E263" s="215"/>
      <c r="F263" s="215"/>
      <c r="G263" s="215"/>
      <c r="H263" s="215"/>
      <c r="I263" s="215"/>
      <c r="J263" s="215"/>
      <c r="K263" s="215"/>
      <c r="L263" s="215"/>
      <c r="M263" s="215"/>
      <c r="N263" s="215"/>
      <c r="O263" s="215"/>
      <c r="P263" s="215"/>
    </row>
    <row r="264" spans="3:16" x14ac:dyDescent="0.2">
      <c r="C264" s="215"/>
      <c r="D264" s="215"/>
      <c r="E264" s="215"/>
      <c r="F264" s="215"/>
      <c r="G264" s="215"/>
      <c r="H264" s="215"/>
      <c r="I264" s="215"/>
      <c r="J264" s="215"/>
      <c r="K264" s="215"/>
      <c r="L264" s="215"/>
      <c r="M264" s="215"/>
      <c r="N264" s="215"/>
      <c r="O264" s="215"/>
      <c r="P264" s="215"/>
    </row>
    <row r="265" spans="3:16" x14ac:dyDescent="0.2">
      <c r="C265" s="215"/>
      <c r="D265" s="215"/>
      <c r="E265" s="215"/>
      <c r="F265" s="215"/>
      <c r="G265" s="215"/>
      <c r="H265" s="215"/>
      <c r="I265" s="215"/>
      <c r="J265" s="215"/>
      <c r="K265" s="215"/>
      <c r="L265" s="215"/>
      <c r="M265" s="215"/>
      <c r="N265" s="215"/>
      <c r="O265" s="215"/>
      <c r="P265" s="215"/>
    </row>
    <row r="266" spans="3:16" x14ac:dyDescent="0.2">
      <c r="C266" s="215"/>
      <c r="D266" s="215"/>
      <c r="E266" s="215"/>
      <c r="F266" s="215"/>
      <c r="G266" s="215"/>
      <c r="H266" s="215"/>
      <c r="I266" s="215"/>
      <c r="J266" s="215"/>
      <c r="K266" s="215"/>
      <c r="L266" s="215"/>
      <c r="M266" s="215"/>
      <c r="N266" s="215"/>
      <c r="O266" s="215"/>
      <c r="P266" s="215"/>
    </row>
    <row r="267" spans="3:16" x14ac:dyDescent="0.2">
      <c r="C267" s="215"/>
      <c r="D267" s="215"/>
      <c r="E267" s="215"/>
      <c r="F267" s="215"/>
      <c r="G267" s="215"/>
      <c r="H267" s="215"/>
      <c r="I267" s="215"/>
      <c r="J267" s="215"/>
      <c r="K267" s="215"/>
      <c r="L267" s="215"/>
      <c r="M267" s="215"/>
      <c r="N267" s="215"/>
      <c r="O267" s="215"/>
      <c r="P267" s="215"/>
    </row>
    <row r="268" spans="3:16" x14ac:dyDescent="0.2">
      <c r="C268" s="215"/>
      <c r="D268" s="215"/>
      <c r="E268" s="215"/>
      <c r="F268" s="215"/>
      <c r="G268" s="215"/>
      <c r="H268" s="215"/>
      <c r="I268" s="215"/>
      <c r="J268" s="215"/>
      <c r="K268" s="215"/>
      <c r="L268" s="215"/>
      <c r="M268" s="215"/>
      <c r="N268" s="215"/>
      <c r="O268" s="215"/>
      <c r="P268" s="215"/>
    </row>
    <row r="269" spans="3:16" x14ac:dyDescent="0.2">
      <c r="C269" s="215"/>
      <c r="D269" s="215"/>
      <c r="E269" s="215"/>
      <c r="F269" s="215"/>
      <c r="G269" s="215"/>
      <c r="H269" s="215"/>
      <c r="I269" s="215"/>
      <c r="J269" s="215"/>
      <c r="K269" s="215"/>
      <c r="L269" s="215"/>
      <c r="M269" s="215"/>
      <c r="N269" s="215"/>
      <c r="O269" s="215"/>
      <c r="P269" s="215"/>
    </row>
    <row r="270" spans="3:16" x14ac:dyDescent="0.2">
      <c r="C270" s="215"/>
      <c r="D270" s="215"/>
      <c r="E270" s="215"/>
      <c r="F270" s="215"/>
      <c r="G270" s="215"/>
      <c r="H270" s="215"/>
      <c r="I270" s="215"/>
      <c r="J270" s="215"/>
      <c r="K270" s="215"/>
      <c r="L270" s="215"/>
      <c r="M270" s="215"/>
      <c r="N270" s="215"/>
      <c r="O270" s="215"/>
      <c r="P270" s="215"/>
    </row>
    <row r="271" spans="3:16" x14ac:dyDescent="0.2">
      <c r="C271" s="215"/>
      <c r="D271" s="215"/>
      <c r="E271" s="215"/>
      <c r="F271" s="215"/>
      <c r="G271" s="215"/>
      <c r="H271" s="215"/>
      <c r="I271" s="215"/>
      <c r="J271" s="215"/>
      <c r="K271" s="215"/>
      <c r="L271" s="215"/>
      <c r="M271" s="215"/>
      <c r="N271" s="215"/>
      <c r="O271" s="215"/>
      <c r="P271" s="215"/>
    </row>
    <row r="272" spans="3:16" x14ac:dyDescent="0.2">
      <c r="C272" s="215"/>
      <c r="D272" s="215"/>
      <c r="E272" s="215"/>
      <c r="F272" s="215"/>
      <c r="G272" s="215"/>
      <c r="H272" s="215"/>
      <c r="I272" s="215"/>
      <c r="J272" s="215"/>
      <c r="K272" s="215"/>
      <c r="L272" s="215"/>
      <c r="M272" s="215"/>
      <c r="N272" s="215"/>
      <c r="O272" s="215"/>
      <c r="P272" s="215"/>
    </row>
    <row r="273" spans="3:16" x14ac:dyDescent="0.2">
      <c r="C273" s="215"/>
      <c r="D273" s="215"/>
      <c r="E273" s="215"/>
      <c r="F273" s="215"/>
      <c r="G273" s="215"/>
      <c r="H273" s="215"/>
      <c r="I273" s="215"/>
      <c r="J273" s="215"/>
      <c r="K273" s="215"/>
      <c r="L273" s="215"/>
      <c r="M273" s="215"/>
      <c r="N273" s="215"/>
      <c r="O273" s="215"/>
      <c r="P273" s="215"/>
    </row>
    <row r="274" spans="3:16" x14ac:dyDescent="0.2">
      <c r="C274" s="215"/>
      <c r="D274" s="215"/>
      <c r="E274" s="215"/>
      <c r="F274" s="215"/>
      <c r="G274" s="215"/>
      <c r="H274" s="215"/>
      <c r="I274" s="215"/>
      <c r="J274" s="215"/>
      <c r="K274" s="215"/>
      <c r="L274" s="215"/>
      <c r="M274" s="215"/>
      <c r="N274" s="215"/>
      <c r="O274" s="215"/>
      <c r="P274" s="215"/>
    </row>
    <row r="275" spans="3:16" x14ac:dyDescent="0.2">
      <c r="C275" s="215"/>
      <c r="D275" s="215"/>
      <c r="E275" s="215"/>
      <c r="F275" s="215"/>
      <c r="G275" s="215"/>
      <c r="H275" s="215"/>
      <c r="I275" s="215"/>
      <c r="J275" s="215"/>
      <c r="K275" s="215"/>
      <c r="L275" s="215"/>
      <c r="M275" s="215"/>
      <c r="N275" s="215"/>
      <c r="O275" s="215"/>
      <c r="P275" s="215"/>
    </row>
    <row r="276" spans="3:16" x14ac:dyDescent="0.2">
      <c r="C276" s="215"/>
      <c r="D276" s="215"/>
      <c r="E276" s="215"/>
      <c r="F276" s="215"/>
      <c r="G276" s="215"/>
      <c r="H276" s="215"/>
      <c r="I276" s="215"/>
      <c r="J276" s="215"/>
      <c r="K276" s="215"/>
      <c r="L276" s="215"/>
      <c r="M276" s="215"/>
      <c r="N276" s="215"/>
      <c r="O276" s="215"/>
      <c r="P276" s="215"/>
    </row>
    <row r="277" spans="3:16" x14ac:dyDescent="0.2">
      <c r="C277" s="215"/>
      <c r="D277" s="215"/>
      <c r="E277" s="215"/>
      <c r="F277" s="215"/>
      <c r="G277" s="215"/>
      <c r="H277" s="215"/>
      <c r="I277" s="215"/>
      <c r="J277" s="215"/>
      <c r="K277" s="215"/>
      <c r="L277" s="215"/>
      <c r="M277" s="215"/>
      <c r="N277" s="215"/>
      <c r="O277" s="215"/>
      <c r="P277" s="215"/>
    </row>
    <row r="278" spans="3:16" x14ac:dyDescent="0.2">
      <c r="C278" s="215"/>
      <c r="D278" s="215"/>
      <c r="E278" s="215"/>
      <c r="F278" s="215"/>
      <c r="G278" s="215"/>
      <c r="H278" s="215"/>
      <c r="I278" s="215"/>
      <c r="J278" s="215"/>
      <c r="K278" s="215"/>
      <c r="L278" s="215"/>
      <c r="M278" s="215"/>
      <c r="N278" s="215"/>
      <c r="O278" s="215"/>
      <c r="P278" s="215"/>
    </row>
    <row r="279" spans="3:16" x14ac:dyDescent="0.2">
      <c r="C279" s="215"/>
      <c r="D279" s="215"/>
      <c r="E279" s="215"/>
      <c r="F279" s="215"/>
      <c r="G279" s="215"/>
      <c r="H279" s="215"/>
      <c r="I279" s="215"/>
      <c r="J279" s="215"/>
      <c r="K279" s="215"/>
      <c r="L279" s="215"/>
      <c r="M279" s="215"/>
      <c r="N279" s="215"/>
      <c r="O279" s="215"/>
      <c r="P279" s="215"/>
    </row>
    <row r="280" spans="3:16" x14ac:dyDescent="0.2">
      <c r="C280" s="215"/>
      <c r="D280" s="215"/>
      <c r="E280" s="215"/>
      <c r="F280" s="215"/>
      <c r="G280" s="215"/>
      <c r="H280" s="215"/>
      <c r="I280" s="215"/>
      <c r="J280" s="215"/>
      <c r="K280" s="215"/>
      <c r="L280" s="215"/>
      <c r="M280" s="215"/>
      <c r="N280" s="215"/>
      <c r="O280" s="215"/>
      <c r="P280" s="215"/>
    </row>
    <row r="281" spans="3:16" x14ac:dyDescent="0.2">
      <c r="C281" s="215"/>
      <c r="D281" s="215"/>
      <c r="E281" s="215"/>
      <c r="F281" s="215"/>
      <c r="G281" s="215"/>
      <c r="H281" s="215"/>
      <c r="I281" s="215"/>
      <c r="J281" s="215"/>
      <c r="K281" s="215"/>
      <c r="L281" s="215"/>
      <c r="M281" s="215"/>
      <c r="N281" s="215"/>
      <c r="O281" s="215"/>
      <c r="P281" s="215"/>
    </row>
    <row r="282" spans="3:16" x14ac:dyDescent="0.2">
      <c r="C282" s="215"/>
      <c r="D282" s="215"/>
      <c r="E282" s="215"/>
      <c r="F282" s="215"/>
      <c r="G282" s="215"/>
      <c r="H282" s="215"/>
      <c r="I282" s="215"/>
      <c r="J282" s="215"/>
      <c r="K282" s="215"/>
      <c r="L282" s="215"/>
      <c r="M282" s="215"/>
      <c r="N282" s="215"/>
      <c r="O282" s="215"/>
      <c r="P282" s="215"/>
    </row>
    <row r="283" spans="3:16" x14ac:dyDescent="0.2">
      <c r="C283" s="215"/>
      <c r="D283" s="215"/>
      <c r="E283" s="215"/>
      <c r="F283" s="215"/>
      <c r="G283" s="215"/>
      <c r="H283" s="215"/>
      <c r="I283" s="215"/>
      <c r="J283" s="215"/>
      <c r="K283" s="215"/>
      <c r="L283" s="215"/>
      <c r="M283" s="215"/>
      <c r="N283" s="215"/>
      <c r="O283" s="215"/>
      <c r="P283" s="215"/>
    </row>
    <row r="284" spans="3:16" x14ac:dyDescent="0.2">
      <c r="C284" s="215"/>
      <c r="D284" s="215"/>
      <c r="E284" s="215"/>
      <c r="F284" s="215"/>
      <c r="G284" s="215"/>
      <c r="H284" s="215"/>
      <c r="I284" s="215"/>
      <c r="J284" s="215"/>
      <c r="K284" s="215"/>
      <c r="L284" s="215"/>
      <c r="M284" s="215"/>
      <c r="N284" s="215"/>
      <c r="O284" s="215"/>
      <c r="P284" s="215"/>
    </row>
    <row r="285" spans="3:16" x14ac:dyDescent="0.2">
      <c r="C285" s="215"/>
      <c r="D285" s="215"/>
      <c r="E285" s="215"/>
      <c r="F285" s="215"/>
      <c r="G285" s="215"/>
      <c r="H285" s="215"/>
      <c r="I285" s="215"/>
      <c r="J285" s="215"/>
      <c r="K285" s="215"/>
      <c r="L285" s="215"/>
      <c r="M285" s="215"/>
      <c r="N285" s="215"/>
      <c r="O285" s="215"/>
      <c r="P285" s="215"/>
    </row>
    <row r="286" spans="3:16" x14ac:dyDescent="0.2">
      <c r="C286" s="215"/>
      <c r="D286" s="215"/>
      <c r="E286" s="215"/>
      <c r="F286" s="215"/>
      <c r="G286" s="215"/>
      <c r="H286" s="215"/>
      <c r="I286" s="215"/>
      <c r="J286" s="215"/>
      <c r="K286" s="215"/>
      <c r="L286" s="215"/>
      <c r="M286" s="215"/>
      <c r="N286" s="215"/>
      <c r="O286" s="215"/>
      <c r="P286" s="215"/>
    </row>
    <row r="287" spans="3:16" x14ac:dyDescent="0.2">
      <c r="C287" s="215"/>
      <c r="D287" s="215"/>
      <c r="E287" s="215"/>
      <c r="F287" s="215"/>
      <c r="G287" s="215"/>
      <c r="H287" s="215"/>
      <c r="I287" s="215"/>
      <c r="J287" s="215"/>
      <c r="K287" s="215"/>
      <c r="L287" s="215"/>
      <c r="M287" s="215"/>
      <c r="N287" s="215"/>
      <c r="O287" s="215"/>
      <c r="P287" s="215"/>
    </row>
    <row r="288" spans="3:16" x14ac:dyDescent="0.2">
      <c r="C288" s="215"/>
      <c r="D288" s="215"/>
      <c r="E288" s="215"/>
      <c r="F288" s="215"/>
      <c r="G288" s="215"/>
      <c r="H288" s="215"/>
      <c r="I288" s="215"/>
      <c r="J288" s="215"/>
      <c r="K288" s="215"/>
      <c r="L288" s="215"/>
      <c r="M288" s="215"/>
      <c r="N288" s="215"/>
      <c r="O288" s="215"/>
      <c r="P288" s="215"/>
    </row>
    <row r="289" spans="3:16" x14ac:dyDescent="0.2">
      <c r="C289" s="215"/>
      <c r="D289" s="215"/>
      <c r="E289" s="215"/>
      <c r="F289" s="215"/>
      <c r="G289" s="215"/>
      <c r="H289" s="215"/>
      <c r="I289" s="215"/>
      <c r="J289" s="215"/>
      <c r="K289" s="215"/>
      <c r="L289" s="215"/>
      <c r="M289" s="215"/>
      <c r="N289" s="215"/>
      <c r="O289" s="215"/>
      <c r="P289" s="215"/>
    </row>
    <row r="290" spans="3:16" x14ac:dyDescent="0.2">
      <c r="C290" s="215"/>
      <c r="D290" s="215"/>
      <c r="E290" s="215"/>
      <c r="F290" s="215"/>
      <c r="G290" s="215"/>
      <c r="H290" s="215"/>
      <c r="I290" s="215"/>
      <c r="J290" s="215"/>
      <c r="K290" s="215"/>
      <c r="L290" s="215"/>
      <c r="M290" s="215"/>
      <c r="N290" s="215"/>
      <c r="O290" s="215"/>
      <c r="P290" s="215"/>
    </row>
    <row r="291" spans="3:16" x14ac:dyDescent="0.2">
      <c r="C291" s="215"/>
      <c r="D291" s="215"/>
      <c r="E291" s="215"/>
      <c r="F291" s="215"/>
      <c r="G291" s="215"/>
      <c r="H291" s="215"/>
      <c r="I291" s="215"/>
      <c r="J291" s="215"/>
      <c r="K291" s="215"/>
      <c r="L291" s="215"/>
      <c r="M291" s="215"/>
      <c r="N291" s="215"/>
      <c r="O291" s="215"/>
      <c r="P291" s="215"/>
    </row>
    <row r="292" spans="3:16" x14ac:dyDescent="0.2">
      <c r="C292" s="215"/>
      <c r="D292" s="215"/>
      <c r="E292" s="215"/>
      <c r="F292" s="215"/>
      <c r="G292" s="215"/>
      <c r="H292" s="215"/>
      <c r="I292" s="215"/>
      <c r="J292" s="215"/>
      <c r="K292" s="215"/>
      <c r="L292" s="215"/>
      <c r="M292" s="215"/>
      <c r="N292" s="215"/>
      <c r="O292" s="215"/>
      <c r="P292" s="215"/>
    </row>
    <row r="293" spans="3:16" x14ac:dyDescent="0.2">
      <c r="C293" s="215"/>
      <c r="D293" s="215"/>
      <c r="E293" s="215"/>
      <c r="F293" s="215"/>
      <c r="G293" s="215"/>
      <c r="H293" s="215"/>
      <c r="I293" s="215"/>
      <c r="J293" s="215"/>
      <c r="K293" s="215"/>
      <c r="L293" s="215"/>
      <c r="M293" s="215"/>
      <c r="N293" s="215"/>
      <c r="O293" s="215"/>
      <c r="P293" s="215"/>
    </row>
    <row r="294" spans="3:16" x14ac:dyDescent="0.2">
      <c r="C294" s="215"/>
      <c r="D294" s="215"/>
      <c r="E294" s="215"/>
      <c r="F294" s="215"/>
      <c r="G294" s="215"/>
      <c r="H294" s="215"/>
      <c r="I294" s="215"/>
      <c r="J294" s="215"/>
      <c r="K294" s="215"/>
      <c r="L294" s="215"/>
      <c r="M294" s="215"/>
      <c r="N294" s="215"/>
      <c r="O294" s="215"/>
      <c r="P294" s="215"/>
    </row>
    <row r="295" spans="3:16" x14ac:dyDescent="0.2">
      <c r="C295" s="215"/>
      <c r="D295" s="215"/>
      <c r="E295" s="215"/>
      <c r="F295" s="215"/>
      <c r="G295" s="215"/>
      <c r="H295" s="215"/>
      <c r="I295" s="215"/>
      <c r="J295" s="215"/>
      <c r="K295" s="215"/>
      <c r="L295" s="215"/>
      <c r="M295" s="215"/>
      <c r="N295" s="215"/>
      <c r="O295" s="215"/>
      <c r="P295" s="215"/>
    </row>
    <row r="296" spans="3:16" x14ac:dyDescent="0.2">
      <c r="C296" s="215"/>
      <c r="D296" s="215"/>
      <c r="E296" s="215"/>
      <c r="F296" s="215"/>
      <c r="G296" s="215"/>
      <c r="H296" s="215"/>
      <c r="I296" s="215"/>
      <c r="J296" s="215"/>
      <c r="K296" s="215"/>
      <c r="L296" s="215"/>
      <c r="M296" s="215"/>
      <c r="N296" s="215"/>
      <c r="O296" s="215"/>
      <c r="P296" s="215"/>
    </row>
    <row r="297" spans="3:16" x14ac:dyDescent="0.2">
      <c r="C297" s="215"/>
      <c r="D297" s="215"/>
      <c r="E297" s="215"/>
      <c r="F297" s="215"/>
      <c r="G297" s="215"/>
      <c r="H297" s="215"/>
      <c r="I297" s="215"/>
      <c r="J297" s="215"/>
      <c r="K297" s="215"/>
      <c r="L297" s="215"/>
      <c r="M297" s="215"/>
      <c r="N297" s="215"/>
      <c r="O297" s="215"/>
      <c r="P297" s="215"/>
    </row>
    <row r="298" spans="3:16" x14ac:dyDescent="0.2">
      <c r="C298" s="215"/>
      <c r="D298" s="215"/>
      <c r="E298" s="215"/>
      <c r="F298" s="215"/>
      <c r="G298" s="215"/>
      <c r="H298" s="215"/>
      <c r="I298" s="215"/>
      <c r="J298" s="215"/>
      <c r="K298" s="215"/>
      <c r="L298" s="215"/>
      <c r="M298" s="215"/>
      <c r="N298" s="215"/>
      <c r="O298" s="215"/>
      <c r="P298" s="215"/>
    </row>
    <row r="299" spans="3:16" x14ac:dyDescent="0.2">
      <c r="C299" s="215"/>
      <c r="D299" s="215"/>
      <c r="E299" s="215"/>
      <c r="F299" s="215"/>
      <c r="G299" s="215"/>
      <c r="H299" s="215"/>
      <c r="I299" s="215"/>
      <c r="J299" s="215"/>
      <c r="K299" s="215"/>
      <c r="L299" s="215"/>
      <c r="M299" s="215"/>
      <c r="N299" s="215"/>
      <c r="O299" s="215"/>
      <c r="P299" s="215"/>
    </row>
    <row r="300" spans="3:16" x14ac:dyDescent="0.2">
      <c r="C300" s="215"/>
      <c r="D300" s="215"/>
      <c r="E300" s="215"/>
      <c r="F300" s="215"/>
      <c r="G300" s="215"/>
      <c r="H300" s="215"/>
      <c r="I300" s="215"/>
      <c r="J300" s="215"/>
      <c r="K300" s="215"/>
      <c r="L300" s="215"/>
      <c r="M300" s="215"/>
      <c r="N300" s="215"/>
      <c r="O300" s="215"/>
      <c r="P300" s="215"/>
    </row>
    <row r="301" spans="3:16" x14ac:dyDescent="0.2">
      <c r="C301" s="215"/>
      <c r="D301" s="215"/>
      <c r="E301" s="215"/>
      <c r="F301" s="215"/>
      <c r="G301" s="215"/>
      <c r="H301" s="215"/>
      <c r="I301" s="215"/>
      <c r="J301" s="215"/>
      <c r="K301" s="215"/>
      <c r="L301" s="215"/>
      <c r="M301" s="215"/>
      <c r="N301" s="215"/>
      <c r="O301" s="215"/>
      <c r="P301" s="215"/>
    </row>
    <row r="302" spans="3:16" x14ac:dyDescent="0.2">
      <c r="C302" s="215"/>
      <c r="D302" s="215"/>
      <c r="E302" s="215"/>
      <c r="F302" s="215"/>
      <c r="G302" s="215"/>
      <c r="H302" s="215"/>
      <c r="I302" s="215"/>
      <c r="J302" s="215"/>
      <c r="K302" s="215"/>
      <c r="L302" s="215"/>
      <c r="M302" s="215"/>
      <c r="N302" s="215"/>
      <c r="O302" s="215"/>
      <c r="P302" s="215"/>
    </row>
    <row r="303" spans="3:16" x14ac:dyDescent="0.2">
      <c r="C303" s="215"/>
      <c r="D303" s="215"/>
      <c r="E303" s="215"/>
      <c r="F303" s="215"/>
      <c r="G303" s="215"/>
      <c r="H303" s="215"/>
      <c r="I303" s="215"/>
      <c r="J303" s="215"/>
      <c r="K303" s="215"/>
      <c r="L303" s="215"/>
      <c r="M303" s="215"/>
      <c r="N303" s="215"/>
      <c r="O303" s="215"/>
      <c r="P303" s="215"/>
    </row>
    <row r="304" spans="3:16" x14ac:dyDescent="0.2">
      <c r="C304" s="215"/>
      <c r="D304" s="215"/>
      <c r="E304" s="215"/>
      <c r="F304" s="215"/>
      <c r="G304" s="215"/>
      <c r="H304" s="215"/>
      <c r="I304" s="215"/>
      <c r="J304" s="215"/>
      <c r="K304" s="215"/>
      <c r="L304" s="215"/>
      <c r="M304" s="215"/>
      <c r="N304" s="215"/>
      <c r="O304" s="215"/>
      <c r="P304" s="215"/>
    </row>
    <row r="305" spans="3:16" x14ac:dyDescent="0.2">
      <c r="C305" s="215"/>
      <c r="D305" s="215"/>
      <c r="E305" s="215"/>
      <c r="F305" s="215"/>
      <c r="G305" s="215"/>
      <c r="H305" s="215"/>
      <c r="I305" s="215"/>
      <c r="J305" s="215"/>
      <c r="K305" s="215"/>
      <c r="L305" s="215"/>
      <c r="M305" s="215"/>
      <c r="N305" s="215"/>
      <c r="O305" s="215"/>
      <c r="P305" s="215"/>
    </row>
    <row r="306" spans="3:16" x14ac:dyDescent="0.2">
      <c r="C306" s="215"/>
      <c r="D306" s="215"/>
      <c r="E306" s="215"/>
      <c r="F306" s="215"/>
      <c r="G306" s="215"/>
      <c r="H306" s="215"/>
      <c r="I306" s="215"/>
      <c r="J306" s="215"/>
      <c r="K306" s="215"/>
      <c r="L306" s="215"/>
      <c r="M306" s="215"/>
      <c r="N306" s="215"/>
      <c r="O306" s="215"/>
      <c r="P306" s="215"/>
    </row>
    <row r="307" spans="3:16" x14ac:dyDescent="0.2">
      <c r="C307" s="215"/>
      <c r="D307" s="215"/>
      <c r="E307" s="215"/>
      <c r="F307" s="215"/>
      <c r="G307" s="215"/>
      <c r="H307" s="215"/>
      <c r="I307" s="215"/>
      <c r="J307" s="215"/>
      <c r="K307" s="215"/>
      <c r="L307" s="215"/>
      <c r="M307" s="215"/>
      <c r="N307" s="215"/>
      <c r="O307" s="215"/>
      <c r="P307" s="215"/>
    </row>
    <row r="308" spans="3:16" x14ac:dyDescent="0.2">
      <c r="C308" s="215"/>
      <c r="D308" s="215"/>
      <c r="E308" s="215"/>
      <c r="F308" s="215"/>
      <c r="G308" s="215"/>
      <c r="H308" s="215"/>
      <c r="I308" s="215"/>
      <c r="J308" s="215"/>
      <c r="K308" s="215"/>
      <c r="L308" s="215"/>
      <c r="M308" s="215"/>
      <c r="N308" s="215"/>
      <c r="O308" s="215"/>
      <c r="P308" s="215"/>
    </row>
    <row r="309" spans="3:16" x14ac:dyDescent="0.2">
      <c r="C309" s="215"/>
      <c r="D309" s="215"/>
      <c r="E309" s="215"/>
      <c r="F309" s="215"/>
      <c r="G309" s="215"/>
      <c r="H309" s="215"/>
      <c r="I309" s="215"/>
      <c r="J309" s="215"/>
      <c r="K309" s="215"/>
      <c r="L309" s="215"/>
      <c r="M309" s="215"/>
      <c r="N309" s="215"/>
      <c r="O309" s="215"/>
      <c r="P309" s="215"/>
    </row>
    <row r="310" spans="3:16" x14ac:dyDescent="0.2">
      <c r="C310" s="215"/>
      <c r="D310" s="215"/>
      <c r="E310" s="215"/>
      <c r="F310" s="215"/>
      <c r="G310" s="215"/>
      <c r="H310" s="215"/>
      <c r="I310" s="215"/>
      <c r="J310" s="215"/>
      <c r="K310" s="215"/>
      <c r="L310" s="215"/>
      <c r="M310" s="215"/>
      <c r="N310" s="215"/>
      <c r="O310" s="215"/>
      <c r="P310" s="215"/>
    </row>
    <row r="311" spans="3:16" x14ac:dyDescent="0.2">
      <c r="C311" s="215"/>
      <c r="D311" s="215"/>
      <c r="E311" s="215"/>
      <c r="F311" s="215"/>
      <c r="G311" s="215"/>
      <c r="H311" s="215"/>
      <c r="I311" s="215"/>
      <c r="J311" s="215"/>
      <c r="K311" s="215"/>
      <c r="L311" s="215"/>
      <c r="M311" s="215"/>
      <c r="N311" s="215"/>
      <c r="O311" s="215"/>
      <c r="P311" s="215"/>
    </row>
    <row r="312" spans="3:16" x14ac:dyDescent="0.2">
      <c r="C312" s="215"/>
      <c r="D312" s="215"/>
      <c r="E312" s="215"/>
      <c r="F312" s="215"/>
      <c r="G312" s="215"/>
      <c r="H312" s="215"/>
      <c r="I312" s="215"/>
      <c r="J312" s="215"/>
      <c r="K312" s="215"/>
      <c r="L312" s="215"/>
      <c r="M312" s="215"/>
      <c r="N312" s="215"/>
      <c r="O312" s="215"/>
      <c r="P312" s="215"/>
    </row>
    <row r="313" spans="3:16" x14ac:dyDescent="0.2">
      <c r="C313" s="215"/>
      <c r="D313" s="215"/>
      <c r="E313" s="215"/>
      <c r="F313" s="215"/>
      <c r="G313" s="215"/>
      <c r="H313" s="215"/>
      <c r="I313" s="215"/>
      <c r="J313" s="215"/>
      <c r="K313" s="215"/>
      <c r="L313" s="215"/>
      <c r="M313" s="215"/>
      <c r="N313" s="215"/>
      <c r="O313" s="215"/>
      <c r="P313" s="215"/>
    </row>
    <row r="314" spans="3:16" x14ac:dyDescent="0.2">
      <c r="C314" s="215"/>
      <c r="D314" s="215"/>
      <c r="E314" s="215"/>
      <c r="F314" s="215"/>
      <c r="G314" s="215"/>
      <c r="H314" s="215"/>
      <c r="I314" s="215"/>
      <c r="J314" s="215"/>
      <c r="K314" s="215"/>
      <c r="L314" s="215"/>
      <c r="M314" s="215"/>
      <c r="N314" s="215"/>
      <c r="O314" s="215"/>
      <c r="P314" s="215"/>
    </row>
    <row r="315" spans="3:16" x14ac:dyDescent="0.2">
      <c r="C315" s="215"/>
      <c r="D315" s="215"/>
      <c r="E315" s="215"/>
      <c r="F315" s="215"/>
      <c r="G315" s="215"/>
      <c r="H315" s="215"/>
      <c r="I315" s="215"/>
      <c r="J315" s="215"/>
      <c r="K315" s="215"/>
      <c r="L315" s="215"/>
      <c r="M315" s="215"/>
      <c r="N315" s="215"/>
      <c r="O315" s="215"/>
      <c r="P315" s="215"/>
    </row>
    <row r="316" spans="3:16" x14ac:dyDescent="0.2">
      <c r="C316" s="215"/>
      <c r="D316" s="215"/>
      <c r="E316" s="215"/>
      <c r="F316" s="215"/>
      <c r="G316" s="215"/>
      <c r="H316" s="215"/>
      <c r="I316" s="215"/>
      <c r="J316" s="215"/>
      <c r="K316" s="215"/>
      <c r="L316" s="215"/>
      <c r="M316" s="215"/>
      <c r="N316" s="215"/>
      <c r="O316" s="215"/>
      <c r="P316" s="215"/>
    </row>
    <row r="317" spans="3:16" x14ac:dyDescent="0.2">
      <c r="C317" s="215"/>
      <c r="D317" s="215"/>
      <c r="E317" s="215"/>
      <c r="F317" s="215"/>
      <c r="G317" s="215"/>
      <c r="H317" s="215"/>
      <c r="I317" s="215"/>
      <c r="J317" s="215"/>
      <c r="K317" s="215"/>
      <c r="L317" s="215"/>
      <c r="M317" s="215"/>
      <c r="N317" s="215"/>
      <c r="O317" s="215"/>
      <c r="P317" s="215"/>
    </row>
    <row r="318" spans="3:16" x14ac:dyDescent="0.2">
      <c r="C318" s="215"/>
      <c r="D318" s="215"/>
      <c r="E318" s="215"/>
      <c r="F318" s="215"/>
      <c r="G318" s="215"/>
      <c r="H318" s="215"/>
      <c r="I318" s="215"/>
      <c r="J318" s="215"/>
      <c r="K318" s="215"/>
      <c r="L318" s="215"/>
      <c r="M318" s="215"/>
      <c r="N318" s="215"/>
      <c r="O318" s="215"/>
      <c r="P318" s="215"/>
    </row>
    <row r="319" spans="3:16" x14ac:dyDescent="0.2">
      <c r="C319" s="215"/>
      <c r="D319" s="215"/>
      <c r="E319" s="215"/>
      <c r="F319" s="215"/>
      <c r="G319" s="215"/>
      <c r="H319" s="215"/>
      <c r="I319" s="215"/>
      <c r="J319" s="215"/>
      <c r="K319" s="215"/>
      <c r="L319" s="215"/>
      <c r="M319" s="215"/>
      <c r="N319" s="215"/>
      <c r="O319" s="215"/>
      <c r="P319" s="215"/>
    </row>
    <row r="320" spans="3:16" x14ac:dyDescent="0.2">
      <c r="C320" s="215"/>
      <c r="D320" s="215"/>
      <c r="E320" s="215"/>
      <c r="F320" s="215"/>
      <c r="G320" s="215"/>
      <c r="H320" s="215"/>
      <c r="I320" s="215"/>
      <c r="J320" s="215"/>
      <c r="K320" s="215"/>
      <c r="L320" s="215"/>
      <c r="M320" s="215"/>
      <c r="N320" s="215"/>
      <c r="O320" s="215"/>
      <c r="P320" s="215"/>
    </row>
    <row r="321" spans="3:16" x14ac:dyDescent="0.2">
      <c r="C321" s="215"/>
      <c r="D321" s="215"/>
      <c r="E321" s="215"/>
      <c r="F321" s="215"/>
      <c r="G321" s="215"/>
      <c r="H321" s="215"/>
      <c r="I321" s="215"/>
      <c r="J321" s="215"/>
      <c r="K321" s="215"/>
      <c r="L321" s="215"/>
      <c r="M321" s="215"/>
      <c r="N321" s="215"/>
      <c r="O321" s="215"/>
      <c r="P321" s="215"/>
    </row>
    <row r="322" spans="3:16" x14ac:dyDescent="0.2">
      <c r="C322" s="215"/>
      <c r="D322" s="215"/>
      <c r="E322" s="215"/>
      <c r="F322" s="215"/>
      <c r="G322" s="215"/>
      <c r="H322" s="215"/>
      <c r="I322" s="215"/>
      <c r="J322" s="215"/>
      <c r="K322" s="215"/>
      <c r="L322" s="215"/>
      <c r="M322" s="215"/>
      <c r="N322" s="215"/>
      <c r="O322" s="215"/>
      <c r="P322" s="215"/>
    </row>
    <row r="323" spans="3:16" x14ac:dyDescent="0.2">
      <c r="C323" s="215"/>
      <c r="D323" s="215"/>
      <c r="E323" s="215"/>
      <c r="F323" s="215"/>
      <c r="G323" s="215"/>
      <c r="H323" s="215"/>
      <c r="I323" s="215"/>
      <c r="J323" s="215"/>
      <c r="K323" s="215"/>
      <c r="L323" s="215"/>
      <c r="M323" s="215"/>
      <c r="N323" s="215"/>
      <c r="O323" s="215"/>
      <c r="P323" s="215"/>
    </row>
    <row r="324" spans="3:16" x14ac:dyDescent="0.2">
      <c r="C324" s="215"/>
      <c r="D324" s="215"/>
      <c r="E324" s="215"/>
      <c r="F324" s="215"/>
      <c r="G324" s="215"/>
      <c r="H324" s="215"/>
      <c r="I324" s="215"/>
      <c r="J324" s="215"/>
      <c r="K324" s="215"/>
      <c r="L324" s="215"/>
      <c r="M324" s="215"/>
      <c r="N324" s="215"/>
      <c r="O324" s="215"/>
      <c r="P324" s="215"/>
    </row>
    <row r="325" spans="3:16" x14ac:dyDescent="0.2">
      <c r="C325" s="215"/>
      <c r="D325" s="215"/>
      <c r="E325" s="215"/>
      <c r="F325" s="215"/>
      <c r="G325" s="215"/>
      <c r="H325" s="215"/>
      <c r="I325" s="215"/>
      <c r="J325" s="215"/>
      <c r="K325" s="215"/>
      <c r="L325" s="215"/>
      <c r="M325" s="215"/>
      <c r="N325" s="215"/>
      <c r="O325" s="215"/>
      <c r="P325" s="215"/>
    </row>
    <row r="326" spans="3:16" x14ac:dyDescent="0.2">
      <c r="C326" s="215"/>
      <c r="D326" s="215"/>
      <c r="E326" s="215"/>
      <c r="F326" s="215"/>
      <c r="G326" s="215"/>
      <c r="H326" s="215"/>
      <c r="I326" s="215"/>
      <c r="J326" s="215"/>
      <c r="K326" s="215"/>
      <c r="L326" s="215"/>
      <c r="M326" s="215"/>
      <c r="N326" s="215"/>
      <c r="O326" s="215"/>
      <c r="P326" s="215"/>
    </row>
    <row r="327" spans="3:16" x14ac:dyDescent="0.2">
      <c r="C327" s="215"/>
      <c r="D327" s="215"/>
      <c r="E327" s="215"/>
      <c r="F327" s="215"/>
      <c r="G327" s="215"/>
      <c r="H327" s="215"/>
      <c r="I327" s="215"/>
      <c r="J327" s="215"/>
      <c r="K327" s="215"/>
      <c r="L327" s="215"/>
      <c r="M327" s="215"/>
      <c r="N327" s="215"/>
      <c r="O327" s="215"/>
      <c r="P327" s="215"/>
    </row>
    <row r="328" spans="3:16" x14ac:dyDescent="0.2">
      <c r="C328" s="215"/>
      <c r="D328" s="215"/>
      <c r="E328" s="215"/>
      <c r="F328" s="215"/>
      <c r="G328" s="215"/>
      <c r="H328" s="215"/>
      <c r="I328" s="215"/>
      <c r="J328" s="215"/>
      <c r="K328" s="215"/>
      <c r="L328" s="215"/>
      <c r="M328" s="215"/>
      <c r="N328" s="215"/>
      <c r="O328" s="215"/>
      <c r="P328" s="215"/>
    </row>
    <row r="329" spans="3:16" x14ac:dyDescent="0.2">
      <c r="C329" s="215"/>
      <c r="D329" s="215"/>
      <c r="E329" s="215"/>
      <c r="F329" s="215"/>
      <c r="G329" s="215"/>
      <c r="H329" s="215"/>
      <c r="I329" s="215"/>
      <c r="J329" s="215"/>
      <c r="K329" s="215"/>
      <c r="L329" s="215"/>
      <c r="M329" s="215"/>
      <c r="N329" s="215"/>
      <c r="O329" s="215"/>
      <c r="P329" s="215"/>
    </row>
    <row r="330" spans="3:16" x14ac:dyDescent="0.2">
      <c r="C330" s="215"/>
      <c r="D330" s="215"/>
      <c r="E330" s="215"/>
      <c r="F330" s="215"/>
      <c r="G330" s="215"/>
      <c r="H330" s="215"/>
      <c r="I330" s="215"/>
      <c r="J330" s="215"/>
      <c r="K330" s="215"/>
      <c r="L330" s="215"/>
      <c r="M330" s="215"/>
      <c r="N330" s="215"/>
      <c r="O330" s="215"/>
      <c r="P330" s="215"/>
    </row>
    <row r="331" spans="3:16" x14ac:dyDescent="0.2">
      <c r="C331" s="215"/>
      <c r="D331" s="215"/>
      <c r="E331" s="215"/>
      <c r="F331" s="215"/>
      <c r="G331" s="215"/>
      <c r="H331" s="215"/>
      <c r="I331" s="215"/>
      <c r="J331" s="215"/>
      <c r="K331" s="215"/>
      <c r="L331" s="215"/>
      <c r="M331" s="215"/>
      <c r="N331" s="215"/>
      <c r="O331" s="215"/>
      <c r="P331" s="215"/>
    </row>
    <row r="332" spans="3:16" x14ac:dyDescent="0.2">
      <c r="C332" s="215"/>
      <c r="D332" s="215"/>
      <c r="E332" s="215"/>
      <c r="F332" s="215"/>
      <c r="G332" s="215"/>
      <c r="H332" s="215"/>
      <c r="I332" s="215"/>
      <c r="J332" s="215"/>
      <c r="K332" s="215"/>
      <c r="L332" s="215"/>
      <c r="M332" s="215"/>
      <c r="N332" s="215"/>
      <c r="O332" s="215"/>
      <c r="P332" s="215"/>
    </row>
    <row r="333" spans="3:16" x14ac:dyDescent="0.2">
      <c r="C333" s="215"/>
      <c r="D333" s="215"/>
      <c r="E333" s="215"/>
      <c r="F333" s="215"/>
      <c r="G333" s="215"/>
      <c r="H333" s="215"/>
      <c r="I333" s="215"/>
      <c r="J333" s="215"/>
      <c r="K333" s="215"/>
      <c r="L333" s="215"/>
      <c r="M333" s="215"/>
      <c r="N333" s="215"/>
      <c r="O333" s="215"/>
      <c r="P333" s="215"/>
    </row>
    <row r="334" spans="3:16" x14ac:dyDescent="0.2">
      <c r="C334" s="215"/>
      <c r="D334" s="215"/>
      <c r="E334" s="215"/>
      <c r="F334" s="215"/>
      <c r="G334" s="215"/>
      <c r="H334" s="215"/>
      <c r="I334" s="215"/>
      <c r="J334" s="215"/>
      <c r="K334" s="215"/>
      <c r="L334" s="215"/>
      <c r="M334" s="215"/>
      <c r="N334" s="215"/>
      <c r="O334" s="215"/>
      <c r="P334" s="215"/>
    </row>
    <row r="335" spans="3:16" x14ac:dyDescent="0.2">
      <c r="C335" s="215"/>
      <c r="D335" s="215"/>
      <c r="E335" s="215"/>
      <c r="F335" s="215"/>
      <c r="G335" s="215"/>
      <c r="H335" s="215"/>
      <c r="I335" s="215"/>
      <c r="J335" s="215"/>
      <c r="K335" s="215"/>
      <c r="L335" s="215"/>
      <c r="M335" s="215"/>
      <c r="N335" s="215"/>
      <c r="O335" s="215"/>
      <c r="P335" s="215"/>
    </row>
    <row r="336" spans="3:16" x14ac:dyDescent="0.2">
      <c r="C336" s="215"/>
      <c r="D336" s="215"/>
      <c r="E336" s="215"/>
      <c r="F336" s="215"/>
      <c r="G336" s="215"/>
      <c r="H336" s="215"/>
      <c r="I336" s="215"/>
      <c r="J336" s="215"/>
      <c r="K336" s="215"/>
      <c r="L336" s="215"/>
      <c r="M336" s="215"/>
      <c r="N336" s="215"/>
      <c r="O336" s="215"/>
      <c r="P336" s="215"/>
    </row>
    <row r="337" spans="3:16" x14ac:dyDescent="0.2">
      <c r="C337" s="215"/>
      <c r="D337" s="215"/>
      <c r="E337" s="215"/>
      <c r="F337" s="215"/>
      <c r="G337" s="215"/>
      <c r="H337" s="215"/>
      <c r="I337" s="215"/>
      <c r="J337" s="215"/>
      <c r="K337" s="215"/>
      <c r="L337" s="215"/>
      <c r="M337" s="215"/>
      <c r="N337" s="215"/>
      <c r="O337" s="215"/>
      <c r="P337" s="215"/>
    </row>
    <row r="338" spans="3:16" x14ac:dyDescent="0.2">
      <c r="C338" s="215"/>
      <c r="D338" s="215"/>
      <c r="E338" s="215"/>
      <c r="F338" s="215"/>
      <c r="G338" s="215"/>
      <c r="H338" s="215"/>
      <c r="I338" s="215"/>
      <c r="J338" s="215"/>
      <c r="K338" s="215"/>
      <c r="L338" s="215"/>
      <c r="M338" s="215"/>
      <c r="N338" s="215"/>
      <c r="O338" s="215"/>
      <c r="P338" s="215"/>
    </row>
    <row r="339" spans="3:16" x14ac:dyDescent="0.2">
      <c r="C339" s="215"/>
      <c r="D339" s="215"/>
      <c r="E339" s="215"/>
      <c r="F339" s="215"/>
      <c r="G339" s="215"/>
      <c r="H339" s="215"/>
      <c r="I339" s="215"/>
      <c r="J339" s="215"/>
      <c r="K339" s="215"/>
      <c r="L339" s="215"/>
      <c r="M339" s="215"/>
      <c r="N339" s="215"/>
      <c r="O339" s="215"/>
      <c r="P339" s="215"/>
    </row>
    <row r="340" spans="3:16" x14ac:dyDescent="0.2">
      <c r="C340" s="215"/>
      <c r="D340" s="215"/>
      <c r="E340" s="215"/>
      <c r="F340" s="215"/>
      <c r="G340" s="215"/>
      <c r="H340" s="215"/>
      <c r="I340" s="215"/>
      <c r="J340" s="215"/>
      <c r="K340" s="215"/>
      <c r="L340" s="215"/>
      <c r="M340" s="215"/>
      <c r="N340" s="215"/>
      <c r="O340" s="215"/>
      <c r="P340" s="215"/>
    </row>
    <row r="341" spans="3:16" x14ac:dyDescent="0.2">
      <c r="C341" s="215"/>
      <c r="D341" s="215"/>
      <c r="E341" s="215"/>
      <c r="F341" s="215"/>
      <c r="G341" s="215"/>
      <c r="H341" s="215"/>
      <c r="I341" s="215"/>
      <c r="J341" s="215"/>
      <c r="K341" s="215"/>
      <c r="L341" s="215"/>
      <c r="M341" s="215"/>
      <c r="N341" s="215"/>
      <c r="O341" s="215"/>
      <c r="P341" s="215"/>
    </row>
    <row r="342" spans="3:16" x14ac:dyDescent="0.2">
      <c r="C342" s="215"/>
      <c r="D342" s="215"/>
      <c r="E342" s="215"/>
      <c r="F342" s="215"/>
      <c r="G342" s="215"/>
      <c r="H342" s="215"/>
      <c r="I342" s="215"/>
      <c r="J342" s="215"/>
      <c r="K342" s="215"/>
      <c r="L342" s="215"/>
      <c r="M342" s="215"/>
      <c r="N342" s="215"/>
      <c r="O342" s="215"/>
      <c r="P342" s="215"/>
    </row>
    <row r="343" spans="3:16" x14ac:dyDescent="0.2">
      <c r="C343" s="215"/>
      <c r="D343" s="215"/>
      <c r="E343" s="215"/>
      <c r="F343" s="215"/>
      <c r="G343" s="215"/>
      <c r="H343" s="215"/>
      <c r="I343" s="215"/>
      <c r="J343" s="215"/>
      <c r="K343" s="215"/>
      <c r="L343" s="215"/>
      <c r="M343" s="215"/>
      <c r="N343" s="215"/>
      <c r="O343" s="215"/>
      <c r="P343" s="215"/>
    </row>
    <row r="344" spans="3:16" x14ac:dyDescent="0.2">
      <c r="C344" s="215"/>
      <c r="D344" s="215"/>
      <c r="E344" s="215"/>
      <c r="F344" s="215"/>
      <c r="G344" s="215"/>
      <c r="H344" s="215"/>
      <c r="I344" s="215"/>
      <c r="J344" s="215"/>
      <c r="K344" s="215"/>
      <c r="L344" s="215"/>
      <c r="M344" s="215"/>
      <c r="N344" s="215"/>
      <c r="O344" s="215"/>
      <c r="P344" s="215"/>
    </row>
    <row r="345" spans="3:16" x14ac:dyDescent="0.2">
      <c r="C345" s="215"/>
      <c r="D345" s="215"/>
      <c r="E345" s="215"/>
      <c r="F345" s="215"/>
      <c r="G345" s="215"/>
      <c r="H345" s="215"/>
      <c r="I345" s="215"/>
      <c r="J345" s="215"/>
      <c r="K345" s="215"/>
      <c r="L345" s="215"/>
      <c r="M345" s="215"/>
      <c r="N345" s="215"/>
      <c r="O345" s="215"/>
      <c r="P345" s="215"/>
    </row>
    <row r="346" spans="3:16" x14ac:dyDescent="0.2">
      <c r="C346" s="215"/>
      <c r="D346" s="215"/>
      <c r="E346" s="215"/>
      <c r="F346" s="215"/>
      <c r="G346" s="215"/>
      <c r="H346" s="215"/>
      <c r="I346" s="215"/>
      <c r="J346" s="215"/>
      <c r="K346" s="215"/>
      <c r="L346" s="215"/>
      <c r="M346" s="215"/>
      <c r="N346" s="215"/>
      <c r="O346" s="215"/>
      <c r="P346" s="215"/>
    </row>
    <row r="347" spans="3:16" x14ac:dyDescent="0.2">
      <c r="C347" s="215"/>
      <c r="D347" s="215"/>
      <c r="E347" s="215"/>
      <c r="F347" s="215"/>
      <c r="G347" s="215"/>
      <c r="H347" s="215"/>
      <c r="I347" s="215"/>
      <c r="J347" s="215"/>
      <c r="K347" s="215"/>
      <c r="L347" s="215"/>
      <c r="M347" s="215"/>
      <c r="N347" s="215"/>
      <c r="O347" s="215"/>
      <c r="P347" s="215"/>
    </row>
    <row r="348" spans="3:16" x14ac:dyDescent="0.2">
      <c r="C348" s="215"/>
      <c r="D348" s="215"/>
      <c r="E348" s="215"/>
      <c r="F348" s="215"/>
      <c r="G348" s="215"/>
      <c r="H348" s="215"/>
      <c r="I348" s="215"/>
      <c r="J348" s="215"/>
      <c r="K348" s="215"/>
      <c r="L348" s="215"/>
      <c r="M348" s="215"/>
      <c r="N348" s="215"/>
      <c r="O348" s="215"/>
      <c r="P348" s="215"/>
    </row>
    <row r="349" spans="3:16" x14ac:dyDescent="0.2">
      <c r="C349" s="215"/>
      <c r="D349" s="215"/>
      <c r="E349" s="215"/>
      <c r="F349" s="215"/>
      <c r="G349" s="215"/>
      <c r="H349" s="215"/>
      <c r="I349" s="215"/>
      <c r="J349" s="215"/>
      <c r="K349" s="215"/>
      <c r="L349" s="215"/>
      <c r="M349" s="215"/>
      <c r="N349" s="215"/>
      <c r="O349" s="215"/>
      <c r="P349" s="215"/>
    </row>
    <row r="350" spans="3:16" x14ac:dyDescent="0.2">
      <c r="C350" s="215"/>
      <c r="D350" s="215"/>
      <c r="E350" s="215"/>
      <c r="F350" s="215"/>
      <c r="G350" s="215"/>
      <c r="H350" s="215"/>
      <c r="I350" s="215"/>
      <c r="J350" s="215"/>
      <c r="K350" s="215"/>
      <c r="L350" s="215"/>
      <c r="M350" s="215"/>
      <c r="N350" s="215"/>
      <c r="O350" s="215"/>
      <c r="P350" s="215"/>
    </row>
    <row r="351" spans="3:16" x14ac:dyDescent="0.2">
      <c r="C351" s="215"/>
      <c r="D351" s="215"/>
      <c r="E351" s="215"/>
      <c r="F351" s="215"/>
      <c r="G351" s="215"/>
      <c r="H351" s="215"/>
      <c r="I351" s="215"/>
      <c r="J351" s="215"/>
      <c r="K351" s="215"/>
      <c r="L351" s="215"/>
      <c r="M351" s="215"/>
      <c r="N351" s="215"/>
      <c r="O351" s="215"/>
      <c r="P351" s="215"/>
    </row>
    <row r="352" spans="3:16" x14ac:dyDescent="0.2">
      <c r="C352" s="215"/>
      <c r="D352" s="215"/>
      <c r="E352" s="215"/>
      <c r="F352" s="215"/>
      <c r="G352" s="215"/>
      <c r="H352" s="215"/>
      <c r="I352" s="215"/>
      <c r="J352" s="215"/>
      <c r="K352" s="215"/>
      <c r="L352" s="215"/>
      <c r="M352" s="215"/>
      <c r="N352" s="215"/>
      <c r="O352" s="215"/>
      <c r="P352" s="215"/>
    </row>
    <row r="353" spans="3:16" x14ac:dyDescent="0.2">
      <c r="C353" s="215"/>
      <c r="D353" s="215"/>
      <c r="E353" s="215"/>
      <c r="F353" s="215"/>
      <c r="G353" s="215"/>
      <c r="H353" s="215"/>
      <c r="I353" s="215"/>
      <c r="J353" s="215"/>
      <c r="K353" s="215"/>
      <c r="L353" s="215"/>
      <c r="M353" s="215"/>
      <c r="N353" s="215"/>
      <c r="O353" s="215"/>
      <c r="P353" s="215"/>
    </row>
    <row r="354" spans="3:16" x14ac:dyDescent="0.2">
      <c r="C354" s="215"/>
      <c r="D354" s="215"/>
      <c r="E354" s="215"/>
      <c r="F354" s="215"/>
      <c r="G354" s="215"/>
      <c r="H354" s="215"/>
      <c r="I354" s="215"/>
      <c r="J354" s="215"/>
      <c r="K354" s="215"/>
      <c r="L354" s="215"/>
      <c r="M354" s="215"/>
      <c r="N354" s="215"/>
      <c r="O354" s="215"/>
      <c r="P354" s="215"/>
    </row>
    <row r="355" spans="3:16" x14ac:dyDescent="0.2">
      <c r="C355" s="215"/>
      <c r="D355" s="215"/>
      <c r="E355" s="215"/>
      <c r="F355" s="215"/>
      <c r="G355" s="215"/>
      <c r="H355" s="215"/>
      <c r="I355" s="215"/>
      <c r="J355" s="215"/>
      <c r="K355" s="215"/>
      <c r="L355" s="215"/>
      <c r="M355" s="215"/>
      <c r="N355" s="215"/>
      <c r="O355" s="215"/>
      <c r="P355" s="215"/>
    </row>
    <row r="356" spans="3:16" x14ac:dyDescent="0.2">
      <c r="C356" s="215"/>
      <c r="D356" s="215"/>
      <c r="E356" s="215"/>
      <c r="F356" s="215"/>
      <c r="G356" s="215"/>
      <c r="H356" s="215"/>
      <c r="I356" s="215"/>
      <c r="J356" s="215"/>
      <c r="K356" s="215"/>
      <c r="L356" s="215"/>
      <c r="M356" s="215"/>
      <c r="N356" s="215"/>
      <c r="O356" s="215"/>
      <c r="P356" s="215"/>
    </row>
    <row r="357" spans="3:16" x14ac:dyDescent="0.2">
      <c r="C357" s="215"/>
      <c r="D357" s="215"/>
      <c r="E357" s="215"/>
      <c r="F357" s="215"/>
      <c r="G357" s="215"/>
      <c r="H357" s="215"/>
      <c r="I357" s="215"/>
      <c r="J357" s="215"/>
      <c r="K357" s="215"/>
      <c r="L357" s="215"/>
      <c r="M357" s="215"/>
      <c r="N357" s="215"/>
      <c r="O357" s="215"/>
      <c r="P357" s="215"/>
    </row>
    <row r="358" spans="3:16" x14ac:dyDescent="0.2">
      <c r="C358" s="215"/>
      <c r="D358" s="215"/>
      <c r="E358" s="215"/>
      <c r="F358" s="215"/>
      <c r="G358" s="215"/>
      <c r="H358" s="215"/>
      <c r="I358" s="215"/>
      <c r="J358" s="215"/>
      <c r="K358" s="215"/>
      <c r="L358" s="215"/>
      <c r="M358" s="215"/>
      <c r="N358" s="215"/>
      <c r="O358" s="215"/>
      <c r="P358" s="215"/>
    </row>
    <row r="359" spans="3:16" x14ac:dyDescent="0.2">
      <c r="C359" s="215"/>
      <c r="D359" s="215"/>
      <c r="E359" s="215"/>
      <c r="F359" s="215"/>
      <c r="G359" s="215"/>
      <c r="H359" s="215"/>
      <c r="I359" s="215"/>
      <c r="J359" s="215"/>
      <c r="K359" s="215"/>
      <c r="L359" s="215"/>
      <c r="M359" s="215"/>
      <c r="N359" s="215"/>
      <c r="O359" s="215"/>
      <c r="P359" s="215"/>
    </row>
    <row r="360" spans="3:16" x14ac:dyDescent="0.2">
      <c r="C360" s="215"/>
      <c r="D360" s="215"/>
      <c r="E360" s="215"/>
      <c r="F360" s="215"/>
      <c r="G360" s="215"/>
      <c r="H360" s="215"/>
      <c r="I360" s="215"/>
      <c r="J360" s="215"/>
      <c r="K360" s="215"/>
      <c r="L360" s="215"/>
      <c r="M360" s="215"/>
      <c r="N360" s="215"/>
      <c r="O360" s="215"/>
      <c r="P360" s="215"/>
    </row>
    <row r="361" spans="3:16" x14ac:dyDescent="0.2">
      <c r="C361" s="215"/>
      <c r="D361" s="215"/>
      <c r="E361" s="215"/>
      <c r="F361" s="215"/>
      <c r="G361" s="215"/>
      <c r="H361" s="215"/>
      <c r="I361" s="215"/>
      <c r="J361" s="215"/>
      <c r="K361" s="215"/>
      <c r="L361" s="215"/>
      <c r="M361" s="215"/>
      <c r="N361" s="215"/>
      <c r="O361" s="215"/>
      <c r="P361" s="215"/>
    </row>
    <row r="362" spans="3:16" x14ac:dyDescent="0.2">
      <c r="C362" s="215"/>
      <c r="D362" s="215"/>
      <c r="E362" s="215"/>
      <c r="F362" s="215"/>
      <c r="G362" s="215"/>
      <c r="H362" s="215"/>
      <c r="I362" s="215"/>
      <c r="J362" s="215"/>
      <c r="K362" s="215"/>
      <c r="L362" s="215"/>
      <c r="M362" s="215"/>
      <c r="N362" s="215"/>
      <c r="O362" s="215"/>
      <c r="P362" s="215"/>
    </row>
    <row r="363" spans="3:16" x14ac:dyDescent="0.2">
      <c r="C363" s="215"/>
      <c r="D363" s="215"/>
      <c r="E363" s="215"/>
      <c r="F363" s="215"/>
      <c r="G363" s="215"/>
      <c r="H363" s="215"/>
      <c r="I363" s="215"/>
      <c r="J363" s="215"/>
      <c r="K363" s="215"/>
      <c r="L363" s="215"/>
      <c r="M363" s="215"/>
      <c r="N363" s="215"/>
      <c r="O363" s="215"/>
      <c r="P363" s="215"/>
    </row>
    <row r="364" spans="3:16" x14ac:dyDescent="0.2">
      <c r="C364" s="215"/>
      <c r="D364" s="215"/>
      <c r="E364" s="215"/>
      <c r="F364" s="215"/>
      <c r="G364" s="215"/>
      <c r="H364" s="215"/>
      <c r="I364" s="215"/>
      <c r="J364" s="215"/>
      <c r="K364" s="215"/>
      <c r="L364" s="215"/>
      <c r="M364" s="215"/>
      <c r="N364" s="215"/>
      <c r="O364" s="215"/>
      <c r="P364" s="215"/>
    </row>
    <row r="365" spans="3:16" x14ac:dyDescent="0.2">
      <c r="C365" s="215"/>
      <c r="D365" s="215"/>
      <c r="E365" s="215"/>
      <c r="F365" s="215"/>
      <c r="G365" s="215"/>
      <c r="H365" s="215"/>
      <c r="I365" s="215"/>
      <c r="J365" s="215"/>
      <c r="K365" s="215"/>
      <c r="L365" s="215"/>
      <c r="M365" s="215"/>
      <c r="N365" s="215"/>
      <c r="O365" s="215"/>
      <c r="P365" s="215"/>
    </row>
    <row r="366" spans="3:16" x14ac:dyDescent="0.2">
      <c r="C366" s="215"/>
      <c r="D366" s="215"/>
      <c r="E366" s="215"/>
      <c r="F366" s="215"/>
      <c r="G366" s="215"/>
      <c r="H366" s="215"/>
      <c r="I366" s="215"/>
      <c r="J366" s="215"/>
      <c r="K366" s="215"/>
      <c r="L366" s="215"/>
      <c r="M366" s="215"/>
      <c r="N366" s="215"/>
      <c r="O366" s="215"/>
      <c r="P366" s="215"/>
    </row>
    <row r="367" spans="3:16" x14ac:dyDescent="0.2">
      <c r="C367" s="215"/>
      <c r="D367" s="215"/>
      <c r="E367" s="215"/>
      <c r="F367" s="215"/>
      <c r="G367" s="215"/>
      <c r="H367" s="215"/>
      <c r="I367" s="215"/>
      <c r="J367" s="215"/>
      <c r="K367" s="215"/>
      <c r="L367" s="215"/>
      <c r="M367" s="215"/>
      <c r="N367" s="215"/>
      <c r="O367" s="215"/>
      <c r="P367" s="215"/>
    </row>
    <row r="368" spans="3:16" x14ac:dyDescent="0.2">
      <c r="C368" s="215"/>
      <c r="D368" s="215"/>
      <c r="E368" s="215"/>
      <c r="F368" s="215"/>
      <c r="G368" s="215"/>
      <c r="H368" s="215"/>
      <c r="I368" s="215"/>
      <c r="J368" s="215"/>
      <c r="K368" s="215"/>
      <c r="L368" s="215"/>
      <c r="M368" s="215"/>
      <c r="N368" s="215"/>
      <c r="O368" s="215"/>
      <c r="P368" s="215"/>
    </row>
    <row r="369" spans="3:16" x14ac:dyDescent="0.2">
      <c r="C369" s="215"/>
      <c r="D369" s="215"/>
      <c r="E369" s="215"/>
      <c r="F369" s="215"/>
      <c r="G369" s="215"/>
      <c r="H369" s="215"/>
      <c r="I369" s="215"/>
      <c r="J369" s="215"/>
      <c r="K369" s="215"/>
      <c r="L369" s="215"/>
      <c r="M369" s="215"/>
      <c r="N369" s="215"/>
      <c r="O369" s="215"/>
      <c r="P369" s="215"/>
    </row>
    <row r="370" spans="3:16" x14ac:dyDescent="0.2">
      <c r="C370" s="215"/>
      <c r="D370" s="215"/>
      <c r="E370" s="215"/>
      <c r="F370" s="215"/>
      <c r="G370" s="215"/>
      <c r="H370" s="215"/>
      <c r="I370" s="215"/>
      <c r="J370" s="215"/>
      <c r="K370" s="215"/>
      <c r="L370" s="215"/>
      <c r="M370" s="215"/>
      <c r="N370" s="215"/>
      <c r="O370" s="215"/>
      <c r="P370" s="215"/>
    </row>
    <row r="371" spans="3:16" x14ac:dyDescent="0.2">
      <c r="C371" s="215"/>
      <c r="D371" s="215"/>
      <c r="E371" s="215"/>
      <c r="F371" s="215"/>
      <c r="G371" s="215"/>
      <c r="H371" s="215"/>
      <c r="I371" s="215"/>
      <c r="J371" s="215"/>
      <c r="K371" s="215"/>
      <c r="L371" s="215"/>
      <c r="M371" s="215"/>
      <c r="N371" s="215"/>
      <c r="O371" s="215"/>
      <c r="P371" s="215"/>
    </row>
    <row r="372" spans="3:16" x14ac:dyDescent="0.2">
      <c r="C372" s="215"/>
      <c r="D372" s="215"/>
      <c r="E372" s="215"/>
      <c r="F372" s="215"/>
      <c r="G372" s="215"/>
      <c r="H372" s="215"/>
      <c r="I372" s="215"/>
      <c r="J372" s="215"/>
      <c r="K372" s="215"/>
      <c r="L372" s="215"/>
      <c r="M372" s="215"/>
      <c r="N372" s="215"/>
      <c r="O372" s="215"/>
      <c r="P372" s="215"/>
    </row>
    <row r="373" spans="3:16" x14ac:dyDescent="0.2">
      <c r="C373" s="215"/>
      <c r="D373" s="215"/>
      <c r="E373" s="215"/>
      <c r="F373" s="215"/>
      <c r="G373" s="215"/>
      <c r="H373" s="215"/>
      <c r="I373" s="215"/>
      <c r="J373" s="215"/>
      <c r="K373" s="215"/>
      <c r="L373" s="215"/>
      <c r="M373" s="215"/>
      <c r="N373" s="215"/>
      <c r="O373" s="215"/>
      <c r="P373" s="215"/>
    </row>
    <row r="374" spans="3:16" x14ac:dyDescent="0.2">
      <c r="C374" s="215"/>
      <c r="D374" s="215"/>
      <c r="E374" s="215"/>
      <c r="F374" s="215"/>
      <c r="G374" s="215"/>
      <c r="H374" s="215"/>
      <c r="I374" s="215"/>
      <c r="J374" s="215"/>
      <c r="K374" s="215"/>
      <c r="L374" s="215"/>
      <c r="M374" s="215"/>
      <c r="N374" s="215"/>
      <c r="O374" s="215"/>
      <c r="P374" s="215"/>
    </row>
    <row r="375" spans="3:16" x14ac:dyDescent="0.2">
      <c r="C375" s="215"/>
      <c r="D375" s="215"/>
      <c r="E375" s="215"/>
      <c r="F375" s="215"/>
      <c r="G375" s="215"/>
      <c r="H375" s="215"/>
      <c r="I375" s="215"/>
      <c r="J375" s="215"/>
      <c r="K375" s="215"/>
      <c r="L375" s="215"/>
      <c r="M375" s="215"/>
      <c r="N375" s="215"/>
      <c r="O375" s="215"/>
      <c r="P375" s="215"/>
    </row>
    <row r="376" spans="3:16" x14ac:dyDescent="0.2">
      <c r="C376" s="215"/>
      <c r="D376" s="215"/>
      <c r="E376" s="215"/>
      <c r="F376" s="215"/>
      <c r="G376" s="215"/>
      <c r="H376" s="215"/>
      <c r="I376" s="215"/>
      <c r="J376" s="215"/>
      <c r="K376" s="215"/>
      <c r="L376" s="215"/>
      <c r="M376" s="215"/>
      <c r="N376" s="215"/>
      <c r="O376" s="215"/>
      <c r="P376" s="215"/>
    </row>
    <row r="377" spans="3:16" x14ac:dyDescent="0.2">
      <c r="C377" s="215"/>
      <c r="D377" s="215"/>
      <c r="E377" s="215"/>
      <c r="F377" s="215"/>
      <c r="G377" s="215"/>
      <c r="H377" s="215"/>
      <c r="I377" s="215"/>
      <c r="J377" s="215"/>
      <c r="K377" s="215"/>
      <c r="L377" s="215"/>
      <c r="M377" s="215"/>
      <c r="N377" s="215"/>
      <c r="O377" s="215"/>
      <c r="P377" s="215"/>
    </row>
    <row r="378" spans="3:16" x14ac:dyDescent="0.2">
      <c r="C378" s="215"/>
      <c r="D378" s="215"/>
      <c r="E378" s="215"/>
      <c r="F378" s="215"/>
      <c r="G378" s="215"/>
      <c r="H378" s="215"/>
      <c r="I378" s="215"/>
      <c r="J378" s="215"/>
      <c r="K378" s="215"/>
      <c r="L378" s="215"/>
      <c r="M378" s="215"/>
      <c r="N378" s="215"/>
      <c r="O378" s="215"/>
      <c r="P378" s="215"/>
    </row>
    <row r="379" spans="3:16" x14ac:dyDescent="0.2">
      <c r="C379" s="215"/>
      <c r="D379" s="215"/>
      <c r="E379" s="215"/>
      <c r="F379" s="215"/>
      <c r="G379" s="215"/>
      <c r="H379" s="215"/>
      <c r="I379" s="215"/>
      <c r="J379" s="215"/>
      <c r="K379" s="215"/>
      <c r="L379" s="215"/>
      <c r="M379" s="215"/>
      <c r="N379" s="215"/>
      <c r="O379" s="215"/>
      <c r="P379" s="215"/>
    </row>
    <row r="380" spans="3:16" x14ac:dyDescent="0.2">
      <c r="C380" s="215"/>
      <c r="D380" s="215"/>
      <c r="E380" s="215"/>
      <c r="F380" s="215"/>
      <c r="G380" s="215"/>
      <c r="H380" s="215"/>
      <c r="I380" s="215"/>
      <c r="J380" s="215"/>
      <c r="K380" s="215"/>
      <c r="L380" s="215"/>
      <c r="M380" s="215"/>
      <c r="N380" s="215"/>
      <c r="O380" s="215"/>
      <c r="P380" s="215"/>
    </row>
    <row r="381" spans="3:16" x14ac:dyDescent="0.2">
      <c r="C381" s="215"/>
      <c r="D381" s="215"/>
      <c r="E381" s="215"/>
      <c r="F381" s="215"/>
      <c r="G381" s="215"/>
      <c r="H381" s="215"/>
      <c r="I381" s="215"/>
      <c r="J381" s="215"/>
      <c r="K381" s="215"/>
      <c r="L381" s="215"/>
      <c r="M381" s="215"/>
      <c r="N381" s="215"/>
      <c r="O381" s="215"/>
      <c r="P381" s="215"/>
    </row>
    <row r="382" spans="3:16" x14ac:dyDescent="0.2">
      <c r="C382" s="215"/>
      <c r="D382" s="215"/>
      <c r="E382" s="215"/>
      <c r="F382" s="215"/>
      <c r="G382" s="215"/>
      <c r="H382" s="215"/>
      <c r="I382" s="215"/>
      <c r="J382" s="215"/>
      <c r="K382" s="215"/>
      <c r="L382" s="215"/>
      <c r="M382" s="215"/>
      <c r="N382" s="215"/>
      <c r="O382" s="215"/>
      <c r="P382" s="215"/>
    </row>
    <row r="383" spans="3:16" x14ac:dyDescent="0.2">
      <c r="C383" s="215"/>
      <c r="D383" s="215"/>
      <c r="E383" s="215"/>
      <c r="F383" s="215"/>
      <c r="G383" s="215"/>
      <c r="H383" s="215"/>
      <c r="I383" s="215"/>
      <c r="J383" s="215"/>
      <c r="K383" s="215"/>
      <c r="L383" s="215"/>
      <c r="M383" s="215"/>
      <c r="N383" s="215"/>
      <c r="O383" s="215"/>
      <c r="P383" s="215"/>
    </row>
    <row r="384" spans="3:16" x14ac:dyDescent="0.2">
      <c r="C384" s="215"/>
      <c r="D384" s="215"/>
      <c r="E384" s="215"/>
      <c r="F384" s="215"/>
      <c r="G384" s="215"/>
      <c r="H384" s="215"/>
      <c r="I384" s="215"/>
      <c r="J384" s="215"/>
      <c r="K384" s="215"/>
      <c r="L384" s="215"/>
      <c r="M384" s="215"/>
      <c r="N384" s="215"/>
      <c r="O384" s="215"/>
      <c r="P384" s="215"/>
    </row>
    <row r="385" spans="3:16" x14ac:dyDescent="0.2">
      <c r="C385" s="215"/>
      <c r="D385" s="215"/>
      <c r="E385" s="215"/>
      <c r="F385" s="215"/>
      <c r="G385" s="215"/>
      <c r="H385" s="215"/>
      <c r="I385" s="215"/>
      <c r="J385" s="215"/>
      <c r="K385" s="215"/>
      <c r="L385" s="215"/>
      <c r="M385" s="215"/>
      <c r="N385" s="215"/>
      <c r="O385" s="215"/>
      <c r="P385" s="215"/>
    </row>
    <row r="386" spans="3:16" x14ac:dyDescent="0.2">
      <c r="C386" s="215"/>
      <c r="D386" s="215"/>
      <c r="E386" s="215"/>
      <c r="F386" s="215"/>
      <c r="G386" s="215"/>
      <c r="H386" s="215"/>
      <c r="I386" s="215"/>
      <c r="J386" s="215"/>
      <c r="K386" s="215"/>
      <c r="L386" s="215"/>
      <c r="M386" s="215"/>
      <c r="N386" s="215"/>
      <c r="O386" s="215"/>
      <c r="P386" s="215"/>
    </row>
    <row r="387" spans="3:16" x14ac:dyDescent="0.2">
      <c r="C387" s="215"/>
      <c r="D387" s="215"/>
      <c r="E387" s="215"/>
      <c r="F387" s="215"/>
      <c r="G387" s="215"/>
      <c r="H387" s="215"/>
      <c r="I387" s="215"/>
      <c r="J387" s="215"/>
      <c r="K387" s="215"/>
      <c r="L387" s="215"/>
      <c r="M387" s="215"/>
      <c r="N387" s="215"/>
      <c r="O387" s="215"/>
      <c r="P387" s="215"/>
    </row>
    <row r="388" spans="3:16" x14ac:dyDescent="0.2">
      <c r="C388" s="215"/>
      <c r="D388" s="215"/>
      <c r="E388" s="215"/>
      <c r="F388" s="215"/>
      <c r="G388" s="215"/>
      <c r="H388" s="215"/>
      <c r="I388" s="215"/>
      <c r="J388" s="215"/>
      <c r="K388" s="215"/>
      <c r="L388" s="215"/>
      <c r="M388" s="215"/>
      <c r="N388" s="215"/>
      <c r="O388" s="215"/>
      <c r="P388" s="215"/>
    </row>
    <row r="389" spans="3:16" x14ac:dyDescent="0.2">
      <c r="C389" s="215"/>
      <c r="D389" s="215"/>
      <c r="E389" s="215"/>
      <c r="F389" s="215"/>
      <c r="G389" s="215"/>
      <c r="H389" s="215"/>
      <c r="I389" s="215"/>
      <c r="J389" s="215"/>
      <c r="K389" s="215"/>
      <c r="L389" s="215"/>
      <c r="M389" s="215"/>
      <c r="N389" s="215"/>
      <c r="O389" s="215"/>
      <c r="P389" s="215"/>
    </row>
    <row r="390" spans="3:16" x14ac:dyDescent="0.2">
      <c r="C390" s="215"/>
      <c r="D390" s="215"/>
      <c r="E390" s="215"/>
      <c r="F390" s="215"/>
      <c r="G390" s="215"/>
      <c r="H390" s="215"/>
      <c r="I390" s="215"/>
      <c r="J390" s="215"/>
      <c r="K390" s="215"/>
      <c r="L390" s="215"/>
      <c r="M390" s="215"/>
      <c r="N390" s="215"/>
      <c r="O390" s="215"/>
      <c r="P390" s="215"/>
    </row>
    <row r="391" spans="3:16" x14ac:dyDescent="0.2">
      <c r="C391" s="215"/>
      <c r="D391" s="215"/>
      <c r="E391" s="215"/>
      <c r="F391" s="215"/>
      <c r="G391" s="215"/>
      <c r="H391" s="215"/>
      <c r="I391" s="215"/>
      <c r="J391" s="215"/>
      <c r="K391" s="215"/>
      <c r="L391" s="215"/>
      <c r="M391" s="215"/>
      <c r="N391" s="215"/>
      <c r="O391" s="215"/>
      <c r="P391" s="215"/>
    </row>
    <row r="392" spans="3:16" x14ac:dyDescent="0.2">
      <c r="C392" s="215"/>
      <c r="D392" s="215"/>
      <c r="E392" s="215"/>
      <c r="F392" s="215"/>
      <c r="G392" s="215"/>
      <c r="H392" s="215"/>
      <c r="I392" s="215"/>
      <c r="J392" s="215"/>
      <c r="K392" s="215"/>
      <c r="L392" s="215"/>
      <c r="M392" s="215"/>
      <c r="N392" s="215"/>
      <c r="O392" s="215"/>
      <c r="P392" s="215"/>
    </row>
    <row r="393" spans="3:16" x14ac:dyDescent="0.2">
      <c r="C393" s="215"/>
      <c r="D393" s="215"/>
      <c r="E393" s="215"/>
      <c r="F393" s="215"/>
      <c r="G393" s="215"/>
      <c r="H393" s="215"/>
      <c r="I393" s="215"/>
      <c r="J393" s="215"/>
      <c r="K393" s="215"/>
      <c r="L393" s="215"/>
      <c r="M393" s="215"/>
      <c r="N393" s="215"/>
      <c r="O393" s="215"/>
      <c r="P393" s="215"/>
    </row>
    <row r="394" spans="3:16" x14ac:dyDescent="0.2">
      <c r="C394" s="215"/>
      <c r="D394" s="215"/>
      <c r="E394" s="215"/>
      <c r="F394" s="215"/>
      <c r="G394" s="215"/>
      <c r="H394" s="215"/>
      <c r="I394" s="215"/>
      <c r="J394" s="215"/>
      <c r="K394" s="215"/>
      <c r="L394" s="215"/>
      <c r="M394" s="215"/>
      <c r="N394" s="215"/>
      <c r="O394" s="215"/>
      <c r="P394" s="215"/>
    </row>
    <row r="395" spans="3:16" x14ac:dyDescent="0.2">
      <c r="C395" s="215"/>
      <c r="D395" s="215"/>
      <c r="E395" s="215"/>
      <c r="F395" s="215"/>
      <c r="G395" s="215"/>
      <c r="H395" s="215"/>
      <c r="I395" s="215"/>
      <c r="J395" s="215"/>
      <c r="K395" s="215"/>
      <c r="L395" s="215"/>
      <c r="M395" s="215"/>
      <c r="N395" s="215"/>
      <c r="O395" s="215"/>
      <c r="P395" s="215"/>
    </row>
    <row r="396" spans="3:16" x14ac:dyDescent="0.2">
      <c r="C396" s="215"/>
      <c r="D396" s="215"/>
      <c r="E396" s="215"/>
      <c r="F396" s="215"/>
      <c r="G396" s="215"/>
      <c r="H396" s="215"/>
      <c r="I396" s="215"/>
      <c r="J396" s="215"/>
      <c r="K396" s="215"/>
      <c r="L396" s="215"/>
      <c r="M396" s="215"/>
      <c r="N396" s="215"/>
      <c r="O396" s="215"/>
      <c r="P396" s="215"/>
    </row>
    <row r="397" spans="3:16" x14ac:dyDescent="0.2">
      <c r="C397" s="215"/>
      <c r="D397" s="215"/>
      <c r="E397" s="215"/>
      <c r="F397" s="215"/>
      <c r="G397" s="215"/>
      <c r="H397" s="215"/>
      <c r="I397" s="215"/>
      <c r="J397" s="215"/>
      <c r="K397" s="215"/>
      <c r="L397" s="215"/>
      <c r="M397" s="215"/>
      <c r="N397" s="215"/>
      <c r="O397" s="215"/>
      <c r="P397" s="215"/>
    </row>
    <row r="398" spans="3:16" x14ac:dyDescent="0.2">
      <c r="C398" s="215"/>
      <c r="D398" s="215"/>
      <c r="E398" s="215"/>
      <c r="F398" s="215"/>
      <c r="G398" s="215"/>
      <c r="H398" s="215"/>
      <c r="I398" s="215"/>
      <c r="J398" s="215"/>
      <c r="K398" s="215"/>
      <c r="L398" s="215"/>
      <c r="M398" s="215"/>
      <c r="N398" s="215"/>
      <c r="O398" s="215"/>
      <c r="P398" s="215"/>
    </row>
    <row r="399" spans="3:16" x14ac:dyDescent="0.2">
      <c r="C399" s="215"/>
      <c r="D399" s="215"/>
      <c r="E399" s="215"/>
      <c r="F399" s="215"/>
      <c r="G399" s="215"/>
      <c r="H399" s="215"/>
      <c r="I399" s="215"/>
      <c r="J399" s="215"/>
      <c r="K399" s="215"/>
      <c r="L399" s="215"/>
      <c r="M399" s="215"/>
      <c r="N399" s="215"/>
      <c r="O399" s="215"/>
      <c r="P399" s="215"/>
    </row>
    <row r="400" spans="3:16" x14ac:dyDescent="0.2">
      <c r="C400" s="215"/>
      <c r="D400" s="215"/>
      <c r="E400" s="215"/>
      <c r="F400" s="215"/>
      <c r="G400" s="215"/>
      <c r="H400" s="215"/>
      <c r="I400" s="215"/>
      <c r="J400" s="215"/>
      <c r="K400" s="215"/>
      <c r="L400" s="215"/>
      <c r="M400" s="215"/>
      <c r="N400" s="215"/>
      <c r="O400" s="215"/>
      <c r="P400" s="215"/>
    </row>
    <row r="401" spans="3:16" x14ac:dyDescent="0.2">
      <c r="C401" s="215"/>
      <c r="D401" s="215"/>
      <c r="E401" s="215"/>
      <c r="F401" s="215"/>
      <c r="G401" s="215"/>
      <c r="H401" s="215"/>
      <c r="I401" s="215"/>
      <c r="J401" s="215"/>
      <c r="K401" s="215"/>
      <c r="L401" s="215"/>
      <c r="M401" s="215"/>
      <c r="N401" s="215"/>
      <c r="O401" s="215"/>
      <c r="P401" s="215"/>
    </row>
    <row r="402" spans="3:16" x14ac:dyDescent="0.2">
      <c r="C402" s="215"/>
      <c r="D402" s="215"/>
      <c r="E402" s="215"/>
      <c r="F402" s="215"/>
      <c r="G402" s="215"/>
      <c r="H402" s="215"/>
      <c r="I402" s="215"/>
      <c r="J402" s="215"/>
      <c r="K402" s="215"/>
      <c r="L402" s="215"/>
      <c r="M402" s="215"/>
      <c r="N402" s="215"/>
      <c r="O402" s="215"/>
      <c r="P402" s="215"/>
    </row>
    <row r="403" spans="3:16" x14ac:dyDescent="0.2">
      <c r="C403" s="215"/>
      <c r="D403" s="215"/>
      <c r="E403" s="215"/>
      <c r="F403" s="215"/>
      <c r="G403" s="215"/>
      <c r="H403" s="215"/>
      <c r="I403" s="215"/>
      <c r="J403" s="215"/>
      <c r="K403" s="215"/>
      <c r="L403" s="215"/>
      <c r="M403" s="215"/>
      <c r="N403" s="215"/>
      <c r="O403" s="215"/>
      <c r="P403" s="215"/>
    </row>
    <row r="404" spans="3:16" x14ac:dyDescent="0.2">
      <c r="C404" s="215"/>
      <c r="D404" s="215"/>
      <c r="E404" s="215"/>
      <c r="F404" s="215"/>
      <c r="G404" s="215"/>
      <c r="H404" s="215"/>
      <c r="I404" s="215"/>
      <c r="J404" s="215"/>
      <c r="K404" s="215"/>
      <c r="L404" s="215"/>
      <c r="M404" s="215"/>
      <c r="N404" s="215"/>
      <c r="O404" s="215"/>
      <c r="P404" s="215"/>
    </row>
    <row r="405" spans="3:16" x14ac:dyDescent="0.2">
      <c r="C405" s="215"/>
      <c r="D405" s="215"/>
      <c r="E405" s="215"/>
      <c r="F405" s="215"/>
      <c r="G405" s="215"/>
      <c r="H405" s="215"/>
      <c r="I405" s="215"/>
      <c r="J405" s="215"/>
      <c r="K405" s="215"/>
      <c r="L405" s="215"/>
      <c r="M405" s="215"/>
      <c r="N405" s="215"/>
      <c r="O405" s="215"/>
      <c r="P405" s="215"/>
    </row>
    <row r="406" spans="3:16" x14ac:dyDescent="0.2">
      <c r="C406" s="215"/>
      <c r="D406" s="215"/>
      <c r="E406" s="215"/>
      <c r="F406" s="215"/>
      <c r="G406" s="215"/>
      <c r="H406" s="215"/>
      <c r="I406" s="215"/>
      <c r="J406" s="215"/>
      <c r="K406" s="215"/>
      <c r="L406" s="215"/>
      <c r="M406" s="215"/>
      <c r="N406" s="215"/>
      <c r="O406" s="215"/>
      <c r="P406" s="215"/>
    </row>
    <row r="407" spans="3:16" x14ac:dyDescent="0.2">
      <c r="C407" s="215"/>
      <c r="D407" s="215"/>
      <c r="E407" s="215"/>
      <c r="F407" s="215"/>
      <c r="G407" s="215"/>
      <c r="H407" s="215"/>
      <c r="I407" s="215"/>
      <c r="J407" s="215"/>
      <c r="K407" s="215"/>
      <c r="L407" s="215"/>
      <c r="M407" s="215"/>
      <c r="N407" s="215"/>
      <c r="O407" s="215"/>
      <c r="P407" s="215"/>
    </row>
    <row r="408" spans="3:16" x14ac:dyDescent="0.2">
      <c r="C408" s="215"/>
      <c r="D408" s="215"/>
      <c r="E408" s="215"/>
      <c r="F408" s="215"/>
      <c r="G408" s="215"/>
      <c r="H408" s="215"/>
      <c r="I408" s="215"/>
      <c r="J408" s="215"/>
      <c r="K408" s="215"/>
      <c r="L408" s="215"/>
      <c r="M408" s="215"/>
      <c r="N408" s="215"/>
      <c r="O408" s="215"/>
      <c r="P408" s="215"/>
    </row>
    <row r="409" spans="3:16" x14ac:dyDescent="0.2">
      <c r="C409" s="215"/>
      <c r="D409" s="215"/>
      <c r="E409" s="215"/>
      <c r="F409" s="215"/>
      <c r="G409" s="215"/>
      <c r="H409" s="215"/>
      <c r="I409" s="215"/>
      <c r="J409" s="215"/>
      <c r="K409" s="215"/>
      <c r="L409" s="215"/>
      <c r="M409" s="215"/>
      <c r="N409" s="215"/>
      <c r="O409" s="215"/>
      <c r="P409" s="215"/>
    </row>
    <row r="410" spans="3:16" x14ac:dyDescent="0.2">
      <c r="C410" s="215"/>
      <c r="D410" s="215"/>
      <c r="E410" s="215"/>
      <c r="F410" s="215"/>
      <c r="G410" s="215"/>
      <c r="H410" s="215"/>
      <c r="I410" s="215"/>
      <c r="J410" s="215"/>
      <c r="K410" s="215"/>
      <c r="L410" s="215"/>
      <c r="M410" s="215"/>
      <c r="N410" s="215"/>
      <c r="O410" s="215"/>
      <c r="P410" s="215"/>
    </row>
    <row r="411" spans="3:16" x14ac:dyDescent="0.2">
      <c r="C411" s="215"/>
      <c r="D411" s="215"/>
      <c r="E411" s="215"/>
      <c r="F411" s="215"/>
      <c r="G411" s="215"/>
      <c r="H411" s="215"/>
      <c r="I411" s="215"/>
      <c r="J411" s="215"/>
      <c r="K411" s="215"/>
      <c r="L411" s="215"/>
      <c r="M411" s="215"/>
      <c r="N411" s="215"/>
      <c r="O411" s="215"/>
      <c r="P411" s="215"/>
    </row>
    <row r="412" spans="3:16" x14ac:dyDescent="0.2">
      <c r="C412" s="215"/>
      <c r="D412" s="215"/>
      <c r="E412" s="215"/>
      <c r="F412" s="215"/>
      <c r="G412" s="215"/>
      <c r="H412" s="215"/>
      <c r="I412" s="215"/>
      <c r="J412" s="215"/>
      <c r="K412" s="215"/>
      <c r="L412" s="215"/>
      <c r="M412" s="215"/>
      <c r="N412" s="215"/>
      <c r="O412" s="215"/>
      <c r="P412" s="215"/>
    </row>
    <row r="413" spans="3:16" x14ac:dyDescent="0.2">
      <c r="C413" s="215"/>
      <c r="D413" s="215"/>
      <c r="E413" s="215"/>
      <c r="F413" s="215"/>
      <c r="G413" s="215"/>
      <c r="H413" s="215"/>
      <c r="I413" s="215"/>
      <c r="J413" s="215"/>
      <c r="K413" s="215"/>
      <c r="L413" s="215"/>
      <c r="M413" s="215"/>
      <c r="N413" s="215"/>
      <c r="O413" s="215"/>
      <c r="P413" s="215"/>
    </row>
    <row r="414" spans="3:16" x14ac:dyDescent="0.2">
      <c r="C414" s="215"/>
      <c r="D414" s="215"/>
      <c r="E414" s="215"/>
      <c r="F414" s="215"/>
      <c r="G414" s="215"/>
      <c r="H414" s="215"/>
      <c r="I414" s="215"/>
      <c r="J414" s="215"/>
      <c r="K414" s="215"/>
      <c r="L414" s="215"/>
      <c r="M414" s="215"/>
      <c r="N414" s="215"/>
      <c r="O414" s="215"/>
      <c r="P414" s="215"/>
    </row>
    <row r="415" spans="3:16" x14ac:dyDescent="0.2">
      <c r="C415" s="215"/>
      <c r="D415" s="215"/>
      <c r="E415" s="215"/>
      <c r="F415" s="215"/>
      <c r="G415" s="215"/>
      <c r="H415" s="215"/>
      <c r="I415" s="215"/>
      <c r="J415" s="215"/>
      <c r="K415" s="215"/>
      <c r="L415" s="215"/>
      <c r="M415" s="215"/>
      <c r="N415" s="215"/>
      <c r="O415" s="215"/>
      <c r="P415" s="215"/>
    </row>
    <row r="416" spans="3:16" x14ac:dyDescent="0.2">
      <c r="C416" s="215"/>
      <c r="D416" s="215"/>
      <c r="E416" s="215"/>
      <c r="F416" s="215"/>
      <c r="G416" s="215"/>
      <c r="H416" s="215"/>
      <c r="I416" s="215"/>
      <c r="J416" s="215"/>
      <c r="K416" s="215"/>
      <c r="L416" s="215"/>
      <c r="M416" s="215"/>
      <c r="N416" s="215"/>
      <c r="O416" s="215"/>
      <c r="P416" s="215"/>
    </row>
    <row r="417" spans="3:16" x14ac:dyDescent="0.2">
      <c r="C417" s="215"/>
      <c r="D417" s="215"/>
      <c r="E417" s="215"/>
      <c r="F417" s="215"/>
      <c r="G417" s="215"/>
      <c r="H417" s="215"/>
      <c r="I417" s="215"/>
      <c r="J417" s="215"/>
      <c r="K417" s="215"/>
      <c r="L417" s="215"/>
      <c r="M417" s="215"/>
      <c r="N417" s="215"/>
      <c r="O417" s="215"/>
      <c r="P417" s="215"/>
    </row>
    <row r="418" spans="3:16" x14ac:dyDescent="0.2">
      <c r="C418" s="215"/>
      <c r="D418" s="215"/>
      <c r="E418" s="215"/>
      <c r="F418" s="215"/>
      <c r="G418" s="215"/>
      <c r="H418" s="215"/>
      <c r="I418" s="215"/>
      <c r="J418" s="215"/>
      <c r="K418" s="215"/>
      <c r="L418" s="215"/>
      <c r="M418" s="215"/>
      <c r="N418" s="215"/>
      <c r="O418" s="215"/>
      <c r="P418" s="215"/>
    </row>
    <row r="419" spans="3:16" x14ac:dyDescent="0.2">
      <c r="C419" s="215"/>
      <c r="D419" s="215"/>
      <c r="E419" s="215"/>
      <c r="F419" s="215"/>
      <c r="G419" s="215"/>
      <c r="H419" s="215"/>
      <c r="I419" s="215"/>
      <c r="J419" s="215"/>
      <c r="K419" s="215"/>
      <c r="L419" s="215"/>
      <c r="M419" s="215"/>
      <c r="N419" s="215"/>
      <c r="O419" s="215"/>
      <c r="P419" s="215"/>
    </row>
    <row r="420" spans="3:16" x14ac:dyDescent="0.2">
      <c r="C420" s="215"/>
      <c r="D420" s="215"/>
      <c r="E420" s="215"/>
      <c r="F420" s="215"/>
      <c r="G420" s="215"/>
      <c r="H420" s="215"/>
      <c r="I420" s="215"/>
      <c r="J420" s="215"/>
      <c r="K420" s="215"/>
      <c r="L420" s="215"/>
      <c r="M420" s="215"/>
      <c r="N420" s="215"/>
      <c r="O420" s="215"/>
      <c r="P420" s="215"/>
    </row>
    <row r="421" spans="3:16" x14ac:dyDescent="0.2">
      <c r="C421" s="215"/>
      <c r="D421" s="215"/>
      <c r="E421" s="215"/>
      <c r="F421" s="215"/>
      <c r="G421" s="215"/>
      <c r="H421" s="215"/>
      <c r="I421" s="215"/>
      <c r="J421" s="215"/>
      <c r="K421" s="215"/>
      <c r="L421" s="215"/>
      <c r="M421" s="215"/>
      <c r="N421" s="215"/>
      <c r="O421" s="215"/>
      <c r="P421" s="215"/>
    </row>
    <row r="422" spans="3:16" x14ac:dyDescent="0.2">
      <c r="C422" s="215"/>
      <c r="D422" s="215"/>
      <c r="E422" s="215"/>
      <c r="F422" s="215"/>
      <c r="G422" s="215"/>
      <c r="H422" s="215"/>
      <c r="I422" s="215"/>
      <c r="J422" s="215"/>
      <c r="K422" s="215"/>
      <c r="L422" s="215"/>
      <c r="M422" s="215"/>
      <c r="N422" s="215"/>
      <c r="O422" s="215"/>
      <c r="P422" s="215"/>
    </row>
    <row r="423" spans="3:16" x14ac:dyDescent="0.2">
      <c r="C423" s="215"/>
      <c r="D423" s="215"/>
      <c r="E423" s="215"/>
      <c r="F423" s="215"/>
      <c r="G423" s="215"/>
      <c r="H423" s="215"/>
      <c r="I423" s="215"/>
      <c r="J423" s="215"/>
      <c r="K423" s="215"/>
      <c r="L423" s="215"/>
      <c r="M423" s="215"/>
      <c r="N423" s="215"/>
      <c r="O423" s="215"/>
      <c r="P423" s="215"/>
    </row>
    <row r="424" spans="3:16" x14ac:dyDescent="0.2">
      <c r="C424" s="215"/>
      <c r="D424" s="215"/>
      <c r="E424" s="215"/>
      <c r="F424" s="215"/>
      <c r="G424" s="215"/>
      <c r="H424" s="215"/>
      <c r="I424" s="215"/>
      <c r="J424" s="215"/>
      <c r="K424" s="215"/>
      <c r="L424" s="215"/>
      <c r="M424" s="215"/>
      <c r="N424" s="215"/>
      <c r="O424" s="215"/>
      <c r="P424" s="215"/>
    </row>
    <row r="425" spans="3:16" x14ac:dyDescent="0.2">
      <c r="C425" s="215"/>
      <c r="D425" s="215"/>
      <c r="E425" s="215"/>
      <c r="F425" s="215"/>
      <c r="G425" s="215"/>
      <c r="H425" s="215"/>
      <c r="I425" s="215"/>
      <c r="J425" s="215"/>
      <c r="K425" s="215"/>
      <c r="L425" s="215"/>
      <c r="M425" s="215"/>
      <c r="N425" s="215"/>
      <c r="O425" s="215"/>
      <c r="P425" s="215"/>
    </row>
    <row r="426" spans="3:16" x14ac:dyDescent="0.2">
      <c r="C426" s="215"/>
      <c r="D426" s="215"/>
      <c r="E426" s="215"/>
      <c r="F426" s="215"/>
      <c r="G426" s="215"/>
      <c r="H426" s="215"/>
      <c r="I426" s="215"/>
      <c r="J426" s="215"/>
      <c r="K426" s="215"/>
      <c r="L426" s="215"/>
      <c r="M426" s="215"/>
      <c r="N426" s="215"/>
      <c r="O426" s="215"/>
      <c r="P426" s="215"/>
    </row>
    <row r="427" spans="3:16" x14ac:dyDescent="0.2">
      <c r="C427" s="215"/>
      <c r="D427" s="215"/>
      <c r="E427" s="215"/>
      <c r="F427" s="215"/>
      <c r="G427" s="215"/>
      <c r="H427" s="215"/>
      <c r="I427" s="215"/>
      <c r="J427" s="215"/>
      <c r="K427" s="215"/>
      <c r="L427" s="215"/>
      <c r="M427" s="215"/>
      <c r="N427" s="215"/>
      <c r="O427" s="215"/>
      <c r="P427" s="215"/>
    </row>
    <row r="428" spans="3:16" x14ac:dyDescent="0.2">
      <c r="C428" s="215"/>
      <c r="D428" s="215"/>
      <c r="E428" s="215"/>
      <c r="F428" s="215"/>
      <c r="G428" s="215"/>
      <c r="H428" s="215"/>
      <c r="I428" s="215"/>
      <c r="J428" s="215"/>
      <c r="K428" s="215"/>
      <c r="L428" s="215"/>
      <c r="M428" s="215"/>
      <c r="N428" s="215"/>
      <c r="O428" s="215"/>
      <c r="P428" s="215"/>
    </row>
    <row r="429" spans="3:16" x14ac:dyDescent="0.2">
      <c r="C429" s="215"/>
      <c r="D429" s="215"/>
      <c r="E429" s="215"/>
      <c r="F429" s="215"/>
      <c r="G429" s="215"/>
      <c r="H429" s="215"/>
      <c r="I429" s="215"/>
      <c r="J429" s="215"/>
      <c r="K429" s="215"/>
      <c r="L429" s="215"/>
      <c r="M429" s="215"/>
      <c r="N429" s="215"/>
      <c r="O429" s="215"/>
      <c r="P429" s="215"/>
    </row>
    <row r="430" spans="3:16" x14ac:dyDescent="0.2"/>
    <row r="431" spans="3:16" x14ac:dyDescent="0.2"/>
    <row r="432" spans="3:16" x14ac:dyDescent="0.2"/>
  </sheetData>
  <sheetProtection formatCells="0" formatColumns="0" formatRows="0"/>
  <mergeCells count="10">
    <mergeCell ref="D202:D208"/>
    <mergeCell ref="G9:K9"/>
    <mergeCell ref="G11:K11"/>
    <mergeCell ref="C228:F228"/>
    <mergeCell ref="C216:E216"/>
    <mergeCell ref="G17:K17"/>
    <mergeCell ref="G50:K50"/>
    <mergeCell ref="G84:K84"/>
    <mergeCell ref="G117:K117"/>
    <mergeCell ref="G150:K150"/>
  </mergeCells>
  <dataValidations count="5">
    <dataValidation allowBlank="1" showInputMessage="1" showErrorMessage="1" promptTitle="Provider Name" prompt="Please enter the Name of the organisation submitting the bid." sqref="G11:K12"/>
    <dataValidation allowBlank="1" showInputMessage="1" showErrorMessage="1" promptTitle="Direct Service Delivery Staff" prompt="Enter the number (FTEs) in each category to deliver this service. Please note that this may not be total staff numbers as individuals time may be split between services." sqref="E21 E52 E87 E120 E153"/>
    <dataValidation allowBlank="1" showInputMessage="1" showErrorMessage="1" promptTitle="Direct Service Delivery Salaries" prompt="Enter the salary costs including on costs and expenses for the staff and volunteers detailed above in relation to the delivery of this service." sqref="E30 E62 E97 E130 E163"/>
    <dataValidation allowBlank="1" showInputMessage="1" showErrorMessage="1" promptTitle="Overhead Costs Staffing." prompt="Enter the numbers and costs of staff who do not directly deliver services i.e. Administrators, Team Managers etc." sqref="E188"/>
    <dataValidation allowBlank="1" showInputMessage="1" showErrorMessage="1" promptTitle="Overhead Costs " prompt="Enter all other costs which will be expended in running the above services." sqref="E200"/>
  </dataValidations>
  <printOptions horizontalCentered="1" verticalCentered="1"/>
  <pageMargins left="0.25" right="0.25" top="0.75" bottom="0.75" header="0.3" footer="0.3"/>
  <pageSetup paperSize="9" scale="70" fitToHeight="0" orientation="portrait" r:id="rId1"/>
  <rowBreaks count="5" manualBreakCount="5">
    <brk id="47" max="16383" man="1"/>
    <brk id="81" max="16383" man="1"/>
    <brk id="115" max="16383" man="1"/>
    <brk id="148" max="16383" man="1"/>
    <brk id="184"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4</vt:i4>
      </vt:variant>
    </vt:vector>
  </HeadingPairs>
  <TitlesOfParts>
    <vt:vector size="15" baseType="lpstr">
      <vt:lpstr>Lot 1</vt:lpstr>
      <vt:lpstr>Lot 2</vt:lpstr>
      <vt:lpstr>Lot 3</vt:lpstr>
      <vt:lpstr>Lot 4</vt:lpstr>
      <vt:lpstr>Modelling Summary</vt:lpstr>
      <vt:lpstr>Scoring Matrix</vt:lpstr>
      <vt:lpstr>bid return Lot 1</vt:lpstr>
      <vt:lpstr>bid return Lot 2</vt:lpstr>
      <vt:lpstr>bid return Lot 3</vt:lpstr>
      <vt:lpstr>bid return Lot 4</vt:lpstr>
      <vt:lpstr>Bid Return Guidance</vt:lpstr>
      <vt:lpstr>'bid return Lot 1'!Print_Area</vt:lpstr>
      <vt:lpstr>'bid return Lot 2'!Print_Area</vt:lpstr>
      <vt:lpstr>'bid return Lot 3'!Print_Area</vt:lpstr>
      <vt:lpstr>'bid return Lot 4'!Print_Area</vt:lpstr>
    </vt:vector>
  </TitlesOfParts>
  <Company>Cornwall Council</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Stevens Angela</dc:creator>
  <cp:lastModifiedBy>McKibben Jennifer</cp:lastModifiedBy>
  <cp:lastPrinted>2015-10-16T09:05:11Z</cp:lastPrinted>
  <dcterms:created xsi:type="dcterms:W3CDTF">2015-09-16T09:44:23Z</dcterms:created>
  <dcterms:modified xsi:type="dcterms:W3CDTF">2015-11-23T16:28:50Z</dcterms:modified>
</cp:coreProperties>
</file>