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8195" windowHeight="10740" activeTab="1"/>
  </bookViews>
  <sheets>
    <sheet name="Total" sheetId="1" r:id="rId1"/>
    <sheet name="Technical" sheetId="2" r:id="rId2"/>
  </sheets>
  <calcPr calcId="145621"/>
</workbook>
</file>

<file path=xl/calcChain.xml><?xml version="1.0" encoding="utf-8"?>
<calcChain xmlns="http://schemas.openxmlformats.org/spreadsheetml/2006/main">
  <c r="C59" i="2" l="1"/>
  <c r="D59" i="2"/>
  <c r="B62" i="2"/>
  <c r="C62" i="2"/>
  <c r="C61" i="2"/>
  <c r="B64" i="2"/>
  <c r="B63" i="2"/>
  <c r="B61" i="2"/>
  <c r="C64" i="2"/>
  <c r="C63" i="2"/>
  <c r="D13" i="2" l="1"/>
  <c r="D22" i="2"/>
  <c r="D32" i="2"/>
  <c r="D4" i="2"/>
  <c r="D5" i="2"/>
  <c r="D6" i="2"/>
  <c r="D7" i="2"/>
  <c r="D8" i="2"/>
  <c r="D9" i="2"/>
  <c r="D10" i="2"/>
  <c r="D11" i="2"/>
  <c r="D12" i="2"/>
  <c r="D14" i="2"/>
  <c r="D15" i="2"/>
  <c r="D16" i="2"/>
  <c r="D17" i="2"/>
  <c r="D18" i="2"/>
  <c r="D19" i="2"/>
  <c r="D20" i="2"/>
  <c r="D21" i="2"/>
  <c r="D23" i="2"/>
  <c r="D24" i="2"/>
  <c r="D25" i="2"/>
  <c r="D26" i="2"/>
  <c r="D27" i="2"/>
  <c r="D28" i="2"/>
  <c r="D29" i="2"/>
  <c r="D30" i="2"/>
  <c r="D31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H54" i="2"/>
  <c r="H58" i="2" s="1"/>
  <c r="H59" i="2" s="1"/>
  <c r="H56" i="2" l="1"/>
  <c r="F56" i="2"/>
  <c r="E56" i="2"/>
  <c r="G56" i="2"/>
  <c r="E54" i="2"/>
  <c r="E58" i="2" s="1"/>
  <c r="E59" i="2" s="1"/>
  <c r="F54" i="2"/>
  <c r="F58" i="2" s="1"/>
  <c r="F59" i="2" s="1"/>
  <c r="G54" i="2"/>
  <c r="G58" i="2" s="1"/>
  <c r="G59" i="2" s="1"/>
  <c r="C54" i="2"/>
  <c r="B54" i="2"/>
  <c r="B56" i="2" s="1"/>
  <c r="B58" i="2" s="1"/>
  <c r="B59" i="2" s="1"/>
  <c r="M5" i="1" l="1"/>
  <c r="E13" i="1" s="1"/>
  <c r="M4" i="1"/>
  <c r="M3" i="1"/>
  <c r="E11" i="1" s="1"/>
  <c r="C11" i="1"/>
  <c r="D11" i="1" l="1"/>
  <c r="G11" i="1" s="1"/>
  <c r="D13" i="1"/>
  <c r="D12" i="1" l="1"/>
  <c r="G13" i="1"/>
  <c r="E12" i="1"/>
  <c r="G12" i="1" l="1"/>
</calcChain>
</file>

<file path=xl/sharedStrings.xml><?xml version="1.0" encoding="utf-8"?>
<sst xmlns="http://schemas.openxmlformats.org/spreadsheetml/2006/main" count="95" uniqueCount="70">
  <si>
    <t>Company</t>
  </si>
  <si>
    <t>Met Brief (out of 10)</t>
  </si>
  <si>
    <t>Quality of Equipment (out of 10)</t>
  </si>
  <si>
    <t>Maintenance (out of 10)</t>
  </si>
  <si>
    <t>Safer Surfacing Extent (out of 10)</t>
  </si>
  <si>
    <t>Surfaces visual &amp; Maint (out of 10)</t>
  </si>
  <si>
    <t>Ancillory Features (out of 10)</t>
  </si>
  <si>
    <t>Social Areas (out of 10)</t>
  </si>
  <si>
    <t>Overall Total</t>
  </si>
  <si>
    <t>Timescales (out of 10)</t>
  </si>
  <si>
    <t>Equipment (out of 10)</t>
  </si>
  <si>
    <t>Play Value (out of 10)</t>
  </si>
  <si>
    <t>Sub Total (out of 100)</t>
  </si>
  <si>
    <t>Evaluation factors for ranking of submissions</t>
  </si>
  <si>
    <t>Evaluation 30% (3000 max points)</t>
  </si>
  <si>
    <t>Cost 10% (1000 max points)</t>
  </si>
  <si>
    <t>Reference 10% (1000 max points)</t>
  </si>
  <si>
    <t>Evaluation Matrix according to Award Criteria</t>
  </si>
  <si>
    <t>Feature</t>
  </si>
  <si>
    <t>Max</t>
  </si>
  <si>
    <t>Dynamic/Moving/Gliding</t>
  </si>
  <si>
    <t>TOTAL</t>
  </si>
  <si>
    <t>Variation in Materials</t>
  </si>
  <si>
    <t>Adult Seating/Social area</t>
  </si>
  <si>
    <t>Adherence to Design Brief</t>
  </si>
  <si>
    <t>Maintenance/Availability of Spares</t>
  </si>
  <si>
    <t>Contractor A</t>
  </si>
  <si>
    <t>Contractor B</t>
  </si>
  <si>
    <t>Contractor C</t>
  </si>
  <si>
    <t>Percentage</t>
  </si>
  <si>
    <t>Points</t>
  </si>
  <si>
    <t>Subjective 50% (5000 max points)</t>
  </si>
  <si>
    <t>1000</t>
  </si>
  <si>
    <t>Winning submission</t>
  </si>
  <si>
    <t>Bidder 1</t>
  </si>
  <si>
    <t>Bidder 2</t>
  </si>
  <si>
    <t>Bidder 3</t>
  </si>
  <si>
    <t>Bidder 4</t>
  </si>
  <si>
    <t>Quality of Equipment &amp; compliance with standards</t>
  </si>
  <si>
    <t>Range of Equipment</t>
  </si>
  <si>
    <t>Key Feature Pieces</t>
  </si>
  <si>
    <t>Ground Contours / use of spoils</t>
  </si>
  <si>
    <t>Drainage design</t>
  </si>
  <si>
    <t>Time Scale for completion</t>
  </si>
  <si>
    <t>Appeal of Design</t>
  </si>
  <si>
    <t>tech</t>
  </si>
  <si>
    <t>subjective</t>
  </si>
  <si>
    <t>Orientation / Positioning / Use of Space</t>
  </si>
  <si>
    <t>Tiny Zone</t>
  </si>
  <si>
    <t>Woodland Adventure Zone</t>
  </si>
  <si>
    <t>Kids Zone</t>
  </si>
  <si>
    <t>Teen Zone</t>
  </si>
  <si>
    <t>Design</t>
  </si>
  <si>
    <t>Technical</t>
  </si>
  <si>
    <t>Experience</t>
  </si>
  <si>
    <t>Paths</t>
  </si>
  <si>
    <t>Access</t>
  </si>
  <si>
    <t>Conditions</t>
  </si>
  <si>
    <t>Additional</t>
  </si>
  <si>
    <t>Max %</t>
  </si>
  <si>
    <t>% per point</t>
  </si>
  <si>
    <t xml:space="preserve">Total % Score </t>
  </si>
  <si>
    <t>Calthorpe Park</t>
  </si>
  <si>
    <t>Inclusive / Accessible Play</t>
  </si>
  <si>
    <t>Surfaces - Suitable for equipment</t>
  </si>
  <si>
    <t>Skill Equipment</t>
  </si>
  <si>
    <t>Accessible / Disabled Play</t>
  </si>
  <si>
    <t>Ancillary Items, e.g. Bins, benches, fencing.</t>
  </si>
  <si>
    <t>Method Statement / Project Plan</t>
  </si>
  <si>
    <t>Overal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</si>
</sst>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00">
    <xf numFmtId="0" fontId="0" fillId="0" borderId="0" xfId="0"/>
    <xf numFmtId="49" fontId="0" fillId="0" borderId="0" xfId="0" applyNumberFormat="1" applyAlignment="1">
      <alignment horizontal="left" vertical="top" wrapText="1"/>
    </xf>
    <xf numFmtId="0" fontId="1" fillId="0" borderId="0" xfId="0" applyFont="1"/>
    <xf numFmtId="10" fontId="0" fillId="0" borderId="0" xfId="0" applyNumberFormat="1"/>
    <xf numFmtId="9" fontId="0" fillId="0" borderId="0" xfId="0" applyNumberFormat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right" vertical="top" wrapText="1"/>
    </xf>
    <xf numFmtId="2" fontId="0" fillId="0" borderId="0" xfId="0" applyNumberFormat="1"/>
    <xf numFmtId="0" fontId="0" fillId="0" borderId="6" xfId="0" applyBorder="1"/>
    <xf numFmtId="0" fontId="0" fillId="0" borderId="0" xfId="0" applyFont="1"/>
    <xf numFmtId="0" fontId="0" fillId="2" borderId="6" xfId="0" applyFill="1" applyBorder="1" applyAlignment="1">
      <alignment vertical="top"/>
    </xf>
    <xf numFmtId="49" fontId="0" fillId="2" borderId="6" xfId="0" applyNumberFormat="1" applyFill="1" applyBorder="1" applyAlignment="1">
      <alignment horizontal="left" vertical="top" wrapText="1"/>
    </xf>
    <xf numFmtId="49" fontId="1" fillId="2" borderId="6" xfId="0" applyNumberFormat="1" applyFont="1" applyFill="1" applyBorder="1" applyAlignment="1">
      <alignment horizontal="left" vertical="top" wrapText="1"/>
    </xf>
    <xf numFmtId="0" fontId="0" fillId="0" borderId="6" xfId="0" applyBorder="1" applyAlignment="1">
      <alignment vertical="top"/>
    </xf>
    <xf numFmtId="49" fontId="0" fillId="0" borderId="6" xfId="0" applyNumberFormat="1" applyBorder="1" applyAlignment="1">
      <alignment horizontal="left" vertical="top" wrapText="1"/>
    </xf>
    <xf numFmtId="49" fontId="0" fillId="0" borderId="6" xfId="0" applyNumberFormat="1" applyBorder="1" applyAlignment="1">
      <alignment horizontal="right" vertical="top" wrapText="1"/>
    </xf>
    <xf numFmtId="0" fontId="1" fillId="2" borderId="6" xfId="0" applyFont="1" applyFill="1" applyBorder="1"/>
    <xf numFmtId="0" fontId="0" fillId="0" borderId="6" xfId="0" applyFill="1" applyBorder="1" applyAlignment="1">
      <alignment vertical="top"/>
    </xf>
    <xf numFmtId="2" fontId="0" fillId="0" borderId="6" xfId="0" applyNumberFormat="1" applyFill="1" applyBorder="1" applyAlignment="1">
      <alignment horizontal="right" wrapText="1"/>
    </xf>
    <xf numFmtId="49" fontId="0" fillId="0" borderId="6" xfId="0" applyNumberFormat="1" applyFill="1" applyBorder="1" applyAlignment="1">
      <alignment horizontal="right" wrapText="1"/>
    </xf>
    <xf numFmtId="0" fontId="0" fillId="0" borderId="6" xfId="0" applyFill="1" applyBorder="1" applyAlignment="1">
      <alignment horizontal="right"/>
    </xf>
    <xf numFmtId="0" fontId="0" fillId="0" borderId="6" xfId="0" applyBorder="1" applyAlignment="1">
      <alignment horizontal="right"/>
    </xf>
    <xf numFmtId="2" fontId="1" fillId="2" borderId="6" xfId="0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right"/>
    </xf>
    <xf numFmtId="0" fontId="4" fillId="3" borderId="2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vertical="top" wrapText="1"/>
    </xf>
    <xf numFmtId="0" fontId="4" fillId="7" borderId="4" xfId="0" applyFont="1" applyFill="1" applyBorder="1" applyAlignment="1">
      <alignment vertical="top" wrapText="1"/>
    </xf>
    <xf numFmtId="0" fontId="4" fillId="3" borderId="14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/>
    </xf>
    <xf numFmtId="0" fontId="4" fillId="6" borderId="2" xfId="0" applyFont="1" applyFill="1" applyBorder="1" applyAlignment="1">
      <alignment vertical="top" wrapText="1"/>
    </xf>
    <xf numFmtId="0" fontId="4" fillId="3" borderId="19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vertical="top" wrapText="1"/>
    </xf>
    <xf numFmtId="0" fontId="4" fillId="8" borderId="4" xfId="0" applyFont="1" applyFill="1" applyBorder="1" applyAlignment="1">
      <alignment vertical="top" wrapText="1"/>
    </xf>
    <xf numFmtId="2" fontId="6" fillId="3" borderId="3" xfId="0" applyNumberFormat="1" applyFont="1" applyFill="1" applyBorder="1" applyAlignment="1">
      <alignment horizontal="center" vertical="top" wrapText="1"/>
    </xf>
    <xf numFmtId="10" fontId="15" fillId="0" borderId="0" xfId="0" applyNumberFormat="1" applyFont="1"/>
    <xf numFmtId="10" fontId="6" fillId="3" borderId="1" xfId="0" applyNumberFormat="1" applyFont="1" applyFill="1" applyBorder="1" applyAlignment="1">
      <alignment horizontal="center"/>
    </xf>
    <xf numFmtId="10" fontId="16" fillId="3" borderId="14" xfId="0" applyNumberFormat="1" applyFont="1" applyFill="1" applyBorder="1" applyAlignment="1">
      <alignment horizontal="center" vertical="top" wrapText="1"/>
    </xf>
    <xf numFmtId="10" fontId="16" fillId="3" borderId="19" xfId="0" applyNumberFormat="1" applyFont="1" applyFill="1" applyBorder="1" applyAlignment="1">
      <alignment horizontal="center" vertical="top" wrapText="1"/>
    </xf>
    <xf numFmtId="2" fontId="6" fillId="3" borderId="18" xfId="0" applyNumberFormat="1" applyFont="1" applyFill="1" applyBorder="1" applyAlignment="1">
      <alignment horizontal="center" vertical="top" wrapText="1"/>
    </xf>
    <xf numFmtId="10" fontId="18" fillId="3" borderId="2" xfId="0" applyNumberFormat="1" applyFont="1" applyFill="1" applyBorder="1" applyAlignment="1">
      <alignment horizontal="center" vertical="top" wrapText="1"/>
    </xf>
    <xf numFmtId="10" fontId="19" fillId="0" borderId="0" xfId="0" applyNumberFormat="1" applyFont="1"/>
    <xf numFmtId="10" fontId="20" fillId="3" borderId="15" xfId="0" applyNumberFormat="1" applyFont="1" applyFill="1" applyBorder="1" applyAlignment="1">
      <alignment horizontal="center" vertical="top" wrapText="1"/>
    </xf>
    <xf numFmtId="10" fontId="18" fillId="3" borderId="13" xfId="0" applyNumberFormat="1" applyFont="1" applyFill="1" applyBorder="1" applyAlignment="1">
      <alignment horizontal="center" vertical="top" wrapText="1"/>
    </xf>
    <xf numFmtId="0" fontId="0" fillId="0" borderId="0" xfId="0" applyBorder="1"/>
    <xf numFmtId="10" fontId="7" fillId="0" borderId="0" xfId="0" applyNumberFormat="1" applyFont="1" applyBorder="1"/>
    <xf numFmtId="0" fontId="4" fillId="9" borderId="12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10" fontId="18" fillId="3" borderId="1" xfId="0" applyNumberFormat="1" applyFont="1" applyFill="1" applyBorder="1" applyAlignment="1">
      <alignment horizontal="center"/>
    </xf>
    <xf numFmtId="10" fontId="18" fillId="3" borderId="1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top" wrapText="1"/>
    </xf>
    <xf numFmtId="10" fontId="19" fillId="0" borderId="0" xfId="0" applyNumberFormat="1" applyFont="1" applyBorder="1"/>
    <xf numFmtId="0" fontId="8" fillId="9" borderId="0" xfId="0" applyFont="1" applyFill="1" applyBorder="1"/>
    <xf numFmtId="2" fontId="13" fillId="9" borderId="0" xfId="0" applyNumberFormat="1" applyFont="1" applyFill="1" applyBorder="1"/>
    <xf numFmtId="10" fontId="13" fillId="9" borderId="0" xfId="0" applyNumberFormat="1" applyFont="1" applyFill="1" applyBorder="1"/>
    <xf numFmtId="10" fontId="23" fillId="9" borderId="0" xfId="0" applyNumberFormat="1" applyFont="1" applyFill="1" applyBorder="1"/>
    <xf numFmtId="2" fontId="11" fillId="9" borderId="0" xfId="0" applyNumberFormat="1" applyFont="1" applyFill="1" applyBorder="1"/>
    <xf numFmtId="0" fontId="8" fillId="5" borderId="20" xfId="0" applyFont="1" applyFill="1" applyBorder="1"/>
    <xf numFmtId="2" fontId="13" fillId="5" borderId="21" xfId="0" applyNumberFormat="1" applyFont="1" applyFill="1" applyBorder="1"/>
    <xf numFmtId="0" fontId="7" fillId="0" borderId="20" xfId="0" applyFont="1" applyBorder="1"/>
    <xf numFmtId="10" fontId="22" fillId="0" borderId="21" xfId="0" applyNumberFormat="1" applyFont="1" applyBorder="1"/>
    <xf numFmtId="10" fontId="12" fillId="0" borderId="21" xfId="0" applyNumberFormat="1" applyFont="1" applyBorder="1"/>
    <xf numFmtId="10" fontId="10" fillId="0" borderId="21" xfId="0" applyNumberFormat="1" applyFont="1" applyBorder="1"/>
    <xf numFmtId="0" fontId="5" fillId="5" borderId="20" xfId="0" applyFont="1" applyFill="1" applyBorder="1" applyAlignment="1">
      <alignment vertical="top" wrapText="1"/>
    </xf>
    <xf numFmtId="0" fontId="14" fillId="5" borderId="21" xfId="0" applyFont="1" applyFill="1" applyBorder="1"/>
    <xf numFmtId="10" fontId="17" fillId="5" borderId="21" xfId="0" applyNumberFormat="1" applyFont="1" applyFill="1" applyBorder="1"/>
    <xf numFmtId="10" fontId="21" fillId="5" borderId="21" xfId="0" applyNumberFormat="1" applyFont="1" applyFill="1" applyBorder="1"/>
    <xf numFmtId="0" fontId="3" fillId="10" borderId="7" xfId="0" applyFont="1" applyFill="1" applyBorder="1" applyAlignment="1">
      <alignment horizontal="center"/>
    </xf>
    <xf numFmtId="10" fontId="6" fillId="10" borderId="4" xfId="0" applyNumberFormat="1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 vertical="top" wrapText="1"/>
    </xf>
    <xf numFmtId="10" fontId="16" fillId="10" borderId="4" xfId="0" applyNumberFormat="1" applyFont="1" applyFill="1" applyBorder="1" applyAlignment="1">
      <alignment horizontal="center" vertical="top" wrapText="1"/>
    </xf>
    <xf numFmtId="10" fontId="20" fillId="10" borderId="15" xfId="0" applyNumberFormat="1" applyFont="1" applyFill="1" applyBorder="1" applyAlignment="1">
      <alignment horizontal="center" vertical="top" wrapText="1"/>
    </xf>
    <xf numFmtId="0" fontId="0" fillId="0" borderId="0" xfId="0" applyNumberFormat="1" applyBorder="1"/>
    <xf numFmtId="10" fontId="0" fillId="0" borderId="0" xfId="1" applyNumberFormat="1" applyFont="1" applyBorder="1"/>
    <xf numFmtId="10" fontId="0" fillId="0" borderId="0" xfId="0" applyNumberFormat="1" applyBorder="1"/>
    <xf numFmtId="0" fontId="4" fillId="7" borderId="8" xfId="0" applyFont="1" applyFill="1" applyBorder="1" applyAlignment="1">
      <alignment vertical="top" wrapText="1"/>
    </xf>
    <xf numFmtId="0" fontId="4" fillId="7" borderId="9" xfId="0" applyNumberFormat="1" applyFont="1" applyFill="1" applyBorder="1" applyAlignment="1">
      <alignment vertical="top" wrapText="1"/>
    </xf>
    <xf numFmtId="10" fontId="16" fillId="7" borderId="10" xfId="0" applyNumberFormat="1" applyFont="1" applyFill="1" applyBorder="1" applyAlignment="1">
      <alignment vertical="top" wrapText="1"/>
    </xf>
    <xf numFmtId="0" fontId="0" fillId="8" borderId="22" xfId="0" applyFill="1" applyBorder="1"/>
    <xf numFmtId="0" fontId="9" fillId="8" borderId="6" xfId="1" applyNumberFormat="1" applyFont="1" applyFill="1" applyBorder="1"/>
    <xf numFmtId="0" fontId="0" fillId="6" borderId="22" xfId="0" applyFill="1" applyBorder="1"/>
    <xf numFmtId="0" fontId="9" fillId="6" borderId="6" xfId="1" applyNumberFormat="1" applyFont="1" applyFill="1" applyBorder="1"/>
    <xf numFmtId="0" fontId="4" fillId="4" borderId="6" xfId="0" applyFont="1" applyFill="1" applyBorder="1" applyAlignment="1">
      <alignment vertical="top" wrapText="1"/>
    </xf>
    <xf numFmtId="0" fontId="4" fillId="4" borderId="22" xfId="0" applyFont="1" applyFill="1" applyBorder="1" applyAlignment="1">
      <alignment vertical="top" wrapText="1"/>
    </xf>
    <xf numFmtId="10" fontId="16" fillId="4" borderId="23" xfId="0" applyNumberFormat="1" applyFont="1" applyFill="1" applyBorder="1" applyAlignment="1">
      <alignment vertical="top" wrapText="1"/>
    </xf>
    <xf numFmtId="0" fontId="0" fillId="0" borderId="24" xfId="0" applyBorder="1"/>
    <xf numFmtId="0" fontId="0" fillId="0" borderId="25" xfId="0" applyBorder="1"/>
    <xf numFmtId="165" fontId="0" fillId="0" borderId="0" xfId="0" applyNumberFormat="1"/>
    <xf numFmtId="9" fontId="12" fillId="8" borderId="23" xfId="1" applyFont="1" applyFill="1" applyBorder="1"/>
    <xf numFmtId="10" fontId="12" fillId="0" borderId="26" xfId="0" applyNumberFormat="1" applyFont="1" applyBorder="1"/>
    <xf numFmtId="10" fontId="12" fillId="6" borderId="23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C11" sqref="C11"/>
    </sheetView>
  </sheetViews>
  <sheetFormatPr defaultRowHeight="15" x14ac:dyDescent="0.25"/>
  <cols>
    <col min="1" max="1" width="12.5703125" bestFit="1" customWidth="1"/>
    <col min="2" max="2" width="12.5703125" customWidth="1"/>
    <col min="3" max="3" width="11.5703125" customWidth="1"/>
    <col min="4" max="4" width="11" customWidth="1"/>
    <col min="5" max="5" width="10.85546875" customWidth="1"/>
    <col min="6" max="6" width="10.7109375" customWidth="1"/>
    <col min="7" max="7" width="13" customWidth="1"/>
    <col min="8" max="8" width="11.7109375" bestFit="1" customWidth="1"/>
    <col min="10" max="10" width="10.85546875" customWidth="1"/>
    <col min="11" max="11" width="10.28515625" customWidth="1"/>
    <col min="12" max="12" width="8.5703125" customWidth="1"/>
    <col min="13" max="13" width="8.28515625" customWidth="1"/>
    <col min="14" max="14" width="13.7109375" customWidth="1"/>
    <col min="15" max="15" width="10.85546875" customWidth="1"/>
    <col min="16" max="17" width="10" customWidth="1"/>
  </cols>
  <sheetData>
    <row r="1" spans="1:14" x14ac:dyDescent="0.25">
      <c r="A1" s="2" t="s">
        <v>62</v>
      </c>
      <c r="B1" s="2"/>
    </row>
    <row r="2" spans="1:14" ht="75" x14ac:dyDescent="0.25">
      <c r="A2" s="15" t="s">
        <v>0</v>
      </c>
      <c r="B2" s="15"/>
      <c r="C2" s="16" t="s">
        <v>10</v>
      </c>
      <c r="D2" s="16" t="s">
        <v>11</v>
      </c>
      <c r="E2" s="16" t="s">
        <v>2</v>
      </c>
      <c r="F2" s="16" t="s">
        <v>1</v>
      </c>
      <c r="G2" s="16" t="s">
        <v>3</v>
      </c>
      <c r="H2" s="16" t="s">
        <v>9</v>
      </c>
      <c r="I2" s="16" t="s">
        <v>4</v>
      </c>
      <c r="J2" s="16" t="s">
        <v>5</v>
      </c>
      <c r="K2" s="16" t="s">
        <v>6</v>
      </c>
      <c r="L2" s="16" t="s">
        <v>7</v>
      </c>
      <c r="M2" s="13" t="s">
        <v>12</v>
      </c>
      <c r="N2" s="17" t="s">
        <v>13</v>
      </c>
    </row>
    <row r="3" spans="1:1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8">
        <f>SUM(C3:L3)</f>
        <v>0</v>
      </c>
      <c r="N3" s="10"/>
    </row>
    <row r="4" spans="1:14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">
        <f>SUM(C4:L4)</f>
        <v>0</v>
      </c>
      <c r="N4" s="10"/>
    </row>
    <row r="5" spans="1:14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8">
        <f>SUM(C5:L5)</f>
        <v>0</v>
      </c>
      <c r="N5" s="10"/>
    </row>
    <row r="8" spans="1:14" x14ac:dyDescent="0.25">
      <c r="A8" s="2" t="s">
        <v>17</v>
      </c>
      <c r="B8" s="2"/>
    </row>
    <row r="10" spans="1:14" ht="60" x14ac:dyDescent="0.25">
      <c r="A10" s="12" t="s">
        <v>0</v>
      </c>
      <c r="B10" s="12" t="s">
        <v>0</v>
      </c>
      <c r="C10" s="13" t="s">
        <v>15</v>
      </c>
      <c r="D10" s="13" t="s">
        <v>14</v>
      </c>
      <c r="E10" s="13" t="s">
        <v>31</v>
      </c>
      <c r="F10" s="13" t="s">
        <v>16</v>
      </c>
      <c r="G10" s="14" t="s">
        <v>8</v>
      </c>
      <c r="H10" s="13" t="s">
        <v>33</v>
      </c>
      <c r="I10" s="1"/>
      <c r="J10" s="1"/>
      <c r="K10" s="1"/>
      <c r="L10" s="1"/>
    </row>
    <row r="11" spans="1:14" x14ac:dyDescent="0.25">
      <c r="A11" s="19"/>
      <c r="B11" s="22" t="s">
        <v>26</v>
      </c>
      <c r="C11" s="20">
        <f>47000/53298.17*1000</f>
        <v>881.83140246653875</v>
      </c>
      <c r="D11" s="20">
        <f>Technical!E59</f>
        <v>0</v>
      </c>
      <c r="E11" s="23">
        <f>M3/100*5000</f>
        <v>0</v>
      </c>
      <c r="F11" s="21" t="s">
        <v>32</v>
      </c>
      <c r="G11" s="24">
        <f>SUM(C11:F11)</f>
        <v>881.83140246653875</v>
      </c>
      <c r="H11" s="23"/>
      <c r="I11" s="1"/>
      <c r="J11" s="1"/>
      <c r="K11" s="1"/>
      <c r="L11" s="1"/>
    </row>
    <row r="12" spans="1:14" x14ac:dyDescent="0.25">
      <c r="A12" s="10"/>
      <c r="B12" s="23" t="s">
        <v>27</v>
      </c>
      <c r="C12" s="23">
        <v>1000</v>
      </c>
      <c r="D12" s="25">
        <f>Technical!F59</f>
        <v>0</v>
      </c>
      <c r="E12" s="23">
        <f t="shared" ref="E12" si="0">M4/100*5000</f>
        <v>0</v>
      </c>
      <c r="F12" s="23">
        <v>1000</v>
      </c>
      <c r="G12" s="24">
        <f>SUM(C12:F12)</f>
        <v>2000</v>
      </c>
      <c r="H12" s="23"/>
      <c r="I12" s="3"/>
      <c r="J12" s="3"/>
      <c r="L12" s="4"/>
    </row>
    <row r="13" spans="1:14" x14ac:dyDescent="0.25">
      <c r="A13" s="10"/>
      <c r="B13" s="23" t="s">
        <v>28</v>
      </c>
      <c r="C13" s="23">
        <v>1000</v>
      </c>
      <c r="D13" s="25">
        <f>Technical!G59</f>
        <v>0</v>
      </c>
      <c r="E13" s="23">
        <f>M5/100*5000</f>
        <v>0</v>
      </c>
      <c r="F13" s="23">
        <v>1000</v>
      </c>
      <c r="G13" s="24">
        <f>SUM(C13:F13)</f>
        <v>2000</v>
      </c>
      <c r="H13" s="23"/>
      <c r="I13" s="3"/>
      <c r="J13" s="3"/>
      <c r="L13" s="4"/>
    </row>
    <row r="16" spans="1:14" x14ac:dyDescent="0.25">
      <c r="A16" s="1"/>
      <c r="B16" s="1"/>
      <c r="C16" s="1"/>
      <c r="D16" s="1"/>
      <c r="E16" s="1"/>
      <c r="F16" s="1"/>
      <c r="G16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zoomScale="120" zoomScaleNormal="120" workbookViewId="0">
      <selection activeCell="I9" sqref="I9"/>
    </sheetView>
  </sheetViews>
  <sheetFormatPr defaultRowHeight="15" x14ac:dyDescent="0.25"/>
  <cols>
    <col min="1" max="1" width="32.42578125" customWidth="1"/>
    <col min="2" max="2" width="6.85546875" customWidth="1"/>
    <col min="3" max="3" width="6.5703125" style="42" customWidth="1"/>
    <col min="4" max="4" width="5.5703125" style="48" customWidth="1"/>
    <col min="5" max="8" width="8.5703125" customWidth="1"/>
    <col min="10" max="10" width="10.28515625" bestFit="1" customWidth="1"/>
  </cols>
  <sheetData>
    <row r="1" spans="1:8" ht="15.75" thickBot="1" x14ac:dyDescent="0.3"/>
    <row r="2" spans="1:8" ht="24" thickBot="1" x14ac:dyDescent="0.3">
      <c r="A2" s="5" t="s">
        <v>18</v>
      </c>
      <c r="B2" s="28" t="s">
        <v>19</v>
      </c>
      <c r="C2" s="43" t="s">
        <v>59</v>
      </c>
      <c r="D2" s="58" t="s">
        <v>60</v>
      </c>
      <c r="E2" s="29" t="s">
        <v>34</v>
      </c>
      <c r="F2" s="27" t="s">
        <v>35</v>
      </c>
      <c r="G2" s="28" t="s">
        <v>36</v>
      </c>
      <c r="H2" s="28" t="s">
        <v>37</v>
      </c>
    </row>
    <row r="3" spans="1:8" ht="16.5" thickBot="1" x14ac:dyDescent="0.3">
      <c r="A3" s="36" t="s">
        <v>48</v>
      </c>
      <c r="B3" s="6"/>
      <c r="C3" s="43"/>
      <c r="D3" s="57"/>
      <c r="E3" s="54"/>
      <c r="F3" s="55"/>
      <c r="G3" s="55"/>
      <c r="H3" s="56"/>
    </row>
    <row r="4" spans="1:8" ht="15.75" thickBot="1" x14ac:dyDescent="0.3">
      <c r="A4" s="31" t="s">
        <v>44</v>
      </c>
      <c r="B4" s="32">
        <v>5</v>
      </c>
      <c r="C4" s="44">
        <v>0.04</v>
      </c>
      <c r="D4" s="49">
        <f t="shared" ref="D4:D52" si="0">SUM(C4/5)</f>
        <v>8.0000000000000002E-3</v>
      </c>
      <c r="E4" s="53"/>
      <c r="F4" s="53"/>
      <c r="G4" s="53"/>
      <c r="H4" s="53"/>
    </row>
    <row r="5" spans="1:8" ht="15.75" thickBot="1" x14ac:dyDescent="0.3">
      <c r="A5" s="31" t="s">
        <v>24</v>
      </c>
      <c r="B5" s="33">
        <v>5</v>
      </c>
      <c r="C5" s="44">
        <v>2.5000000000000001E-2</v>
      </c>
      <c r="D5" s="49">
        <f t="shared" si="0"/>
        <v>5.0000000000000001E-3</v>
      </c>
      <c r="E5" s="53"/>
      <c r="F5" s="53"/>
      <c r="G5" s="53"/>
      <c r="H5" s="53"/>
    </row>
    <row r="6" spans="1:8" ht="15.75" thickBot="1" x14ac:dyDescent="0.3">
      <c r="A6" s="31" t="s">
        <v>39</v>
      </c>
      <c r="B6" s="33">
        <v>5</v>
      </c>
      <c r="C6" s="44">
        <v>1.12E-2</v>
      </c>
      <c r="D6" s="49">
        <f t="shared" si="0"/>
        <v>2.2399999999999998E-3</v>
      </c>
      <c r="E6" s="53"/>
      <c r="F6" s="53"/>
      <c r="G6" s="53"/>
      <c r="H6" s="53"/>
    </row>
    <row r="7" spans="1:8" ht="15.75" thickBot="1" x14ac:dyDescent="0.3">
      <c r="A7" s="31" t="s">
        <v>40</v>
      </c>
      <c r="B7" s="33">
        <v>5</v>
      </c>
      <c r="C7" s="44">
        <v>1.12E-2</v>
      </c>
      <c r="D7" s="49">
        <f t="shared" si="0"/>
        <v>2.2399999999999998E-3</v>
      </c>
      <c r="E7" s="53"/>
      <c r="F7" s="53"/>
      <c r="G7" s="53"/>
      <c r="H7" s="53"/>
    </row>
    <row r="8" spans="1:8" ht="15.75" thickBot="1" x14ac:dyDescent="0.3">
      <c r="A8" s="31" t="s">
        <v>66</v>
      </c>
      <c r="B8" s="33">
        <v>5</v>
      </c>
      <c r="C8" s="44">
        <v>1.12E-2</v>
      </c>
      <c r="D8" s="49">
        <f t="shared" si="0"/>
        <v>2.2399999999999998E-3</v>
      </c>
      <c r="E8" s="53"/>
      <c r="F8" s="53"/>
      <c r="G8" s="53"/>
      <c r="H8" s="53"/>
    </row>
    <row r="9" spans="1:8" ht="15.75" thickBot="1" x14ac:dyDescent="0.3">
      <c r="A9" s="31" t="s">
        <v>20</v>
      </c>
      <c r="B9" s="33">
        <v>5</v>
      </c>
      <c r="C9" s="44">
        <v>1.12E-2</v>
      </c>
      <c r="D9" s="49">
        <f t="shared" si="0"/>
        <v>2.2399999999999998E-3</v>
      </c>
      <c r="E9" s="53"/>
      <c r="F9" s="53"/>
      <c r="G9" s="53"/>
      <c r="H9" s="53"/>
    </row>
    <row r="10" spans="1:8" ht="15.75" thickBot="1" x14ac:dyDescent="0.3">
      <c r="A10" s="31" t="s">
        <v>64</v>
      </c>
      <c r="B10" s="33">
        <v>5</v>
      </c>
      <c r="C10" s="44">
        <v>1.12E-2</v>
      </c>
      <c r="D10" s="49">
        <f t="shared" si="0"/>
        <v>2.2399999999999998E-3</v>
      </c>
      <c r="E10" s="53"/>
      <c r="F10" s="53"/>
      <c r="G10" s="53"/>
      <c r="H10" s="53"/>
    </row>
    <row r="11" spans="1:8" ht="15.75" thickBot="1" x14ac:dyDescent="0.3">
      <c r="A11" s="31" t="s">
        <v>23</v>
      </c>
      <c r="B11" s="33">
        <v>5</v>
      </c>
      <c r="C11" s="44">
        <v>1.12E-2</v>
      </c>
      <c r="D11" s="49">
        <f t="shared" si="0"/>
        <v>2.2399999999999998E-3</v>
      </c>
      <c r="E11" s="53"/>
      <c r="F11" s="53"/>
      <c r="G11" s="53"/>
      <c r="H11" s="53"/>
    </row>
    <row r="12" spans="1:8" ht="26.25" thickBot="1" x14ac:dyDescent="0.3">
      <c r="A12" s="31" t="s">
        <v>67</v>
      </c>
      <c r="B12" s="33">
        <v>5</v>
      </c>
      <c r="C12" s="44">
        <v>1.12E-2</v>
      </c>
      <c r="D12" s="49">
        <f t="shared" si="0"/>
        <v>2.2399999999999998E-3</v>
      </c>
      <c r="E12" s="53"/>
      <c r="F12" s="53"/>
      <c r="G12" s="53"/>
      <c r="H12" s="53"/>
    </row>
    <row r="13" spans="1:8" ht="16.5" thickBot="1" x14ac:dyDescent="0.3">
      <c r="A13" s="36" t="s">
        <v>49</v>
      </c>
      <c r="B13" s="76"/>
      <c r="C13" s="77"/>
      <c r="D13" s="80">
        <f t="shared" si="0"/>
        <v>0</v>
      </c>
      <c r="E13" s="53"/>
      <c r="F13" s="53"/>
      <c r="G13" s="53"/>
      <c r="H13" s="53"/>
    </row>
    <row r="14" spans="1:8" ht="15.75" thickBot="1" x14ac:dyDescent="0.3">
      <c r="A14" s="31" t="s">
        <v>44</v>
      </c>
      <c r="B14" s="32">
        <v>5</v>
      </c>
      <c r="C14" s="44">
        <v>0.04</v>
      </c>
      <c r="D14" s="49">
        <f t="shared" si="0"/>
        <v>8.0000000000000002E-3</v>
      </c>
      <c r="E14" s="53"/>
      <c r="F14" s="53"/>
      <c r="G14" s="53"/>
      <c r="H14" s="53"/>
    </row>
    <row r="15" spans="1:8" ht="15.75" thickBot="1" x14ac:dyDescent="0.3">
      <c r="A15" s="31" t="s">
        <v>24</v>
      </c>
      <c r="B15" s="33">
        <v>5</v>
      </c>
      <c r="C15" s="44">
        <v>2.5000000000000001E-2</v>
      </c>
      <c r="D15" s="49">
        <f t="shared" si="0"/>
        <v>5.0000000000000001E-3</v>
      </c>
      <c r="E15" s="53"/>
      <c r="F15" s="53"/>
      <c r="G15" s="53"/>
      <c r="H15" s="53"/>
    </row>
    <row r="16" spans="1:8" ht="15.75" thickBot="1" x14ac:dyDescent="0.3">
      <c r="A16" s="31" t="s">
        <v>39</v>
      </c>
      <c r="B16" s="33">
        <v>5</v>
      </c>
      <c r="C16" s="44">
        <v>1.12E-2</v>
      </c>
      <c r="D16" s="49">
        <f t="shared" si="0"/>
        <v>2.2399999999999998E-3</v>
      </c>
      <c r="E16" s="53"/>
      <c r="F16" s="53"/>
      <c r="G16" s="53"/>
      <c r="H16" s="53"/>
    </row>
    <row r="17" spans="1:11" ht="15.75" thickBot="1" x14ac:dyDescent="0.3">
      <c r="A17" s="31" t="s">
        <v>40</v>
      </c>
      <c r="B17" s="33">
        <v>5</v>
      </c>
      <c r="C17" s="44">
        <v>1.12E-2</v>
      </c>
      <c r="D17" s="49">
        <f t="shared" si="0"/>
        <v>2.2399999999999998E-3</v>
      </c>
      <c r="E17" s="53"/>
      <c r="F17" s="53"/>
      <c r="G17" s="53"/>
      <c r="H17" s="53"/>
      <c r="J17" s="3"/>
    </row>
    <row r="18" spans="1:11" ht="15.75" thickBot="1" x14ac:dyDescent="0.3">
      <c r="A18" s="31" t="s">
        <v>63</v>
      </c>
      <c r="B18" s="33">
        <v>5</v>
      </c>
      <c r="C18" s="44">
        <v>1.12E-2</v>
      </c>
      <c r="D18" s="49">
        <f t="shared" si="0"/>
        <v>2.2399999999999998E-3</v>
      </c>
      <c r="E18" s="53"/>
      <c r="F18" s="53"/>
      <c r="G18" s="53"/>
      <c r="H18" s="53"/>
    </row>
    <row r="19" spans="1:11" ht="15.75" thickBot="1" x14ac:dyDescent="0.3">
      <c r="A19" s="31" t="s">
        <v>20</v>
      </c>
      <c r="B19" s="33">
        <v>5</v>
      </c>
      <c r="C19" s="44">
        <v>1.12E-2</v>
      </c>
      <c r="D19" s="49">
        <f t="shared" si="0"/>
        <v>2.2399999999999998E-3</v>
      </c>
      <c r="E19" s="53"/>
      <c r="F19" s="53"/>
      <c r="G19" s="53"/>
      <c r="H19" s="53"/>
    </row>
    <row r="20" spans="1:11" ht="15.75" thickBot="1" x14ac:dyDescent="0.3">
      <c r="A20" s="31" t="s">
        <v>64</v>
      </c>
      <c r="B20" s="33">
        <v>5</v>
      </c>
      <c r="C20" s="44">
        <v>1.12E-2</v>
      </c>
      <c r="D20" s="49">
        <f t="shared" si="0"/>
        <v>2.2399999999999998E-3</v>
      </c>
      <c r="E20" s="53"/>
      <c r="F20" s="53"/>
      <c r="G20" s="53"/>
      <c r="H20" s="53"/>
    </row>
    <row r="21" spans="1:11" ht="26.25" thickBot="1" x14ac:dyDescent="0.3">
      <c r="A21" s="31" t="s">
        <v>67</v>
      </c>
      <c r="B21" s="33">
        <v>5</v>
      </c>
      <c r="C21" s="44">
        <v>1.12E-2</v>
      </c>
      <c r="D21" s="49">
        <f t="shared" si="0"/>
        <v>2.2399999999999998E-3</v>
      </c>
      <c r="E21" s="53"/>
      <c r="F21" s="53"/>
      <c r="G21" s="53"/>
      <c r="H21" s="53"/>
    </row>
    <row r="22" spans="1:11" ht="16.5" thickBot="1" x14ac:dyDescent="0.3">
      <c r="A22" s="36" t="s">
        <v>50</v>
      </c>
      <c r="B22" s="76"/>
      <c r="C22" s="77"/>
      <c r="D22" s="80">
        <f t="shared" si="0"/>
        <v>0</v>
      </c>
      <c r="E22" s="53"/>
      <c r="F22" s="53"/>
      <c r="G22" s="53"/>
      <c r="H22" s="53"/>
    </row>
    <row r="23" spans="1:11" ht="15.75" thickBot="1" x14ac:dyDescent="0.3">
      <c r="A23" s="31" t="s">
        <v>44</v>
      </c>
      <c r="B23" s="32">
        <v>5</v>
      </c>
      <c r="C23" s="44">
        <v>0.04</v>
      </c>
      <c r="D23" s="49">
        <f t="shared" si="0"/>
        <v>8.0000000000000002E-3</v>
      </c>
      <c r="E23" s="53"/>
      <c r="F23" s="53"/>
      <c r="G23" s="53"/>
      <c r="H23" s="53"/>
    </row>
    <row r="24" spans="1:11" ht="15.75" thickBot="1" x14ac:dyDescent="0.3">
      <c r="A24" s="31" t="s">
        <v>24</v>
      </c>
      <c r="B24" s="33">
        <v>5</v>
      </c>
      <c r="C24" s="44">
        <v>2.5000000000000001E-2</v>
      </c>
      <c r="D24" s="49">
        <f t="shared" si="0"/>
        <v>5.0000000000000001E-3</v>
      </c>
      <c r="E24" s="53"/>
      <c r="F24" s="53"/>
      <c r="G24" s="53"/>
      <c r="H24" s="53"/>
      <c r="K24" s="96"/>
    </row>
    <row r="25" spans="1:11" ht="15.75" thickBot="1" x14ac:dyDescent="0.3">
      <c r="A25" s="31" t="s">
        <v>39</v>
      </c>
      <c r="B25" s="33">
        <v>5</v>
      </c>
      <c r="C25" s="44">
        <v>1.12E-2</v>
      </c>
      <c r="D25" s="49">
        <f t="shared" si="0"/>
        <v>2.2399999999999998E-3</v>
      </c>
      <c r="E25" s="53"/>
      <c r="F25" s="53"/>
      <c r="G25" s="53"/>
      <c r="H25" s="53"/>
    </row>
    <row r="26" spans="1:11" ht="15.75" thickBot="1" x14ac:dyDescent="0.3">
      <c r="A26" s="31" t="s">
        <v>40</v>
      </c>
      <c r="B26" s="33">
        <v>5</v>
      </c>
      <c r="C26" s="44">
        <v>1.12E-2</v>
      </c>
      <c r="D26" s="49">
        <f t="shared" si="0"/>
        <v>2.2399999999999998E-3</v>
      </c>
      <c r="E26" s="53"/>
      <c r="F26" s="53"/>
      <c r="G26" s="53"/>
      <c r="H26" s="53"/>
    </row>
    <row r="27" spans="1:11" ht="15.75" thickBot="1" x14ac:dyDescent="0.3">
      <c r="A27" s="31" t="s">
        <v>63</v>
      </c>
      <c r="B27" s="33">
        <v>5</v>
      </c>
      <c r="C27" s="44">
        <v>1.12E-2</v>
      </c>
      <c r="D27" s="49">
        <f t="shared" si="0"/>
        <v>2.2399999999999998E-3</v>
      </c>
      <c r="E27" s="53"/>
      <c r="F27" s="53"/>
      <c r="G27" s="53"/>
      <c r="H27" s="53"/>
    </row>
    <row r="28" spans="1:11" ht="15.75" thickBot="1" x14ac:dyDescent="0.3">
      <c r="A28" s="31" t="s">
        <v>20</v>
      </c>
      <c r="B28" s="33">
        <v>5</v>
      </c>
      <c r="C28" s="44">
        <v>1.12E-2</v>
      </c>
      <c r="D28" s="49">
        <f t="shared" si="0"/>
        <v>2.2399999999999998E-3</v>
      </c>
      <c r="E28" s="53"/>
      <c r="F28" s="53"/>
      <c r="G28" s="53"/>
      <c r="H28" s="53"/>
    </row>
    <row r="29" spans="1:11" ht="15.75" thickBot="1" x14ac:dyDescent="0.3">
      <c r="A29" s="31" t="s">
        <v>64</v>
      </c>
      <c r="B29" s="33">
        <v>5</v>
      </c>
      <c r="C29" s="44">
        <v>1.12E-2</v>
      </c>
      <c r="D29" s="49">
        <f t="shared" si="0"/>
        <v>2.2399999999999998E-3</v>
      </c>
      <c r="E29" s="53"/>
      <c r="F29" s="53"/>
      <c r="G29" s="53"/>
      <c r="H29" s="53"/>
    </row>
    <row r="30" spans="1:11" ht="15.75" thickBot="1" x14ac:dyDescent="0.3">
      <c r="A30" s="31" t="s">
        <v>23</v>
      </c>
      <c r="B30" s="33">
        <v>5</v>
      </c>
      <c r="C30" s="44">
        <v>1.12E-2</v>
      </c>
      <c r="D30" s="49">
        <f t="shared" si="0"/>
        <v>2.2399999999999998E-3</v>
      </c>
      <c r="E30" s="53"/>
      <c r="F30" s="53"/>
      <c r="G30" s="53"/>
      <c r="H30" s="53"/>
    </row>
    <row r="31" spans="1:11" ht="26.25" thickBot="1" x14ac:dyDescent="0.3">
      <c r="A31" s="31" t="s">
        <v>67</v>
      </c>
      <c r="B31" s="33">
        <v>5</v>
      </c>
      <c r="C31" s="44">
        <v>1.12E-2</v>
      </c>
      <c r="D31" s="49">
        <f t="shared" si="0"/>
        <v>2.2399999999999998E-3</v>
      </c>
      <c r="E31" s="53"/>
      <c r="F31" s="53"/>
      <c r="G31" s="53"/>
      <c r="H31" s="53"/>
    </row>
    <row r="32" spans="1:11" ht="16.5" thickBot="1" x14ac:dyDescent="0.3">
      <c r="A32" s="36" t="s">
        <v>51</v>
      </c>
      <c r="B32" s="76"/>
      <c r="C32" s="77"/>
      <c r="D32" s="80">
        <f t="shared" si="0"/>
        <v>0</v>
      </c>
      <c r="E32" s="53"/>
      <c r="F32" s="53"/>
      <c r="G32" s="53"/>
      <c r="H32" s="53"/>
    </row>
    <row r="33" spans="1:15" ht="15.75" thickBot="1" x14ac:dyDescent="0.3">
      <c r="A33" s="31" t="s">
        <v>44</v>
      </c>
      <c r="B33" s="32">
        <v>5</v>
      </c>
      <c r="C33" s="44">
        <v>0.05</v>
      </c>
      <c r="D33" s="49">
        <f t="shared" si="0"/>
        <v>0.01</v>
      </c>
      <c r="E33" s="53"/>
      <c r="F33" s="53"/>
      <c r="G33" s="53"/>
      <c r="H33" s="53"/>
    </row>
    <row r="34" spans="1:15" ht="15.75" thickBot="1" x14ac:dyDescent="0.3">
      <c r="A34" s="31" t="s">
        <v>24</v>
      </c>
      <c r="B34" s="33">
        <v>5</v>
      </c>
      <c r="C34" s="44">
        <v>2.5000000000000001E-2</v>
      </c>
      <c r="D34" s="49">
        <f t="shared" si="0"/>
        <v>5.0000000000000001E-3</v>
      </c>
      <c r="E34" s="53"/>
      <c r="F34" s="53"/>
      <c r="G34" s="53"/>
      <c r="H34" s="53"/>
    </row>
    <row r="35" spans="1:15" ht="15.75" thickBot="1" x14ac:dyDescent="0.3">
      <c r="A35" s="31" t="s">
        <v>39</v>
      </c>
      <c r="B35" s="33">
        <v>5</v>
      </c>
      <c r="C35" s="44">
        <v>1.12E-2</v>
      </c>
      <c r="D35" s="49">
        <f t="shared" si="0"/>
        <v>2.2399999999999998E-3</v>
      </c>
      <c r="E35" s="53"/>
      <c r="F35" s="53"/>
      <c r="G35" s="53"/>
      <c r="H35" s="53"/>
    </row>
    <row r="36" spans="1:15" ht="15.75" thickBot="1" x14ac:dyDescent="0.3">
      <c r="A36" s="31" t="s">
        <v>40</v>
      </c>
      <c r="B36" s="33">
        <v>5</v>
      </c>
      <c r="C36" s="44">
        <v>1.12E-2</v>
      </c>
      <c r="D36" s="49">
        <f t="shared" si="0"/>
        <v>2.2399999999999998E-3</v>
      </c>
      <c r="E36" s="53"/>
      <c r="F36" s="53"/>
      <c r="G36" s="53"/>
      <c r="H36" s="53"/>
    </row>
    <row r="37" spans="1:15" ht="15.75" thickBot="1" x14ac:dyDescent="0.3">
      <c r="A37" s="31" t="s">
        <v>65</v>
      </c>
      <c r="B37" s="33">
        <v>5</v>
      </c>
      <c r="C37" s="44">
        <v>1.12E-2</v>
      </c>
      <c r="D37" s="49">
        <f t="shared" si="0"/>
        <v>2.2399999999999998E-3</v>
      </c>
      <c r="E37" s="53"/>
      <c r="F37" s="53"/>
      <c r="G37" s="53"/>
      <c r="H37" s="53"/>
    </row>
    <row r="38" spans="1:15" ht="15.75" thickBot="1" x14ac:dyDescent="0.3">
      <c r="A38" s="31" t="s">
        <v>64</v>
      </c>
      <c r="B38" s="33">
        <v>5</v>
      </c>
      <c r="C38" s="44">
        <v>1.12E-2</v>
      </c>
      <c r="D38" s="49">
        <f t="shared" si="0"/>
        <v>2.2399999999999998E-3</v>
      </c>
      <c r="E38" s="53"/>
      <c r="F38" s="53"/>
      <c r="G38" s="53"/>
      <c r="H38" s="53"/>
    </row>
    <row r="39" spans="1:15" ht="26.25" thickBot="1" x14ac:dyDescent="0.3">
      <c r="A39" s="31" t="s">
        <v>67</v>
      </c>
      <c r="B39" s="35">
        <v>5</v>
      </c>
      <c r="C39" s="44">
        <v>1.12E-2</v>
      </c>
      <c r="D39" s="49">
        <f t="shared" si="0"/>
        <v>2.2399999999999998E-3</v>
      </c>
      <c r="E39" s="53"/>
      <c r="F39" s="53"/>
      <c r="G39" s="53"/>
      <c r="H39" s="53"/>
    </row>
    <row r="40" spans="1:15" ht="16.5" thickBot="1" x14ac:dyDescent="0.3">
      <c r="A40" s="36" t="s">
        <v>55</v>
      </c>
      <c r="B40" s="78"/>
      <c r="C40" s="79"/>
      <c r="D40" s="80">
        <f t="shared" si="0"/>
        <v>0</v>
      </c>
      <c r="E40" s="53"/>
      <c r="F40" s="53"/>
      <c r="G40" s="53"/>
      <c r="H40" s="53"/>
      <c r="J40" s="3"/>
    </row>
    <row r="41" spans="1:15" ht="15.75" thickBot="1" x14ac:dyDescent="0.3">
      <c r="A41" s="39" t="s">
        <v>56</v>
      </c>
      <c r="B41" s="38">
        <v>5</v>
      </c>
      <c r="C41" s="45">
        <v>2.5000000000000001E-2</v>
      </c>
      <c r="D41" s="49">
        <f t="shared" si="0"/>
        <v>5.0000000000000001E-3</v>
      </c>
      <c r="E41" s="53"/>
      <c r="F41" s="53"/>
      <c r="G41" s="53"/>
      <c r="H41" s="53"/>
    </row>
    <row r="42" spans="1:15" ht="15.75" thickBot="1" x14ac:dyDescent="0.3">
      <c r="A42" s="40" t="s">
        <v>52</v>
      </c>
      <c r="B42" s="38">
        <v>5</v>
      </c>
      <c r="C42" s="45">
        <v>2.5000000000000001E-2</v>
      </c>
      <c r="D42" s="49">
        <f t="shared" si="0"/>
        <v>5.0000000000000001E-3</v>
      </c>
      <c r="E42" s="53"/>
      <c r="F42" s="53"/>
      <c r="G42" s="53"/>
      <c r="H42" s="53"/>
    </row>
    <row r="43" spans="1:15" ht="16.5" thickBot="1" x14ac:dyDescent="0.3">
      <c r="A43" s="36" t="s">
        <v>53</v>
      </c>
      <c r="B43" s="78"/>
      <c r="C43" s="79"/>
      <c r="D43" s="80">
        <f t="shared" si="0"/>
        <v>0</v>
      </c>
      <c r="E43" s="53"/>
      <c r="F43" s="53"/>
      <c r="G43" s="53"/>
      <c r="H43" s="53"/>
      <c r="O43" s="11"/>
    </row>
    <row r="44" spans="1:15" ht="15.75" thickBot="1" x14ac:dyDescent="0.3">
      <c r="A44" s="37" t="s">
        <v>42</v>
      </c>
      <c r="B44" s="38">
        <v>5</v>
      </c>
      <c r="C44" s="45">
        <v>0.05</v>
      </c>
      <c r="D44" s="49">
        <f t="shared" si="0"/>
        <v>0.01</v>
      </c>
      <c r="E44" s="53"/>
      <c r="F44" s="53"/>
      <c r="G44" s="53"/>
      <c r="H44" s="53"/>
    </row>
    <row r="45" spans="1:15" ht="15.75" thickBot="1" x14ac:dyDescent="0.3">
      <c r="A45" s="30" t="s">
        <v>41</v>
      </c>
      <c r="B45" s="33">
        <v>5</v>
      </c>
      <c r="C45" s="45">
        <v>0.01</v>
      </c>
      <c r="D45" s="49">
        <f t="shared" si="0"/>
        <v>2E-3</v>
      </c>
      <c r="E45" s="53"/>
      <c r="F45" s="53"/>
      <c r="G45" s="53"/>
      <c r="H45" s="53"/>
    </row>
    <row r="46" spans="1:15" ht="15.75" thickBot="1" x14ac:dyDescent="0.3">
      <c r="A46" s="30" t="s">
        <v>22</v>
      </c>
      <c r="B46" s="33">
        <v>5</v>
      </c>
      <c r="C46" s="45">
        <v>0.01</v>
      </c>
      <c r="D46" s="49">
        <f t="shared" si="0"/>
        <v>2E-3</v>
      </c>
      <c r="E46" s="53"/>
      <c r="F46" s="53"/>
      <c r="G46" s="53"/>
      <c r="H46" s="53"/>
    </row>
    <row r="47" spans="1:15" ht="26.25" thickBot="1" x14ac:dyDescent="0.3">
      <c r="A47" s="30" t="s">
        <v>47</v>
      </c>
      <c r="B47" s="33">
        <v>5</v>
      </c>
      <c r="C47" s="45">
        <v>0.01</v>
      </c>
      <c r="D47" s="49">
        <f t="shared" si="0"/>
        <v>2E-3</v>
      </c>
      <c r="E47" s="53"/>
      <c r="F47" s="53"/>
      <c r="G47" s="53"/>
      <c r="H47" s="53"/>
    </row>
    <row r="48" spans="1:15" ht="26.25" thickBot="1" x14ac:dyDescent="0.3">
      <c r="A48" s="30" t="s">
        <v>38</v>
      </c>
      <c r="B48" s="33">
        <v>5</v>
      </c>
      <c r="C48" s="45">
        <v>0.01</v>
      </c>
      <c r="D48" s="49">
        <f t="shared" si="0"/>
        <v>2E-3</v>
      </c>
      <c r="E48" s="53"/>
      <c r="F48" s="53"/>
      <c r="G48" s="53"/>
      <c r="H48" s="53"/>
      <c r="J48" s="51"/>
      <c r="K48" s="51"/>
      <c r="L48" s="51"/>
      <c r="M48" s="51"/>
      <c r="O48" s="11"/>
    </row>
    <row r="49" spans="1:15" ht="15.75" thickBot="1" x14ac:dyDescent="0.3">
      <c r="A49" s="30" t="s">
        <v>25</v>
      </c>
      <c r="B49" s="35">
        <v>5</v>
      </c>
      <c r="C49" s="45">
        <v>0.01</v>
      </c>
      <c r="D49" s="49">
        <f t="shared" si="0"/>
        <v>2E-3</v>
      </c>
      <c r="E49" s="53"/>
      <c r="F49" s="53"/>
      <c r="G49" s="53"/>
      <c r="H49" s="53"/>
      <c r="J49" s="51"/>
      <c r="K49" s="51"/>
      <c r="L49" s="51"/>
      <c r="M49" s="51"/>
      <c r="O49" s="11"/>
    </row>
    <row r="50" spans="1:15" ht="16.5" thickBot="1" x14ac:dyDescent="0.3">
      <c r="A50" s="36" t="s">
        <v>57</v>
      </c>
      <c r="B50" s="78"/>
      <c r="C50" s="79"/>
      <c r="D50" s="80">
        <f t="shared" si="0"/>
        <v>0</v>
      </c>
      <c r="E50" s="53"/>
      <c r="F50" s="53"/>
      <c r="G50" s="53"/>
      <c r="H50" s="53"/>
      <c r="J50" s="51"/>
      <c r="K50" s="51"/>
      <c r="L50" s="51"/>
      <c r="M50" s="51"/>
      <c r="O50" s="11"/>
    </row>
    <row r="51" spans="1:15" ht="16.5" thickBot="1" x14ac:dyDescent="0.3">
      <c r="A51" s="7" t="s">
        <v>43</v>
      </c>
      <c r="B51" s="26">
        <v>5</v>
      </c>
      <c r="C51" s="45">
        <v>0.05</v>
      </c>
      <c r="D51" s="49">
        <f t="shared" si="0"/>
        <v>0.01</v>
      </c>
      <c r="E51" s="53"/>
      <c r="F51" s="53"/>
      <c r="G51" s="53"/>
      <c r="H51" s="53"/>
      <c r="J51" s="52"/>
      <c r="K51" s="51"/>
      <c r="L51" s="51"/>
      <c r="M51" s="51"/>
    </row>
    <row r="52" spans="1:15" ht="15.75" thickBot="1" x14ac:dyDescent="0.3">
      <c r="A52" s="7" t="s">
        <v>54</v>
      </c>
      <c r="B52" s="34">
        <v>5</v>
      </c>
      <c r="C52" s="45">
        <v>0.05</v>
      </c>
      <c r="D52" s="49">
        <f t="shared" si="0"/>
        <v>0.01</v>
      </c>
      <c r="E52" s="53"/>
      <c r="F52" s="53"/>
      <c r="G52" s="53"/>
      <c r="H52" s="53"/>
    </row>
    <row r="53" spans="1:15" ht="15.75" thickBot="1" x14ac:dyDescent="0.3">
      <c r="A53" s="7" t="s">
        <v>68</v>
      </c>
      <c r="B53" s="26">
        <v>5</v>
      </c>
      <c r="C53" s="45">
        <v>0.1</v>
      </c>
      <c r="D53" s="49">
        <f>SUM(C53/5)</f>
        <v>0.02</v>
      </c>
      <c r="E53" s="53"/>
      <c r="F53" s="53"/>
      <c r="G53" s="53"/>
      <c r="H53" s="53"/>
    </row>
    <row r="54" spans="1:15" ht="18.75" thickBot="1" x14ac:dyDescent="0.3">
      <c r="A54" s="8" t="s">
        <v>21</v>
      </c>
      <c r="B54" s="59">
        <f>SUM(B4:B53)</f>
        <v>220</v>
      </c>
      <c r="C54" s="47">
        <f>SUM(C4:C53)</f>
        <v>0.9</v>
      </c>
      <c r="D54" s="50"/>
      <c r="E54" s="46">
        <f>SUM(E4:E53)</f>
        <v>0</v>
      </c>
      <c r="F54" s="41">
        <f>SUM(F4:F53)</f>
        <v>0</v>
      </c>
      <c r="G54" s="41">
        <f>SUM(G4:G53)</f>
        <v>0</v>
      </c>
      <c r="H54" s="41">
        <f>SUM(H4:H53)</f>
        <v>0</v>
      </c>
    </row>
    <row r="55" spans="1:15" ht="15.75" thickBot="1" x14ac:dyDescent="0.3"/>
    <row r="56" spans="1:15" ht="18.75" thickBot="1" x14ac:dyDescent="0.3">
      <c r="A56" s="72" t="s">
        <v>61</v>
      </c>
      <c r="B56" s="73">
        <f>SUM(B54)</f>
        <v>220</v>
      </c>
      <c r="C56" s="74"/>
      <c r="D56" s="75"/>
      <c r="E56" s="74">
        <f>SUM(E53*D53+E52*D52+E51*D51+E49*D49+E48*D48+E47*D47+E46*D46+E45*D45+E44*D44+E42*D42+E41*D41+E39*D39+E38*D38+E37*D37+E36*D36+E35*D35+E34*D34+E33*D33+E31*D31+E30*D30+E29*D29+E28*D28+E27*D27+E26*D26+E25*D25+E24*D24+E23*D23+E21*D21+E20*D20+E19*D19+E18*D18+E17*D17+E16*D16+E15*D15+E14*D14+E12*D12+E11*D11+E10*D10+E9*D9+E8*D8+E7*D7+E6*D6+E5*D5+E4*D4)</f>
        <v>0</v>
      </c>
      <c r="F56" s="74">
        <f>SUM(F53*D53+F52*D52+F51*D51+F49*D49+F48*D48+F47*D47+F46*D46+F45*D45+F44*D44+F42*D42+F41*D41+F39*D39+F38*D38+F37*D37+F36*D36+F35*D35+F34*D34+F33*D33+F31*D31+F30*D30+F29*D29+F28*D28+F27*D27+F26*D26+F25*D25+F24*D24+F23*D23+F21*D21+F20*D20+F19*D19+F18*D18+F17*D17+F16*D16+F15*D15+F14*D14+F12*D12+F11*D11+F10*D10+F9*D9+F8*D8+F7*D7+F6*D6+F5*D5+F4*D4)</f>
        <v>0</v>
      </c>
      <c r="G56" s="74">
        <f>SUM(G53*D53+G52*D52+G51*D51+G49*D49+G48*D48+G47*D47+G46*D46+G45*D45+G44*D44+G42*D42+G41*D41+G39*D39+G38*D38+G37*D37+G36*D36+G35*D35+G34*D34+G33*D33+G31*D31+G30*D30+G29*D29+G28*D28+G27*D27+G26*D26+G25*D25+G24*D24+G23*D23+G21*D21+G20*D20+G19*D19+G18*D18+G17*D17+G16*D16+G15*D15+G14*D14+G12*D12+G11*D11+G10*D10+G9*D9+G8*D8+G7*D7+G6*D6+G5*D5+G4*D4)</f>
        <v>0</v>
      </c>
      <c r="H56" s="74">
        <f>SUM(H53*D53+H52*D52+H51*D51+H49*D49+H48*D48+H47*D47+H46*D46+H45*D45+H44*D44+H42*D42+H41*D41+H39*D39+H38*D38+H37*D37+H36*D36+H35*D35+H34*D34+H33*D33+H31*D31+H30*D30+H29*D29+H28*D28+H27*D27+H26*D26+H25*D25+H24*D24+H23*D23+H21*D21+H20*D20+H19*D19+H18*D18+H17*D17+H16*D16+H15*D15+H14*D14+H12*D12+H11*D11+H10*D10+H9*D9+H8*D8+H7*D7+H6*D6+H5*D5+H4*D4)</f>
        <v>0</v>
      </c>
    </row>
    <row r="57" spans="1:15" ht="15.75" thickBot="1" x14ac:dyDescent="0.3"/>
    <row r="58" spans="1:15" ht="16.5" thickBot="1" x14ac:dyDescent="0.3">
      <c r="A58" s="68" t="s">
        <v>29</v>
      </c>
      <c r="B58" s="69">
        <f>B56/220</f>
        <v>1</v>
      </c>
      <c r="C58" s="70"/>
      <c r="D58" s="69"/>
      <c r="E58" s="71">
        <f>SUM(E54/220)</f>
        <v>0</v>
      </c>
      <c r="F58" s="71">
        <f t="shared" ref="F58:H58" si="1">SUM(F54/220)</f>
        <v>0</v>
      </c>
      <c r="G58" s="71">
        <f t="shared" si="1"/>
        <v>0</v>
      </c>
      <c r="H58" s="71">
        <f t="shared" si="1"/>
        <v>0</v>
      </c>
    </row>
    <row r="59" spans="1:15" ht="16.5" thickBot="1" x14ac:dyDescent="0.3">
      <c r="A59" s="66" t="s">
        <v>30</v>
      </c>
      <c r="B59" s="67">
        <f>B58*800</f>
        <v>800</v>
      </c>
      <c r="C59" s="67">
        <f t="shared" ref="C59:H59" si="2">C58*800</f>
        <v>0</v>
      </c>
      <c r="D59" s="67">
        <f t="shared" si="2"/>
        <v>0</v>
      </c>
      <c r="E59" s="67">
        <f t="shared" si="2"/>
        <v>0</v>
      </c>
      <c r="F59" s="67">
        <f t="shared" si="2"/>
        <v>0</v>
      </c>
      <c r="G59" s="67">
        <f t="shared" si="2"/>
        <v>0</v>
      </c>
      <c r="H59" s="67">
        <f t="shared" si="2"/>
        <v>0</v>
      </c>
    </row>
    <row r="60" spans="1:15" ht="16.5" thickBot="1" x14ac:dyDescent="0.3">
      <c r="A60" s="61"/>
      <c r="B60" s="62"/>
      <c r="C60" s="63"/>
      <c r="D60" s="64"/>
      <c r="E60" s="65"/>
      <c r="F60" s="65"/>
      <c r="G60" s="65"/>
      <c r="H60" s="65"/>
    </row>
    <row r="61" spans="1:15" x14ac:dyDescent="0.25">
      <c r="A61" s="84" t="s">
        <v>46</v>
      </c>
      <c r="B61" s="85">
        <f>SUM(B4:B39)</f>
        <v>165</v>
      </c>
      <c r="C61" s="86">
        <f>SUM(C4:C39)</f>
        <v>0.54999999999999982</v>
      </c>
      <c r="D61" s="60"/>
      <c r="E61" s="81"/>
      <c r="F61" s="82"/>
      <c r="G61" s="51"/>
      <c r="I61" s="9"/>
    </row>
    <row r="62" spans="1:15" x14ac:dyDescent="0.25">
      <c r="A62" s="87" t="s">
        <v>58</v>
      </c>
      <c r="B62" s="88">
        <f>SUM(B41:B42)</f>
        <v>10</v>
      </c>
      <c r="C62" s="97">
        <f>SUM(C41:C42)</f>
        <v>0.05</v>
      </c>
      <c r="D62" s="60"/>
      <c r="E62" s="51"/>
      <c r="F62" s="82"/>
      <c r="G62" s="51"/>
    </row>
    <row r="63" spans="1:15" x14ac:dyDescent="0.25">
      <c r="A63" s="89" t="s">
        <v>45</v>
      </c>
      <c r="B63" s="90">
        <f>SUM(B44:B49)</f>
        <v>30</v>
      </c>
      <c r="C63" s="99">
        <f>SUM(C44:C49)</f>
        <v>9.9999999999999992E-2</v>
      </c>
      <c r="D63" s="60"/>
      <c r="E63" s="51"/>
      <c r="F63" s="82"/>
      <c r="G63" s="51"/>
    </row>
    <row r="64" spans="1:15" x14ac:dyDescent="0.25">
      <c r="A64" s="92" t="s">
        <v>57</v>
      </c>
      <c r="B64" s="91">
        <f>SUM(B51:B53)</f>
        <v>15</v>
      </c>
      <c r="C64" s="93">
        <f>SUM(C51:C53)</f>
        <v>0.2</v>
      </c>
      <c r="D64" s="60"/>
      <c r="E64" s="51"/>
      <c r="F64" s="83"/>
      <c r="G64" s="51"/>
    </row>
    <row r="65" spans="1:7" ht="15.75" thickBot="1" x14ac:dyDescent="0.3">
      <c r="A65" s="94" t="s">
        <v>69</v>
      </c>
      <c r="B65" s="95"/>
      <c r="C65" s="98">
        <v>0.1</v>
      </c>
      <c r="D65" s="60"/>
      <c r="E65" s="51"/>
      <c r="F65" s="51"/>
      <c r="G65" s="51"/>
    </row>
  </sheetData>
  <sortState ref="A3:F12">
    <sortCondition descending="1" ref="B3:B1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Technical</vt:lpstr>
    </vt:vector>
  </TitlesOfParts>
  <Company>Rushmoor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Ford</dc:creator>
  <cp:lastModifiedBy>Wendy Allen</cp:lastModifiedBy>
  <cp:lastPrinted>2019-01-14T15:38:07Z</cp:lastPrinted>
  <dcterms:created xsi:type="dcterms:W3CDTF">2016-04-18T15:08:55Z</dcterms:created>
  <dcterms:modified xsi:type="dcterms:W3CDTF">2019-02-14T16:41:25Z</dcterms:modified>
</cp:coreProperties>
</file>