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8_{804D40AA-4BBA-4182-8294-93E79F2E44F3}"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Input'!$D$14:$V$177</definedName>
    <definedName name="_xlnm.Print_Area" localSheetId="5">'1.1b Lead Financial Input'!$D$14:$AH$155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Input'!$G$26</definedName>
  </definedNames>
  <calcPr calcId="191029"/>
</workbook>
</file>

<file path=xl/calcChain.xml><?xml version="1.0" encoding="utf-8"?>
<calcChain xmlns="http://schemas.openxmlformats.org/spreadsheetml/2006/main">
  <c r="A124" i="48" l="1"/>
  <c r="U36" i="27"/>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T18" i="27" l="1"/>
  <c r="E152" i="62" l="1"/>
  <c r="G152" i="62"/>
  <c r="G156" i="62" s="1"/>
  <c r="F152" i="62"/>
  <c r="F156" i="62" s="1"/>
  <c r="E173" i="27"/>
  <c r="F168" i="62" l="1"/>
  <c r="I18" i="41" s="1"/>
  <c r="F18" i="41"/>
  <c r="E156" i="62"/>
  <c r="E18" i="41" s="1"/>
  <c r="G168" i="62"/>
  <c r="J18" i="41" s="1"/>
  <c r="G18" i="41"/>
  <c r="E64" i="48"/>
  <c r="F64" i="48"/>
  <c r="E76" i="48"/>
  <c r="F76" i="48"/>
  <c r="E88" i="48"/>
  <c r="E92" i="48" s="1"/>
  <c r="F88" i="48"/>
  <c r="F92" i="48" s="1"/>
  <c r="L18" i="27"/>
  <c r="M21" i="27"/>
  <c r="N21" i="27"/>
  <c r="U21" i="27"/>
  <c r="U55" i="27" s="1"/>
  <c r="V21" i="27"/>
  <c r="V55" i="27" s="1"/>
  <c r="M22" i="27"/>
  <c r="N22" i="27"/>
  <c r="U22" i="27"/>
  <c r="V22" i="27"/>
  <c r="M23" i="27"/>
  <c r="N23" i="27"/>
  <c r="U23" i="27"/>
  <c r="V23" i="27"/>
  <c r="M24" i="27"/>
  <c r="N24" i="27"/>
  <c r="U24" i="27"/>
  <c r="V24" i="27"/>
  <c r="M25" i="27"/>
  <c r="N25" i="27"/>
  <c r="U25" i="27"/>
  <c r="V25" i="27"/>
  <c r="M26" i="27"/>
  <c r="N26" i="27"/>
  <c r="U26" i="27"/>
  <c r="V26" i="27"/>
  <c r="M27" i="27"/>
  <c r="N27" i="27"/>
  <c r="U27" i="27"/>
  <c r="V27" i="27"/>
  <c r="E28" i="27"/>
  <c r="E34" i="27" s="1"/>
  <c r="E43" i="27" s="1"/>
  <c r="E47" i="27" s="1"/>
  <c r="E50" i="27" s="1"/>
  <c r="F28" i="27"/>
  <c r="F34" i="27" s="1"/>
  <c r="F43" i="27" s="1"/>
  <c r="F47" i="27" s="1"/>
  <c r="F50" i="27" s="1"/>
  <c r="I28" i="27"/>
  <c r="I34" i="27" s="1"/>
  <c r="I43" i="27" s="1"/>
  <c r="I47" i="27" s="1"/>
  <c r="I50" i="27" s="1"/>
  <c r="J28" i="27"/>
  <c r="J34" i="27" s="1"/>
  <c r="J43" i="27" s="1"/>
  <c r="J47" i="27" s="1"/>
  <c r="J50" i="27" s="1"/>
  <c r="Q28" i="27"/>
  <c r="Q34" i="27" s="1"/>
  <c r="Q43" i="27" s="1"/>
  <c r="Q47" i="27" s="1"/>
  <c r="Q50" i="27" s="1"/>
  <c r="R28" i="27"/>
  <c r="R34" i="27" s="1"/>
  <c r="R43" i="27" s="1"/>
  <c r="R47" i="27" s="1"/>
  <c r="R50" i="27" s="1"/>
  <c r="M29" i="27"/>
  <c r="N29" i="27"/>
  <c r="U29" i="27"/>
  <c r="V29" i="27"/>
  <c r="M30" i="27"/>
  <c r="N30" i="27"/>
  <c r="U30" i="27"/>
  <c r="V30" i="27"/>
  <c r="M31" i="27"/>
  <c r="N31" i="27"/>
  <c r="U31" i="27"/>
  <c r="V31" i="27"/>
  <c r="M32" i="27"/>
  <c r="N32" i="27"/>
  <c r="U32" i="27"/>
  <c r="V32" i="27"/>
  <c r="M33" i="27"/>
  <c r="N33" i="27"/>
  <c r="U33" i="27"/>
  <c r="V33" i="27"/>
  <c r="M36" i="27"/>
  <c r="N36" i="27"/>
  <c r="V36" i="27"/>
  <c r="M37" i="27"/>
  <c r="N37" i="27"/>
  <c r="U37" i="27"/>
  <c r="V37" i="27"/>
  <c r="M38" i="27"/>
  <c r="N38" i="27"/>
  <c r="U38" i="27"/>
  <c r="V38" i="27"/>
  <c r="M39" i="27"/>
  <c r="N39" i="27"/>
  <c r="U39" i="27"/>
  <c r="V39" i="27"/>
  <c r="M40" i="27"/>
  <c r="N40" i="27"/>
  <c r="U40" i="27"/>
  <c r="V40" i="27"/>
  <c r="M41" i="27"/>
  <c r="N41" i="27"/>
  <c r="U41" i="27"/>
  <c r="V41" i="27"/>
  <c r="M42" i="27"/>
  <c r="N42" i="27"/>
  <c r="U42" i="27"/>
  <c r="V42" i="27"/>
  <c r="M45" i="27"/>
  <c r="N45" i="27"/>
  <c r="U45" i="27"/>
  <c r="V45" i="27"/>
  <c r="M46" i="27"/>
  <c r="N46" i="27"/>
  <c r="U46" i="27"/>
  <c r="V46" i="27"/>
  <c r="M48" i="27"/>
  <c r="N48" i="27"/>
  <c r="U48" i="27"/>
  <c r="V48" i="27"/>
  <c r="M49" i="27"/>
  <c r="N49" i="27"/>
  <c r="U49" i="27"/>
  <c r="V49" i="27"/>
  <c r="M52" i="27"/>
  <c r="N52" i="27"/>
  <c r="U52" i="27"/>
  <c r="V52" i="27"/>
  <c r="M53" i="27"/>
  <c r="N53" i="27"/>
  <c r="U53" i="27"/>
  <c r="V53" i="27"/>
  <c r="E55" i="27"/>
  <c r="F55" i="27"/>
  <c r="I55" i="27"/>
  <c r="J55" i="27"/>
  <c r="M55" i="27"/>
  <c r="N55" i="27"/>
  <c r="Q55" i="27"/>
  <c r="R55" i="27"/>
  <c r="M56" i="27"/>
  <c r="N56" i="27"/>
  <c r="U56" i="27"/>
  <c r="V56" i="27"/>
  <c r="M57" i="27"/>
  <c r="N57" i="27"/>
  <c r="U57" i="27"/>
  <c r="V57" i="27"/>
  <c r="M58" i="27"/>
  <c r="N58" i="27"/>
  <c r="U58" i="27"/>
  <c r="V58" i="27"/>
  <c r="M59" i="27"/>
  <c r="N59" i="27"/>
  <c r="U59" i="27"/>
  <c r="V59" i="27"/>
  <c r="M60" i="27"/>
  <c r="N60" i="27"/>
  <c r="U60" i="27"/>
  <c r="V60" i="27"/>
  <c r="E61" i="27"/>
  <c r="F61" i="27"/>
  <c r="I61" i="27"/>
  <c r="J61" i="27"/>
  <c r="Q61" i="27"/>
  <c r="R61" i="27"/>
  <c r="M63" i="27"/>
  <c r="N63" i="27"/>
  <c r="U63" i="27"/>
  <c r="V63" i="27"/>
  <c r="M64" i="27"/>
  <c r="N64" i="27"/>
  <c r="U64" i="27"/>
  <c r="V64" i="27"/>
  <c r="M65" i="27"/>
  <c r="N65" i="27"/>
  <c r="U65" i="27"/>
  <c r="V65" i="27"/>
  <c r="M66" i="27"/>
  <c r="N66" i="27"/>
  <c r="U66" i="27"/>
  <c r="V66" i="27"/>
  <c r="M67" i="27"/>
  <c r="N67" i="27"/>
  <c r="U67" i="27"/>
  <c r="V67" i="27"/>
  <c r="M68" i="27"/>
  <c r="N68" i="27"/>
  <c r="U68" i="27"/>
  <c r="V68" i="27"/>
  <c r="M69" i="27"/>
  <c r="N69" i="27"/>
  <c r="U69" i="27"/>
  <c r="V69" i="27"/>
  <c r="M70" i="27"/>
  <c r="N70" i="27"/>
  <c r="U70" i="27"/>
  <c r="V70" i="27"/>
  <c r="M71" i="27"/>
  <c r="N71" i="27"/>
  <c r="U71" i="27"/>
  <c r="V71" i="27"/>
  <c r="M72" i="27"/>
  <c r="N72" i="27"/>
  <c r="U72" i="27"/>
  <c r="V72" i="27"/>
  <c r="E73" i="27"/>
  <c r="F73" i="27"/>
  <c r="I73" i="27"/>
  <c r="J73" i="27"/>
  <c r="Q73" i="27"/>
  <c r="R73" i="27"/>
  <c r="M75" i="27"/>
  <c r="N75" i="27"/>
  <c r="U75" i="27"/>
  <c r="V75" i="27"/>
  <c r="M76" i="27"/>
  <c r="N76" i="27"/>
  <c r="U76" i="27"/>
  <c r="V76" i="27"/>
  <c r="M77" i="27"/>
  <c r="N77" i="27"/>
  <c r="U77" i="27"/>
  <c r="V77" i="27"/>
  <c r="M78" i="27"/>
  <c r="N78" i="27"/>
  <c r="U78" i="27"/>
  <c r="V78" i="27"/>
  <c r="M79" i="27"/>
  <c r="N79" i="27"/>
  <c r="U79" i="27"/>
  <c r="V79" i="27"/>
  <c r="M80" i="27"/>
  <c r="A80" i="27" s="1"/>
  <c r="N80" i="27"/>
  <c r="U80" i="27"/>
  <c r="V80" i="27"/>
  <c r="M81" i="27"/>
  <c r="N81" i="27"/>
  <c r="U81" i="27"/>
  <c r="V81" i="27"/>
  <c r="M82" i="27"/>
  <c r="N82" i="27"/>
  <c r="U82" i="27"/>
  <c r="V82" i="27"/>
  <c r="M83" i="27"/>
  <c r="A83" i="27" s="1"/>
  <c r="N83" i="27"/>
  <c r="U83" i="27"/>
  <c r="V83" i="27"/>
  <c r="M84" i="27"/>
  <c r="N84" i="27"/>
  <c r="U84" i="27"/>
  <c r="V84" i="27"/>
  <c r="M85" i="27"/>
  <c r="N85" i="27"/>
  <c r="U85" i="27"/>
  <c r="V85" i="27"/>
  <c r="M86" i="27"/>
  <c r="N86" i="27"/>
  <c r="U86" i="27"/>
  <c r="V86" i="27"/>
  <c r="M87" i="27"/>
  <c r="N87" i="27"/>
  <c r="U87" i="27"/>
  <c r="V87" i="27"/>
  <c r="M88" i="27"/>
  <c r="N88" i="27"/>
  <c r="U88" i="27"/>
  <c r="V88" i="27"/>
  <c r="M89" i="27"/>
  <c r="N89" i="27"/>
  <c r="U89" i="27"/>
  <c r="V89" i="27"/>
  <c r="M90" i="27"/>
  <c r="N90" i="27"/>
  <c r="U90" i="27"/>
  <c r="V90" i="27"/>
  <c r="E91" i="27"/>
  <c r="F91" i="27"/>
  <c r="I91" i="27"/>
  <c r="J91" i="27"/>
  <c r="Q91" i="27"/>
  <c r="R91" i="27"/>
  <c r="M93" i="27"/>
  <c r="N93" i="27"/>
  <c r="U93" i="27"/>
  <c r="V93" i="27"/>
  <c r="M94" i="27"/>
  <c r="N94" i="27"/>
  <c r="U94" i="27"/>
  <c r="V94" i="27"/>
  <c r="M95" i="27"/>
  <c r="N95" i="27"/>
  <c r="U95" i="27"/>
  <c r="V95" i="27"/>
  <c r="M96" i="27"/>
  <c r="N96" i="27"/>
  <c r="U96" i="27"/>
  <c r="V96" i="27"/>
  <c r="M97" i="27"/>
  <c r="N97" i="27"/>
  <c r="U97" i="27"/>
  <c r="V97" i="27"/>
  <c r="M98" i="27"/>
  <c r="N98" i="27"/>
  <c r="U98" i="27"/>
  <c r="V98" i="27"/>
  <c r="M99" i="27"/>
  <c r="N99" i="27"/>
  <c r="U99" i="27"/>
  <c r="V99" i="27"/>
  <c r="M100" i="27"/>
  <c r="N100" i="27"/>
  <c r="U100" i="27"/>
  <c r="V100" i="27"/>
  <c r="M101" i="27"/>
  <c r="N101" i="27"/>
  <c r="U101" i="27"/>
  <c r="V101" i="27"/>
  <c r="M102" i="27"/>
  <c r="N102" i="27"/>
  <c r="U102" i="27"/>
  <c r="V102" i="27"/>
  <c r="M103" i="27"/>
  <c r="N103" i="27"/>
  <c r="U103" i="27"/>
  <c r="V103" i="27"/>
  <c r="M104" i="27"/>
  <c r="N104" i="27"/>
  <c r="U104" i="27"/>
  <c r="V104" i="27"/>
  <c r="M105" i="27"/>
  <c r="N105" i="27"/>
  <c r="U105" i="27"/>
  <c r="V105" i="27"/>
  <c r="M106" i="27"/>
  <c r="N106" i="27"/>
  <c r="U106" i="27"/>
  <c r="V106" i="27"/>
  <c r="M107" i="27"/>
  <c r="N107" i="27"/>
  <c r="U107" i="27"/>
  <c r="V107" i="27"/>
  <c r="M108" i="27"/>
  <c r="N108" i="27"/>
  <c r="U108" i="27"/>
  <c r="V108" i="27"/>
  <c r="E109" i="27"/>
  <c r="F109" i="27"/>
  <c r="I109" i="27"/>
  <c r="J109" i="27"/>
  <c r="Q109" i="27"/>
  <c r="R109" i="27"/>
  <c r="M115" i="27"/>
  <c r="A115" i="27" s="1"/>
  <c r="N115" i="27"/>
  <c r="U115" i="27"/>
  <c r="V115" i="27"/>
  <c r="M116" i="27"/>
  <c r="N116" i="27"/>
  <c r="U116" i="27"/>
  <c r="V116" i="27"/>
  <c r="M117" i="27"/>
  <c r="N117" i="27"/>
  <c r="U117" i="27"/>
  <c r="V117" i="27"/>
  <c r="M118" i="27"/>
  <c r="N118" i="27"/>
  <c r="U118" i="27"/>
  <c r="V118" i="27"/>
  <c r="M119" i="27"/>
  <c r="N119" i="27"/>
  <c r="U119" i="27"/>
  <c r="V119" i="27"/>
  <c r="M120" i="27"/>
  <c r="N120" i="27"/>
  <c r="U120" i="27"/>
  <c r="V120" i="27"/>
  <c r="M121" i="27"/>
  <c r="N121" i="27"/>
  <c r="U121" i="27"/>
  <c r="V121" i="27"/>
  <c r="M122" i="27"/>
  <c r="N122" i="27"/>
  <c r="U122" i="27"/>
  <c r="V122" i="27"/>
  <c r="M123" i="27"/>
  <c r="N123" i="27"/>
  <c r="U123" i="27"/>
  <c r="V123" i="27"/>
  <c r="M124" i="27"/>
  <c r="A124" i="27" s="1"/>
  <c r="N124" i="27"/>
  <c r="U124" i="27"/>
  <c r="V124" i="27"/>
  <c r="M125" i="27"/>
  <c r="N125" i="27"/>
  <c r="U125" i="27"/>
  <c r="V125" i="27"/>
  <c r="M126" i="27"/>
  <c r="N126" i="27"/>
  <c r="U126" i="27"/>
  <c r="V126" i="27"/>
  <c r="M127" i="27"/>
  <c r="A127" i="27" s="1"/>
  <c r="N127" i="27"/>
  <c r="U127" i="27"/>
  <c r="V127" i="27"/>
  <c r="M128" i="27"/>
  <c r="N128" i="27"/>
  <c r="U128" i="27"/>
  <c r="V128" i="27"/>
  <c r="E129" i="27"/>
  <c r="F129" i="27"/>
  <c r="I129" i="27"/>
  <c r="J129" i="27"/>
  <c r="Q129" i="27"/>
  <c r="R129" i="27"/>
  <c r="M131" i="27"/>
  <c r="N131" i="27"/>
  <c r="U131" i="27"/>
  <c r="V131" i="27"/>
  <c r="M132" i="27"/>
  <c r="N132" i="27"/>
  <c r="U132" i="27"/>
  <c r="V132" i="27"/>
  <c r="M133" i="27"/>
  <c r="N133" i="27"/>
  <c r="U133" i="27"/>
  <c r="V133" i="27"/>
  <c r="E134" i="27"/>
  <c r="F134" i="27"/>
  <c r="I134" i="27"/>
  <c r="J134" i="27"/>
  <c r="Q134" i="27"/>
  <c r="R134" i="27"/>
  <c r="M138" i="27"/>
  <c r="N138" i="27"/>
  <c r="U138" i="27"/>
  <c r="V138" i="27"/>
  <c r="M139" i="27"/>
  <c r="N139" i="27"/>
  <c r="U139" i="27"/>
  <c r="V139" i="27"/>
  <c r="E144" i="27"/>
  <c r="F144" i="27"/>
  <c r="I144" i="27"/>
  <c r="J144" i="27"/>
  <c r="M144" i="27"/>
  <c r="N144" i="27"/>
  <c r="Q144" i="27"/>
  <c r="R144" i="27"/>
  <c r="V144" i="27"/>
  <c r="M145" i="27"/>
  <c r="N145" i="27"/>
  <c r="U145" i="27"/>
  <c r="V145" i="27"/>
  <c r="M146" i="27"/>
  <c r="N146" i="27"/>
  <c r="U146" i="27"/>
  <c r="V146" i="27"/>
  <c r="E147" i="27"/>
  <c r="F147" i="27"/>
  <c r="I147" i="27"/>
  <c r="J147" i="27"/>
  <c r="Q147" i="27"/>
  <c r="R147" i="27"/>
  <c r="M149" i="27"/>
  <c r="N149" i="27"/>
  <c r="U149" i="27"/>
  <c r="V149" i="27"/>
  <c r="E151" i="27"/>
  <c r="F151" i="27"/>
  <c r="I151" i="27"/>
  <c r="J151" i="27"/>
  <c r="Q151" i="27"/>
  <c r="R151" i="27"/>
  <c r="E152" i="27"/>
  <c r="F152" i="27"/>
  <c r="I152" i="27"/>
  <c r="J152" i="27"/>
  <c r="M152" i="27"/>
  <c r="N152" i="27"/>
  <c r="Q152" i="27"/>
  <c r="R152" i="27"/>
  <c r="U152" i="27"/>
  <c r="V152" i="27"/>
  <c r="A37" i="27" l="1"/>
  <c r="A103" i="27"/>
  <c r="A100" i="27"/>
  <c r="A72" i="27"/>
  <c r="A63" i="27"/>
  <c r="A31" i="27"/>
  <c r="A119" i="27"/>
  <c r="A107" i="27"/>
  <c r="A95" i="27"/>
  <c r="A87" i="27"/>
  <c r="A75" i="27"/>
  <c r="A67" i="27"/>
  <c r="A59" i="27"/>
  <c r="A126" i="27"/>
  <c r="A102" i="27"/>
  <c r="A82" i="27"/>
  <c r="A121" i="27"/>
  <c r="A97" i="27"/>
  <c r="A89" i="27"/>
  <c r="A77" i="27"/>
  <c r="A69" i="27"/>
  <c r="A49" i="27"/>
  <c r="A128" i="27"/>
  <c r="A116" i="27"/>
  <c r="A104" i="27"/>
  <c r="A84" i="27"/>
  <c r="A64" i="27"/>
  <c r="A41" i="27"/>
  <c r="A123" i="27"/>
  <c r="A99" i="27"/>
  <c r="A79" i="27"/>
  <c r="A71" i="27"/>
  <c r="A53" i="27"/>
  <c r="A118" i="27"/>
  <c r="A106" i="27"/>
  <c r="A94" i="27"/>
  <c r="A86" i="27"/>
  <c r="A66" i="27"/>
  <c r="A58" i="27"/>
  <c r="A27" i="27"/>
  <c r="A125" i="27"/>
  <c r="A101" i="27"/>
  <c r="A81" i="27"/>
  <c r="A38" i="27"/>
  <c r="A138" i="27"/>
  <c r="A120" i="27"/>
  <c r="A108" i="27"/>
  <c r="A96" i="27"/>
  <c r="A88" i="27"/>
  <c r="A76" i="27"/>
  <c r="A68" i="27"/>
  <c r="A60" i="27"/>
  <c r="A122" i="27"/>
  <c r="A98" i="27"/>
  <c r="A90" i="27"/>
  <c r="A78" i="27"/>
  <c r="A70" i="27"/>
  <c r="A52" i="27"/>
  <c r="A26" i="27"/>
  <c r="A117" i="27"/>
  <c r="A105" i="27"/>
  <c r="A93" i="27"/>
  <c r="A85" i="27"/>
  <c r="A65" i="27"/>
  <c r="A57" i="27"/>
  <c r="A33" i="27"/>
  <c r="U28" i="27"/>
  <c r="E111" i="27"/>
  <c r="Q111" i="27"/>
  <c r="J111" i="27"/>
  <c r="N173" i="27"/>
  <c r="M173" i="27"/>
  <c r="F136" i="27"/>
  <c r="M147" i="27"/>
  <c r="V134" i="27"/>
  <c r="N28" i="27"/>
  <c r="V147" i="27"/>
  <c r="E168" i="62"/>
  <c r="H18" i="41" s="1"/>
  <c r="F111" i="27"/>
  <c r="J136" i="27"/>
  <c r="V61" i="27"/>
  <c r="Q136" i="27"/>
  <c r="U109" i="27"/>
  <c r="U34" i="27"/>
  <c r="U43" i="27" s="1"/>
  <c r="U47" i="27" s="1"/>
  <c r="U50" i="27" s="1"/>
  <c r="R113" i="27"/>
  <c r="E136" i="27"/>
  <c r="R136" i="27"/>
  <c r="V173" i="27"/>
  <c r="F90" i="48"/>
  <c r="E90" i="48"/>
  <c r="I136" i="27"/>
  <c r="V129" i="27"/>
  <c r="U91" i="27"/>
  <c r="E142" i="27"/>
  <c r="N151" i="27"/>
  <c r="U147" i="27"/>
  <c r="N147" i="27"/>
  <c r="N134" i="27"/>
  <c r="U134" i="27"/>
  <c r="U129" i="27"/>
  <c r="N129" i="27"/>
  <c r="M109" i="27"/>
  <c r="V109" i="27"/>
  <c r="M91" i="27"/>
  <c r="V91" i="27"/>
  <c r="R142" i="27"/>
  <c r="U151" i="27"/>
  <c r="M134" i="27"/>
  <c r="N109" i="27"/>
  <c r="N91" i="27"/>
  <c r="Q113" i="27"/>
  <c r="V73" i="27"/>
  <c r="N61" i="27"/>
  <c r="U61" i="27"/>
  <c r="U173" i="27"/>
  <c r="V28" i="27"/>
  <c r="V34" i="27" s="1"/>
  <c r="V43" i="27" s="1"/>
  <c r="V47" i="27" s="1"/>
  <c r="V50" i="27" s="1"/>
  <c r="M28" i="27"/>
  <c r="M34" i="27" s="1"/>
  <c r="M43" i="27" s="1"/>
  <c r="M47" i="27" s="1"/>
  <c r="M50" i="27" s="1"/>
  <c r="F113" i="27"/>
  <c r="U73" i="27"/>
  <c r="N73" i="27"/>
  <c r="J142" i="27"/>
  <c r="M61" i="27"/>
  <c r="N34" i="27"/>
  <c r="N43" i="27" s="1"/>
  <c r="N47" i="27" s="1"/>
  <c r="N50" i="27" s="1"/>
  <c r="M73" i="27"/>
  <c r="E113" i="27"/>
  <c r="M129" i="27"/>
  <c r="I142" i="27"/>
  <c r="Q142" i="27"/>
  <c r="F142" i="27"/>
  <c r="J113" i="27"/>
  <c r="I111" i="27"/>
  <c r="M151" i="27"/>
  <c r="I113" i="27"/>
  <c r="R111" i="27"/>
  <c r="V151" i="27"/>
  <c r="U144" i="27"/>
  <c r="B8" i="61"/>
  <c r="I25" i="58" s="1"/>
  <c r="A8" i="61"/>
  <c r="H25" i="58" s="1"/>
  <c r="C6" i="61"/>
  <c r="C4" i="61"/>
  <c r="C3" i="61"/>
  <c r="C2" i="61"/>
  <c r="V136" i="27" l="1"/>
  <c r="U111" i="27"/>
  <c r="U136" i="27"/>
  <c r="N111" i="27"/>
  <c r="V142" i="27"/>
  <c r="V113" i="27"/>
  <c r="M136" i="27"/>
  <c r="M111" i="27"/>
  <c r="N142" i="27"/>
  <c r="N136" i="27"/>
  <c r="M113" i="27"/>
  <c r="N113" i="27"/>
  <c r="U113" i="27"/>
  <c r="U142" i="27"/>
  <c r="V111" i="27"/>
  <c r="M142" i="27"/>
  <c r="G52" i="48"/>
  <c r="B142" i="27" l="1"/>
  <c r="AC112" i="48"/>
  <c r="AB112" i="48"/>
  <c r="Z112" i="48"/>
  <c r="Y112" i="48"/>
  <c r="AC103" i="48"/>
  <c r="AB103" i="48"/>
  <c r="Z103" i="48"/>
  <c r="Y103" i="48"/>
  <c r="AC88" i="48"/>
  <c r="AB88" i="48"/>
  <c r="Z88" i="48"/>
  <c r="Y88" i="48"/>
  <c r="AC76" i="48"/>
  <c r="AB76" i="48"/>
  <c r="Z76" i="48"/>
  <c r="Y76" i="48"/>
  <c r="AC64" i="48"/>
  <c r="AB64" i="48"/>
  <c r="Z64" i="48"/>
  <c r="Y64" i="48"/>
  <c r="AC38" i="48"/>
  <c r="AB38" i="48"/>
  <c r="Z38" i="48"/>
  <c r="Y38" i="48"/>
  <c r="AC32" i="48"/>
  <c r="AB32" i="48"/>
  <c r="Z32" i="48"/>
  <c r="Y32" i="48"/>
  <c r="Q112" i="48"/>
  <c r="P112" i="48"/>
  <c r="N112" i="48"/>
  <c r="M112" i="48"/>
  <c r="Q103" i="48"/>
  <c r="P103" i="48"/>
  <c r="N103" i="48"/>
  <c r="M103" i="48"/>
  <c r="Q88" i="48"/>
  <c r="P88" i="48"/>
  <c r="N88" i="48"/>
  <c r="M88" i="48"/>
  <c r="Q76" i="48"/>
  <c r="P76" i="48"/>
  <c r="N76" i="48"/>
  <c r="M76" i="48"/>
  <c r="Q64" i="48"/>
  <c r="P64" i="48"/>
  <c r="N64" i="48"/>
  <c r="M64" i="48"/>
  <c r="Q38" i="48"/>
  <c r="P38" i="48"/>
  <c r="N38" i="48"/>
  <c r="M38" i="48"/>
  <c r="Q32" i="48"/>
  <c r="P32" i="48"/>
  <c r="N32" i="48"/>
  <c r="M32" i="48"/>
  <c r="I112" i="48"/>
  <c r="H112" i="48"/>
  <c r="F112" i="48"/>
  <c r="E112" i="48"/>
  <c r="I103" i="48"/>
  <c r="H103" i="48"/>
  <c r="F103" i="48"/>
  <c r="E103" i="48"/>
  <c r="I88" i="48"/>
  <c r="H88" i="48"/>
  <c r="I76" i="48"/>
  <c r="H76" i="48"/>
  <c r="I64" i="48"/>
  <c r="H64" i="48"/>
  <c r="I38" i="48"/>
  <c r="H38" i="48"/>
  <c r="F38" i="48"/>
  <c r="E38" i="48"/>
  <c r="I32" i="48"/>
  <c r="H32" i="48"/>
  <c r="F32" i="48"/>
  <c r="E32" i="48"/>
  <c r="H39" i="48" l="1"/>
  <c r="H43" i="48" s="1"/>
  <c r="H50" i="48" s="1"/>
  <c r="H53" i="48" s="1"/>
  <c r="M90" i="48"/>
  <c r="H90" i="48"/>
  <c r="I90" i="48"/>
  <c r="AB92" i="48"/>
  <c r="AC92" i="48"/>
  <c r="P90" i="48"/>
  <c r="Q90" i="48"/>
  <c r="N90" i="48"/>
  <c r="H105" i="48"/>
  <c r="I105" i="48"/>
  <c r="E105" i="48"/>
  <c r="F105" i="48"/>
  <c r="Y105" i="48"/>
  <c r="Z92" i="48"/>
  <c r="P92" i="48"/>
  <c r="Q105" i="48"/>
  <c r="M92" i="48"/>
  <c r="N92" i="48"/>
  <c r="Z105" i="48"/>
  <c r="F39" i="48"/>
  <c r="F43" i="48" s="1"/>
  <c r="E39" i="48"/>
  <c r="E43" i="48" s="1"/>
  <c r="E50" i="48" s="1"/>
  <c r="E53" i="48" s="1"/>
  <c r="M39" i="48"/>
  <c r="M43" i="48" s="1"/>
  <c r="M50" i="48" s="1"/>
  <c r="M53" i="48" s="1"/>
  <c r="M105" i="48"/>
  <c r="AB105" i="48"/>
  <c r="I39" i="48"/>
  <c r="I43" i="48" s="1"/>
  <c r="N39" i="48"/>
  <c r="N43" i="48" s="1"/>
  <c r="N105" i="48"/>
  <c r="Y39" i="48"/>
  <c r="Y43" i="48" s="1"/>
  <c r="Y50" i="48" s="1"/>
  <c r="Y53" i="48" s="1"/>
  <c r="Y90" i="48"/>
  <c r="AC105" i="48"/>
  <c r="Z39" i="48"/>
  <c r="Z43" i="48" s="1"/>
  <c r="Z90" i="48"/>
  <c r="Y92" i="48"/>
  <c r="H92" i="48"/>
  <c r="P39" i="48"/>
  <c r="P43" i="48" s="1"/>
  <c r="P50" i="48" s="1"/>
  <c r="P53" i="48" s="1"/>
  <c r="P105" i="48"/>
  <c r="I92" i="48"/>
  <c r="Q39" i="48"/>
  <c r="Q43" i="48" s="1"/>
  <c r="Q92" i="48"/>
  <c r="AB39" i="48"/>
  <c r="AB43" i="48" s="1"/>
  <c r="AB50" i="48" s="1"/>
  <c r="AB53" i="48" s="1"/>
  <c r="AB90" i="48"/>
  <c r="AC39" i="48"/>
  <c r="AC43" i="48" s="1"/>
  <c r="AC90" i="48"/>
  <c r="AD55" i="48"/>
  <c r="AA55" i="48"/>
  <c r="R55" i="48"/>
  <c r="O55" i="48"/>
  <c r="D4" i="48" l="1"/>
  <c r="D3" i="27"/>
  <c r="C3" i="26"/>
  <c r="C3" i="58"/>
  <c r="C3" i="35"/>
  <c r="C3" i="36"/>
  <c r="C3" i="3"/>
  <c r="C3" i="37"/>
  <c r="C3" i="38"/>
  <c r="C3" i="41"/>
  <c r="D3" i="47"/>
  <c r="C3" i="57"/>
  <c r="E157" i="27" l="1"/>
  <c r="F157" i="27" l="1"/>
  <c r="F169" i="27" s="1"/>
  <c r="E169" i="27"/>
  <c r="C6" i="58" l="1"/>
  <c r="C6" i="26"/>
  <c r="C6" i="35"/>
  <c r="D6" i="27"/>
  <c r="D7" i="48"/>
  <c r="C6" i="36"/>
  <c r="C6" i="3"/>
  <c r="C6" i="37"/>
  <c r="C6" i="38"/>
  <c r="C6" i="41"/>
  <c r="D6" i="47"/>
  <c r="E22" i="48" l="1"/>
  <c r="F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F18" i="48"/>
  <c r="T18" i="48"/>
  <c r="I49" i="48"/>
  <c r="I50" i="48" s="1"/>
  <c r="I53" i="48" s="1"/>
  <c r="F49" i="48"/>
  <c r="F50" i="48" s="1"/>
  <c r="F53" i="48" s="1"/>
  <c r="B8" i="58" l="1"/>
  <c r="I13" i="58" s="1"/>
  <c r="A8" i="58"/>
  <c r="H13" i="58" s="1"/>
  <c r="C4" i="58"/>
  <c r="C2" i="58"/>
  <c r="B54" i="57"/>
  <c r="B8" i="57" s="1"/>
  <c r="I26" i="58" s="1"/>
  <c r="A8" i="57"/>
  <c r="H26" i="58" s="1"/>
  <c r="C6" i="57"/>
  <c r="C4" i="57"/>
  <c r="C2" i="57"/>
  <c r="AD111" i="48" l="1"/>
  <c r="AH111" i="48" s="1"/>
  <c r="AA111" i="48"/>
  <c r="AG111" i="48" s="1"/>
  <c r="AD110" i="48"/>
  <c r="AH110" i="48" s="1"/>
  <c r="AA110" i="48"/>
  <c r="AG110" i="48" s="1"/>
  <c r="AD109" i="48"/>
  <c r="AH109" i="48" s="1"/>
  <c r="AA109" i="48"/>
  <c r="AG109" i="48" s="1"/>
  <c r="AD108" i="48"/>
  <c r="AA108" i="48"/>
  <c r="AD107" i="48"/>
  <c r="AA107" i="48"/>
  <c r="R111" i="48"/>
  <c r="V111" i="48" s="1"/>
  <c r="O111" i="48"/>
  <c r="U111" i="48" s="1"/>
  <c r="R110" i="48"/>
  <c r="V110" i="48" s="1"/>
  <c r="O110" i="48"/>
  <c r="U110" i="48" s="1"/>
  <c r="R109" i="48"/>
  <c r="V109" i="48" s="1"/>
  <c r="O109" i="48"/>
  <c r="U109" i="48" s="1"/>
  <c r="R108" i="48"/>
  <c r="O108" i="48"/>
  <c r="R107" i="48"/>
  <c r="O107" i="48"/>
  <c r="J109" i="48"/>
  <c r="J110" i="48"/>
  <c r="J111" i="48"/>
  <c r="G109" i="48"/>
  <c r="G110" i="48"/>
  <c r="G111" i="48"/>
  <c r="AD100" i="48"/>
  <c r="AH100" i="48" s="1"/>
  <c r="AA100" i="48"/>
  <c r="AG100" i="48" s="1"/>
  <c r="AD99" i="48"/>
  <c r="AH99" i="48" s="1"/>
  <c r="AA99" i="48"/>
  <c r="AG99" i="48" s="1"/>
  <c r="AD98" i="48"/>
  <c r="AH98" i="48" s="1"/>
  <c r="AA98" i="48"/>
  <c r="AG98" i="48" s="1"/>
  <c r="R100" i="48"/>
  <c r="V100" i="48" s="1"/>
  <c r="O100" i="48"/>
  <c r="U100" i="48" s="1"/>
  <c r="R99" i="48"/>
  <c r="V99" i="48" s="1"/>
  <c r="O99" i="48"/>
  <c r="U99" i="48" s="1"/>
  <c r="R98" i="48"/>
  <c r="V98" i="48" s="1"/>
  <c r="O98" i="48"/>
  <c r="U98" i="48" s="1"/>
  <c r="J98" i="48"/>
  <c r="J99" i="48"/>
  <c r="J100" i="48"/>
  <c r="G98" i="48"/>
  <c r="G99" i="48"/>
  <c r="G100" i="48"/>
  <c r="AD85" i="48"/>
  <c r="AH85" i="48" s="1"/>
  <c r="AA85" i="48"/>
  <c r="AG85" i="48" s="1"/>
  <c r="AD84" i="48"/>
  <c r="AH84" i="48" s="1"/>
  <c r="AA84" i="48"/>
  <c r="AG84" i="48" s="1"/>
  <c r="AD83" i="48"/>
  <c r="AH83" i="48" s="1"/>
  <c r="AA83" i="48"/>
  <c r="AG83" i="48" s="1"/>
  <c r="AD82" i="48"/>
  <c r="AH82" i="48" s="1"/>
  <c r="AA82" i="48"/>
  <c r="AG82" i="48" s="1"/>
  <c r="R85" i="48"/>
  <c r="V85" i="48" s="1"/>
  <c r="O85" i="48"/>
  <c r="U85" i="48" s="1"/>
  <c r="R84" i="48"/>
  <c r="V84" i="48" s="1"/>
  <c r="O84" i="48"/>
  <c r="U84" i="48" s="1"/>
  <c r="R83" i="48"/>
  <c r="V83" i="48" s="1"/>
  <c r="O83" i="48"/>
  <c r="U83" i="48" s="1"/>
  <c r="R82" i="48"/>
  <c r="V82" i="48" s="1"/>
  <c r="O82" i="48"/>
  <c r="U82" i="48" s="1"/>
  <c r="J82" i="48"/>
  <c r="J83" i="48"/>
  <c r="J84" i="48"/>
  <c r="J85" i="48"/>
  <c r="G82" i="48"/>
  <c r="G83" i="48"/>
  <c r="G84" i="48"/>
  <c r="G85" i="48"/>
  <c r="AD75" i="48"/>
  <c r="AA75" i="48"/>
  <c r="AG75" i="48" s="1"/>
  <c r="R75" i="48"/>
  <c r="V75" i="48" s="1"/>
  <c r="O75" i="48"/>
  <c r="U75" i="48" s="1"/>
  <c r="J75" i="48"/>
  <c r="G75" i="48"/>
  <c r="AA71" i="48"/>
  <c r="AG71" i="48" s="1"/>
  <c r="AD71" i="48"/>
  <c r="AH71" i="48" s="1"/>
  <c r="O71" i="48"/>
  <c r="U71" i="48" s="1"/>
  <c r="R71" i="48"/>
  <c r="V71" i="48" s="1"/>
  <c r="J71" i="48"/>
  <c r="G71" i="48"/>
  <c r="O68" i="48"/>
  <c r="U68" i="48" s="1"/>
  <c r="R68" i="48"/>
  <c r="V68" i="48" s="1"/>
  <c r="O72" i="48"/>
  <c r="U72" i="48" s="1"/>
  <c r="R72" i="48"/>
  <c r="V72" i="48" s="1"/>
  <c r="O73" i="48"/>
  <c r="U73" i="48" s="1"/>
  <c r="R73" i="48"/>
  <c r="V73" i="48" s="1"/>
  <c r="O69" i="48"/>
  <c r="U69" i="48" s="1"/>
  <c r="R69" i="48"/>
  <c r="V69" i="48" s="1"/>
  <c r="AA68" i="48"/>
  <c r="AG68" i="48" s="1"/>
  <c r="AD68" i="48"/>
  <c r="AH68" i="48" s="1"/>
  <c r="AA72" i="48"/>
  <c r="AG72" i="48" s="1"/>
  <c r="AD72" i="48"/>
  <c r="AH72" i="48" s="1"/>
  <c r="AA73" i="48"/>
  <c r="AG73" i="48" s="1"/>
  <c r="AD73" i="48"/>
  <c r="AH73" i="48" s="1"/>
  <c r="AA69" i="48"/>
  <c r="AG69" i="48" s="1"/>
  <c r="AD69" i="48"/>
  <c r="AH69" i="48" s="1"/>
  <c r="J68" i="48"/>
  <c r="J72" i="48"/>
  <c r="J73" i="48"/>
  <c r="J69" i="48"/>
  <c r="G68" i="48"/>
  <c r="G72" i="48"/>
  <c r="G73" i="48"/>
  <c r="G69" i="48"/>
  <c r="AD62" i="48"/>
  <c r="AH62" i="48" s="1"/>
  <c r="AA62" i="48"/>
  <c r="AG62" i="48" s="1"/>
  <c r="AD61" i="48"/>
  <c r="AH61" i="48" s="1"/>
  <c r="AA61" i="48"/>
  <c r="AG61" i="48" s="1"/>
  <c r="R62" i="48"/>
  <c r="V62" i="48" s="1"/>
  <c r="O62" i="48"/>
  <c r="U62" i="48" s="1"/>
  <c r="R61" i="48"/>
  <c r="V61" i="48" s="1"/>
  <c r="O61" i="48"/>
  <c r="U61" i="48" s="1"/>
  <c r="J61" i="48"/>
  <c r="J62" i="48"/>
  <c r="G61" i="48"/>
  <c r="G62" i="48"/>
  <c r="AD59" i="48"/>
  <c r="AH59" i="48" s="1"/>
  <c r="AA59" i="48"/>
  <c r="AG59" i="48" s="1"/>
  <c r="R59" i="48"/>
  <c r="V59" i="48" s="1"/>
  <c r="O59" i="48"/>
  <c r="U59" i="48" s="1"/>
  <c r="J59" i="48"/>
  <c r="G59" i="48"/>
  <c r="AD47" i="48"/>
  <c r="AH47" i="48" s="1"/>
  <c r="AD48" i="48"/>
  <c r="AH48" i="48" s="1"/>
  <c r="AA47" i="48"/>
  <c r="AG47" i="48" s="1"/>
  <c r="AA48" i="48"/>
  <c r="AG48" i="48" s="1"/>
  <c r="R47" i="48"/>
  <c r="V47" i="48" s="1"/>
  <c r="R48" i="48"/>
  <c r="V48" i="48" s="1"/>
  <c r="O47" i="48"/>
  <c r="U47" i="48" s="1"/>
  <c r="O48" i="48"/>
  <c r="U48" i="48" s="1"/>
  <c r="J47" i="48"/>
  <c r="J48" i="48"/>
  <c r="G47" i="48"/>
  <c r="G48" i="48"/>
  <c r="AD37" i="48"/>
  <c r="AH37" i="48" s="1"/>
  <c r="AA37" i="48"/>
  <c r="AG37" i="48" s="1"/>
  <c r="AD36" i="48"/>
  <c r="AH36" i="48" s="1"/>
  <c r="AA36" i="48"/>
  <c r="AG36" i="48" s="1"/>
  <c r="AD35" i="48"/>
  <c r="AH35" i="48" s="1"/>
  <c r="AA35" i="48"/>
  <c r="AG35" i="48" s="1"/>
  <c r="AD34" i="48"/>
  <c r="AH34" i="48" s="1"/>
  <c r="AA34" i="48"/>
  <c r="AG34" i="48" s="1"/>
  <c r="AD33" i="48"/>
  <c r="AA33" i="48"/>
  <c r="R37" i="48"/>
  <c r="V37" i="48" s="1"/>
  <c r="O37" i="48"/>
  <c r="U37" i="48" s="1"/>
  <c r="R36" i="48"/>
  <c r="V36" i="48" s="1"/>
  <c r="O36" i="48"/>
  <c r="U36" i="48" s="1"/>
  <c r="R35" i="48"/>
  <c r="V35" i="48" s="1"/>
  <c r="O35" i="48"/>
  <c r="U35" i="48" s="1"/>
  <c r="R34" i="48"/>
  <c r="O34" i="48"/>
  <c r="U34" i="48" s="1"/>
  <c r="R33" i="48"/>
  <c r="O33" i="48"/>
  <c r="J34" i="48"/>
  <c r="J35" i="48"/>
  <c r="J36" i="48"/>
  <c r="J37" i="48"/>
  <c r="G34" i="48"/>
  <c r="G35" i="48"/>
  <c r="G36" i="48"/>
  <c r="G37" i="48"/>
  <c r="AD31" i="48"/>
  <c r="AH31" i="48" s="1"/>
  <c r="AA31" i="48"/>
  <c r="AG31" i="48" s="1"/>
  <c r="R31" i="48"/>
  <c r="V31" i="48" s="1"/>
  <c r="O31" i="48"/>
  <c r="U31" i="48" s="1"/>
  <c r="J31" i="48"/>
  <c r="G31" i="48"/>
  <c r="B111" i="48" l="1"/>
  <c r="A84" i="48"/>
  <c r="B110" i="48"/>
  <c r="A61" i="48"/>
  <c r="A98" i="48"/>
  <c r="A100" i="48"/>
  <c r="A71" i="48"/>
  <c r="A99" i="48"/>
  <c r="B109" i="48"/>
  <c r="A31" i="48"/>
  <c r="A85" i="48"/>
  <c r="A59" i="48"/>
  <c r="A69" i="48"/>
  <c r="A73" i="48"/>
  <c r="A72" i="48"/>
  <c r="A68" i="48"/>
  <c r="A83" i="48"/>
  <c r="A82" i="48"/>
  <c r="A75" i="48"/>
  <c r="A37" i="48"/>
  <c r="A36" i="48"/>
  <c r="A35" i="48"/>
  <c r="A62" i="48"/>
  <c r="O112" i="48"/>
  <c r="AA38" i="48"/>
  <c r="O38" i="48"/>
  <c r="AA112" i="48"/>
  <c r="AD112" i="48"/>
  <c r="R112" i="48"/>
  <c r="AH75" i="48"/>
  <c r="AD38" i="48"/>
  <c r="R38" i="48"/>
  <c r="V34" i="48"/>
  <c r="A34" i="48" s="1"/>
  <c r="AD28" i="48" l="1"/>
  <c r="AH28" i="48" s="1"/>
  <c r="AA28" i="48"/>
  <c r="AG28" i="48" s="1"/>
  <c r="R28" i="48"/>
  <c r="V28" i="48" s="1"/>
  <c r="O28" i="48"/>
  <c r="U28" i="48" s="1"/>
  <c r="J28" i="48"/>
  <c r="G28" i="48"/>
  <c r="AH117" i="48"/>
  <c r="AG117" i="48"/>
  <c r="V117" i="48"/>
  <c r="U117" i="48"/>
  <c r="A28" i="48" l="1"/>
  <c r="V127" i="48"/>
  <c r="U127" i="48"/>
  <c r="V124" i="48"/>
  <c r="U124" i="48"/>
  <c r="V123" i="48"/>
  <c r="U123" i="48"/>
  <c r="V116" i="48"/>
  <c r="U116" i="48"/>
  <c r="V25" i="48"/>
  <c r="U25" i="48"/>
  <c r="V24" i="48"/>
  <c r="U24" i="48"/>
  <c r="V23" i="48"/>
  <c r="U23" i="48"/>
  <c r="V22" i="48"/>
  <c r="U22" i="48"/>
  <c r="V21" i="48"/>
  <c r="U21" i="48"/>
  <c r="R130" i="48"/>
  <c r="O130" i="48"/>
  <c r="R125" i="48"/>
  <c r="O125" i="48"/>
  <c r="R122" i="48"/>
  <c r="O122" i="48"/>
  <c r="V108" i="48"/>
  <c r="U108" i="48"/>
  <c r="V107" i="48"/>
  <c r="R101" i="48"/>
  <c r="V101" i="48" s="1"/>
  <c r="O101" i="48"/>
  <c r="U101" i="48" s="1"/>
  <c r="R97" i="48"/>
  <c r="V97" i="48" s="1"/>
  <c r="O97" i="48"/>
  <c r="U97" i="48" s="1"/>
  <c r="R96" i="48"/>
  <c r="V96" i="48" s="1"/>
  <c r="O96" i="48"/>
  <c r="U96" i="48" s="1"/>
  <c r="R102" i="48"/>
  <c r="V102" i="48" s="1"/>
  <c r="O102" i="48"/>
  <c r="U102" i="48" s="1"/>
  <c r="R95" i="48"/>
  <c r="V95" i="48" s="1"/>
  <c r="O95" i="48"/>
  <c r="U95" i="48" s="1"/>
  <c r="R94" i="48"/>
  <c r="V94" i="48" s="1"/>
  <c r="O94" i="48"/>
  <c r="R86" i="48"/>
  <c r="V86" i="48" s="1"/>
  <c r="O86" i="48"/>
  <c r="U86" i="48" s="1"/>
  <c r="R81" i="48"/>
  <c r="V81" i="48" s="1"/>
  <c r="O81" i="48"/>
  <c r="U81" i="48" s="1"/>
  <c r="R80" i="48"/>
  <c r="V80" i="48" s="1"/>
  <c r="O80" i="48"/>
  <c r="U80" i="48" s="1"/>
  <c r="R87" i="48"/>
  <c r="V87" i="48" s="1"/>
  <c r="O87" i="48"/>
  <c r="U87" i="48" s="1"/>
  <c r="R79" i="48"/>
  <c r="V79" i="48" s="1"/>
  <c r="O79" i="48"/>
  <c r="U79" i="48" s="1"/>
  <c r="R78" i="48"/>
  <c r="O78" i="48"/>
  <c r="R70" i="48"/>
  <c r="V70" i="48" s="1"/>
  <c r="O70" i="48"/>
  <c r="U70" i="48" s="1"/>
  <c r="R74" i="48"/>
  <c r="V74" i="48" s="1"/>
  <c r="O74" i="48"/>
  <c r="U74" i="48" s="1"/>
  <c r="R67" i="48"/>
  <c r="V67" i="48" s="1"/>
  <c r="O67" i="48"/>
  <c r="U67" i="48" s="1"/>
  <c r="R66" i="48"/>
  <c r="O66" i="48"/>
  <c r="R63" i="48"/>
  <c r="V63" i="48" s="1"/>
  <c r="O63" i="48"/>
  <c r="U63" i="48" s="1"/>
  <c r="R60" i="48"/>
  <c r="V60" i="48" s="1"/>
  <c r="O60" i="48"/>
  <c r="U60" i="48" s="1"/>
  <c r="R58" i="48"/>
  <c r="V58" i="48" s="1"/>
  <c r="O58" i="48"/>
  <c r="R57" i="48"/>
  <c r="O57" i="48"/>
  <c r="V55" i="48"/>
  <c r="U55" i="48"/>
  <c r="R52" i="48"/>
  <c r="V52" i="48" s="1"/>
  <c r="O52" i="48"/>
  <c r="Q49" i="48"/>
  <c r="N49" i="48"/>
  <c r="R46" i="48"/>
  <c r="V46" i="48" s="1"/>
  <c r="O46" i="48"/>
  <c r="U46" i="48" s="1"/>
  <c r="R45" i="48"/>
  <c r="V45" i="48" s="1"/>
  <c r="O45" i="48"/>
  <c r="U45" i="48" s="1"/>
  <c r="R41" i="48"/>
  <c r="V41" i="48" s="1"/>
  <c r="O41" i="48"/>
  <c r="U41" i="48" s="1"/>
  <c r="R40" i="48"/>
  <c r="V40" i="48" s="1"/>
  <c r="O40" i="48"/>
  <c r="U40" i="48" s="1"/>
  <c r="V33" i="48"/>
  <c r="V38" i="48" s="1"/>
  <c r="U33" i="48"/>
  <c r="U38" i="48" s="1"/>
  <c r="R30" i="48"/>
  <c r="V30" i="48" s="1"/>
  <c r="O30" i="48"/>
  <c r="U30" i="48" s="1"/>
  <c r="R29" i="48"/>
  <c r="V29" i="48" s="1"/>
  <c r="O29" i="48"/>
  <c r="U29" i="48" s="1"/>
  <c r="R27" i="48"/>
  <c r="O27" i="48"/>
  <c r="R26" i="48"/>
  <c r="V26" i="48" s="1"/>
  <c r="O26" i="48"/>
  <c r="Q25" i="48"/>
  <c r="P25" i="48"/>
  <c r="N25" i="48"/>
  <c r="M25" i="48"/>
  <c r="Q24" i="48"/>
  <c r="P24" i="48"/>
  <c r="N24" i="48"/>
  <c r="M24" i="48"/>
  <c r="Q23" i="48"/>
  <c r="P23" i="48"/>
  <c r="N23" i="48"/>
  <c r="M23" i="48"/>
  <c r="Q22" i="48"/>
  <c r="P22" i="48"/>
  <c r="N22" i="48"/>
  <c r="M22" i="48"/>
  <c r="Q21" i="48"/>
  <c r="P21" i="48"/>
  <c r="N21" i="48"/>
  <c r="M21" i="48"/>
  <c r="L17" i="35"/>
  <c r="K17" i="35"/>
  <c r="J17" i="35"/>
  <c r="L16" i="35"/>
  <c r="K16" i="35"/>
  <c r="J16" i="35"/>
  <c r="A116" i="48" l="1"/>
  <c r="O76" i="48"/>
  <c r="U58" i="48"/>
  <c r="O64" i="48"/>
  <c r="U26" i="48"/>
  <c r="O32" i="48"/>
  <c r="O39" i="48" s="1"/>
  <c r="O43" i="48" s="1"/>
  <c r="O49" i="48"/>
  <c r="U49" i="48" s="1"/>
  <c r="N50" i="48"/>
  <c r="N53" i="48" s="1"/>
  <c r="R49" i="48"/>
  <c r="V49" i="48" s="1"/>
  <c r="Q50" i="48"/>
  <c r="Q53" i="48" s="1"/>
  <c r="O88" i="48"/>
  <c r="U52" i="48"/>
  <c r="U94" i="48"/>
  <c r="O103" i="48"/>
  <c r="U78" i="48"/>
  <c r="O129" i="48"/>
  <c r="V78" i="48"/>
  <c r="R129" i="48"/>
  <c r="N156" i="27"/>
  <c r="N168" i="27" s="1"/>
  <c r="N157" i="27"/>
  <c r="N169" i="27" s="1"/>
  <c r="M157" i="27"/>
  <c r="M169" i="27" s="1"/>
  <c r="M156" i="27"/>
  <c r="M168" i="27" s="1"/>
  <c r="V112" i="48"/>
  <c r="U66" i="48"/>
  <c r="U76" i="48" s="1"/>
  <c r="V66" i="48"/>
  <c r="V76" i="48" s="1"/>
  <c r="R76" i="48"/>
  <c r="U27" i="48"/>
  <c r="V27" i="48"/>
  <c r="V32" i="48" s="1"/>
  <c r="V135" i="48" s="1"/>
  <c r="V147" i="48" s="1"/>
  <c r="R32" i="48"/>
  <c r="R39" i="48" s="1"/>
  <c r="U107" i="48"/>
  <c r="U112" i="48" s="1"/>
  <c r="R103" i="48"/>
  <c r="R64" i="48"/>
  <c r="R88" i="48"/>
  <c r="O90" i="48" l="1"/>
  <c r="U32" i="48"/>
  <c r="U135" i="48" s="1"/>
  <c r="U147" i="48" s="1"/>
  <c r="O50" i="48"/>
  <c r="O53" i="48" s="1"/>
  <c r="O105" i="48"/>
  <c r="O120" i="48"/>
  <c r="O92" i="48"/>
  <c r="R120" i="48"/>
  <c r="V141" i="48"/>
  <c r="V153" i="48" s="1"/>
  <c r="V129" i="48"/>
  <c r="V142" i="48"/>
  <c r="V154" i="48" s="1"/>
  <c r="U129" i="48"/>
  <c r="U141" i="48"/>
  <c r="U153" i="48" s="1"/>
  <c r="U142" i="48"/>
  <c r="U154" i="48" s="1"/>
  <c r="V39" i="48"/>
  <c r="U39" i="48"/>
  <c r="R105" i="48"/>
  <c r="O114" i="48"/>
  <c r="R43" i="48"/>
  <c r="R114" i="48"/>
  <c r="R92" i="48"/>
  <c r="R90" i="48"/>
  <c r="U139" i="48" l="1"/>
  <c r="U151" i="48"/>
  <c r="V137" i="48"/>
  <c r="V149" i="48" s="1"/>
  <c r="V151" i="48"/>
  <c r="U137" i="48"/>
  <c r="U149" i="48" s="1"/>
  <c r="U138" i="48"/>
  <c r="U150" i="48" s="1"/>
  <c r="V139" i="48"/>
  <c r="V138" i="48"/>
  <c r="V150" i="48" s="1"/>
  <c r="R50" i="48"/>
  <c r="R53" i="48" s="1"/>
  <c r="AD125" i="48"/>
  <c r="AD122" i="48"/>
  <c r="AA125" i="48"/>
  <c r="AA122" i="48"/>
  <c r="V125" i="48"/>
  <c r="V122" i="48"/>
  <c r="U125" i="48"/>
  <c r="U122" i="48"/>
  <c r="J125" i="48"/>
  <c r="J122" i="48"/>
  <c r="G125" i="48"/>
  <c r="G122" i="48"/>
  <c r="AD130" i="48"/>
  <c r="AA130" i="48"/>
  <c r="V130" i="48"/>
  <c r="V134" i="48" s="1"/>
  <c r="V146" i="48" s="1"/>
  <c r="U130" i="48"/>
  <c r="U134" i="48" s="1"/>
  <c r="U146" i="48" s="1"/>
  <c r="AH108" i="48"/>
  <c r="AD101" i="48"/>
  <c r="AH101" i="48" s="1"/>
  <c r="AD97" i="48"/>
  <c r="AH97" i="48" s="1"/>
  <c r="AD96" i="48"/>
  <c r="AH96" i="48" s="1"/>
  <c r="AD102" i="48"/>
  <c r="AH102" i="48" s="1"/>
  <c r="AD95" i="48"/>
  <c r="AH95" i="48" s="1"/>
  <c r="AD94" i="48"/>
  <c r="AH94" i="48" s="1"/>
  <c r="AD86" i="48"/>
  <c r="AH86" i="48" s="1"/>
  <c r="AD81" i="48"/>
  <c r="AH81" i="48" s="1"/>
  <c r="AD80" i="48"/>
  <c r="AH80" i="48" s="1"/>
  <c r="AD87" i="48"/>
  <c r="AH87" i="48" s="1"/>
  <c r="AD79" i="48"/>
  <c r="AH79" i="48" s="1"/>
  <c r="AD78" i="48"/>
  <c r="AD70" i="48"/>
  <c r="AH70" i="48" s="1"/>
  <c r="AD74" i="48"/>
  <c r="AH74" i="48" s="1"/>
  <c r="AD67" i="48"/>
  <c r="AH67" i="48" s="1"/>
  <c r="AD66" i="48"/>
  <c r="AD63" i="48"/>
  <c r="AH63" i="48" s="1"/>
  <c r="AD60" i="48"/>
  <c r="AH60" i="48" s="1"/>
  <c r="AD58" i="48"/>
  <c r="AH58" i="48" s="1"/>
  <c r="AD57" i="48"/>
  <c r="AH55" i="48"/>
  <c r="AD52" i="48"/>
  <c r="AH52" i="48" s="1"/>
  <c r="AD46" i="48"/>
  <c r="AH46" i="48" s="1"/>
  <c r="AD45" i="48"/>
  <c r="AH45" i="48" s="1"/>
  <c r="AD41" i="48"/>
  <c r="AH41" i="48" s="1"/>
  <c r="AD40" i="48"/>
  <c r="AH40" i="48" s="1"/>
  <c r="AH33" i="48"/>
  <c r="AH38" i="48" s="1"/>
  <c r="AD30" i="48"/>
  <c r="AH30" i="48" s="1"/>
  <c r="AD29" i="48"/>
  <c r="AH29" i="48" s="1"/>
  <c r="AD27" i="48"/>
  <c r="AD26" i="48"/>
  <c r="AH26" i="48" s="1"/>
  <c r="AG107" i="48"/>
  <c r="AA101" i="48"/>
  <c r="AG101" i="48" s="1"/>
  <c r="AA97" i="48"/>
  <c r="AG97" i="48" s="1"/>
  <c r="AA96" i="48"/>
  <c r="AA102" i="48"/>
  <c r="AG102" i="48" s="1"/>
  <c r="AA95" i="48"/>
  <c r="AG95" i="48" s="1"/>
  <c r="AA94" i="48"/>
  <c r="AA86" i="48"/>
  <c r="AG86" i="48" s="1"/>
  <c r="AA81" i="48"/>
  <c r="AG81" i="48" s="1"/>
  <c r="AA80" i="48"/>
  <c r="AG80" i="48" s="1"/>
  <c r="AA87" i="48"/>
  <c r="AG87" i="48" s="1"/>
  <c r="AA79" i="48"/>
  <c r="AG79" i="48" s="1"/>
  <c r="AA78" i="48"/>
  <c r="AA70" i="48"/>
  <c r="AG70" i="48" s="1"/>
  <c r="AA74" i="48"/>
  <c r="AG74" i="48" s="1"/>
  <c r="AA67" i="48"/>
  <c r="AG67" i="48" s="1"/>
  <c r="AA66" i="48"/>
  <c r="AA63" i="48"/>
  <c r="AG63" i="48" s="1"/>
  <c r="AA60" i="48"/>
  <c r="AA58" i="48"/>
  <c r="AA57" i="48"/>
  <c r="AG55" i="48"/>
  <c r="AA52" i="48"/>
  <c r="AA46" i="48"/>
  <c r="AG46" i="48" s="1"/>
  <c r="AA45" i="48"/>
  <c r="AG45" i="48" s="1"/>
  <c r="AA41" i="48"/>
  <c r="AG41" i="48" s="1"/>
  <c r="AA40" i="48"/>
  <c r="AG40" i="48" s="1"/>
  <c r="AG33" i="48"/>
  <c r="AG38" i="48" s="1"/>
  <c r="AA30" i="48"/>
  <c r="AG30" i="48" s="1"/>
  <c r="AA29" i="48"/>
  <c r="AG29" i="48" s="1"/>
  <c r="AA27" i="48"/>
  <c r="AA26" i="48"/>
  <c r="AC49" i="48"/>
  <c r="AC25" i="48"/>
  <c r="AB25" i="48"/>
  <c r="AC24" i="48"/>
  <c r="AB24" i="48"/>
  <c r="AC23" i="48"/>
  <c r="AB23" i="48"/>
  <c r="AC22" i="48"/>
  <c r="AB22" i="48"/>
  <c r="AC21" i="48"/>
  <c r="AB21" i="48"/>
  <c r="Z49" i="48"/>
  <c r="Z25" i="48"/>
  <c r="Y25" i="48"/>
  <c r="Z24" i="48"/>
  <c r="Y24" i="48"/>
  <c r="Z23" i="48"/>
  <c r="Y23" i="48"/>
  <c r="Z22" i="48"/>
  <c r="Y22" i="48"/>
  <c r="Z21" i="48"/>
  <c r="Y21" i="48"/>
  <c r="V88" i="48"/>
  <c r="V140" i="48" s="1"/>
  <c r="V152" i="48" s="1"/>
  <c r="V57" i="48"/>
  <c r="U103" i="48"/>
  <c r="U88" i="48"/>
  <c r="U140" i="48" s="1"/>
  <c r="U152" i="48" s="1"/>
  <c r="U57" i="48"/>
  <c r="J130" i="48"/>
  <c r="J108" i="48"/>
  <c r="J107" i="48"/>
  <c r="J101" i="48"/>
  <c r="J97" i="48"/>
  <c r="J96" i="48"/>
  <c r="J102" i="48"/>
  <c r="J95" i="48"/>
  <c r="J94" i="48"/>
  <c r="J86" i="48"/>
  <c r="J81" i="48"/>
  <c r="J80" i="48"/>
  <c r="J87" i="48"/>
  <c r="J79" i="48"/>
  <c r="J78" i="48"/>
  <c r="J70" i="48"/>
  <c r="J74" i="48"/>
  <c r="J67" i="48"/>
  <c r="J66" i="48"/>
  <c r="J63" i="48"/>
  <c r="J60" i="48"/>
  <c r="J58" i="48"/>
  <c r="J57" i="48"/>
  <c r="J55" i="48"/>
  <c r="J52" i="48"/>
  <c r="J49" i="48"/>
  <c r="J46" i="48"/>
  <c r="J45" i="48"/>
  <c r="J41" i="48"/>
  <c r="J40" i="48"/>
  <c r="J33" i="48"/>
  <c r="J38" i="48" s="1"/>
  <c r="J30" i="48"/>
  <c r="J29" i="48"/>
  <c r="J27" i="48"/>
  <c r="J26" i="48"/>
  <c r="G130" i="48"/>
  <c r="G108" i="48"/>
  <c r="G107" i="48"/>
  <c r="G101" i="48"/>
  <c r="G97" i="48"/>
  <c r="G96" i="48"/>
  <c r="G102" i="48"/>
  <c r="G95" i="48"/>
  <c r="G94" i="48"/>
  <c r="G86" i="48"/>
  <c r="G81" i="48"/>
  <c r="G80" i="48"/>
  <c r="G87" i="48"/>
  <c r="G79" i="48"/>
  <c r="G78" i="48"/>
  <c r="G70" i="48"/>
  <c r="G74" i="48"/>
  <c r="G67" i="48"/>
  <c r="G66" i="48"/>
  <c r="A66" i="48" s="1"/>
  <c r="G63" i="48"/>
  <c r="G60" i="48"/>
  <c r="G58" i="48"/>
  <c r="G57" i="48"/>
  <c r="G55" i="48"/>
  <c r="G49" i="48"/>
  <c r="G46" i="48"/>
  <c r="G45" i="48"/>
  <c r="G41" i="48"/>
  <c r="G40" i="48"/>
  <c r="G33" i="48"/>
  <c r="G30" i="48"/>
  <c r="G29" i="48"/>
  <c r="G27" i="48"/>
  <c r="G26" i="48"/>
  <c r="I25" i="48"/>
  <c r="H25" i="48"/>
  <c r="I24" i="48"/>
  <c r="H24" i="48"/>
  <c r="I23" i="48"/>
  <c r="H23" i="48"/>
  <c r="I22" i="48"/>
  <c r="H22" i="48"/>
  <c r="F25" i="48"/>
  <c r="E25" i="48"/>
  <c r="F24" i="48"/>
  <c r="E24" i="48"/>
  <c r="F23" i="48"/>
  <c r="E23" i="48"/>
  <c r="I21" i="48"/>
  <c r="H21" i="48"/>
  <c r="F21" i="48"/>
  <c r="E21" i="48"/>
  <c r="AH127" i="48"/>
  <c r="AG127" i="48"/>
  <c r="AH124" i="48"/>
  <c r="AG124" i="48"/>
  <c r="AH123" i="48"/>
  <c r="AG123" i="48"/>
  <c r="AH116" i="48"/>
  <c r="AG116" i="48"/>
  <c r="AH107" i="48"/>
  <c r="AH25" i="48"/>
  <c r="AG25" i="48"/>
  <c r="AH24" i="48"/>
  <c r="AG24" i="48"/>
  <c r="AH23" i="48"/>
  <c r="AG23" i="48"/>
  <c r="AH22" i="48"/>
  <c r="AG22" i="48"/>
  <c r="AH21" i="48"/>
  <c r="AG21" i="48"/>
  <c r="A29" i="48" l="1"/>
  <c r="A101" i="48"/>
  <c r="A70" i="48"/>
  <c r="A87" i="48"/>
  <c r="A60" i="48"/>
  <c r="A94" i="48"/>
  <c r="A27" i="48"/>
  <c r="A102" i="48"/>
  <c r="A79" i="48"/>
  <c r="B108" i="48"/>
  <c r="A81" i="48"/>
  <c r="A95" i="48"/>
  <c r="G38" i="48"/>
  <c r="A33" i="48"/>
  <c r="A74" i="48"/>
  <c r="A97" i="48"/>
  <c r="A63" i="48"/>
  <c r="A78" i="48"/>
  <c r="B107" i="48"/>
  <c r="A30" i="48"/>
  <c r="A96" i="48"/>
  <c r="A55" i="48"/>
  <c r="A80" i="48"/>
  <c r="A67" i="48"/>
  <c r="A26" i="48"/>
  <c r="A58" i="48"/>
  <c r="A86" i="48"/>
  <c r="G32" i="48"/>
  <c r="G112" i="48"/>
  <c r="G76" i="48"/>
  <c r="G142" i="48" s="1"/>
  <c r="G154" i="48" s="1"/>
  <c r="J112" i="48"/>
  <c r="J141" i="48" s="1"/>
  <c r="J153" i="48" s="1"/>
  <c r="AG52" i="48"/>
  <c r="AG94" i="48"/>
  <c r="AA103" i="48"/>
  <c r="G136" i="48"/>
  <c r="G148" i="48" s="1"/>
  <c r="V136" i="48"/>
  <c r="V148" i="48" s="1"/>
  <c r="G88" i="48"/>
  <c r="G64" i="48"/>
  <c r="AA88" i="48"/>
  <c r="J136" i="48"/>
  <c r="J148" i="48" s="1"/>
  <c r="AA49" i="48"/>
  <c r="AG49" i="48" s="1"/>
  <c r="Z50" i="48"/>
  <c r="Z53" i="48" s="1"/>
  <c r="AG58" i="48"/>
  <c r="AA64" i="48"/>
  <c r="AD49" i="48"/>
  <c r="AH49" i="48" s="1"/>
  <c r="AC50" i="48"/>
  <c r="AC53" i="48" s="1"/>
  <c r="AA76" i="48"/>
  <c r="U136" i="48"/>
  <c r="U148" i="48" s="1"/>
  <c r="G103" i="48"/>
  <c r="AG26" i="48"/>
  <c r="AA32" i="48"/>
  <c r="AA39" i="48" s="1"/>
  <c r="AA43" i="48" s="1"/>
  <c r="J129" i="48"/>
  <c r="G129" i="48"/>
  <c r="AG78" i="48"/>
  <c r="AA129" i="48"/>
  <c r="AD129" i="48"/>
  <c r="AH112" i="48"/>
  <c r="J76" i="48"/>
  <c r="AH66" i="48"/>
  <c r="AH76" i="48" s="1"/>
  <c r="AD76" i="48"/>
  <c r="AG66" i="48"/>
  <c r="AG76" i="48" s="1"/>
  <c r="AH27" i="48"/>
  <c r="AH32" i="48" s="1"/>
  <c r="AH135" i="48" s="1"/>
  <c r="AH147" i="48" s="1"/>
  <c r="AD32" i="48"/>
  <c r="AD39" i="48" s="1"/>
  <c r="AD43" i="48" s="1"/>
  <c r="AG27" i="48"/>
  <c r="J32" i="48"/>
  <c r="J135" i="48" s="1"/>
  <c r="J147" i="48" s="1"/>
  <c r="V64" i="48"/>
  <c r="AH78" i="48"/>
  <c r="U114" i="48"/>
  <c r="V90" i="48"/>
  <c r="AG60" i="48"/>
  <c r="J88" i="48"/>
  <c r="AG108" i="48"/>
  <c r="AG112" i="48" s="1"/>
  <c r="AD88" i="48"/>
  <c r="U64" i="48"/>
  <c r="U120" i="48" s="1"/>
  <c r="AD103" i="48"/>
  <c r="U90" i="48"/>
  <c r="V103" i="48"/>
  <c r="J103" i="48"/>
  <c r="AD64" i="48"/>
  <c r="J64" i="48"/>
  <c r="AG96" i="48"/>
  <c r="U43" i="48"/>
  <c r="U50" i="48" s="1"/>
  <c r="G39" i="48" l="1"/>
  <c r="G43" i="48"/>
  <c r="G50" i="48" s="1"/>
  <c r="G151" i="48"/>
  <c r="G135" i="48"/>
  <c r="G147" i="48" s="1"/>
  <c r="G90" i="48"/>
  <c r="AD120" i="48"/>
  <c r="AG142" i="48"/>
  <c r="AG154" i="48" s="1"/>
  <c r="V120" i="48"/>
  <c r="G120" i="48"/>
  <c r="AA50" i="48"/>
  <c r="AA53" i="48" s="1"/>
  <c r="AG32" i="48"/>
  <c r="AG135" i="48" s="1"/>
  <c r="AG147" i="48" s="1"/>
  <c r="J140" i="48"/>
  <c r="J152" i="48" s="1"/>
  <c r="J134" i="48"/>
  <c r="J146" i="48" s="1"/>
  <c r="G105" i="48"/>
  <c r="G92" i="48"/>
  <c r="J120" i="48"/>
  <c r="AA92" i="48"/>
  <c r="AA90" i="48"/>
  <c r="AA105" i="48"/>
  <c r="AA120" i="48"/>
  <c r="A8" i="48"/>
  <c r="H17" i="58" s="1"/>
  <c r="J142" i="48"/>
  <c r="J154" i="48" s="1"/>
  <c r="AH141" i="48"/>
  <c r="AH153" i="48" s="1"/>
  <c r="AG141" i="48"/>
  <c r="AG153" i="48" s="1"/>
  <c r="AH129" i="48"/>
  <c r="AH142" i="48"/>
  <c r="AH154" i="48" s="1"/>
  <c r="G140" i="48"/>
  <c r="G152" i="48" s="1"/>
  <c r="G134" i="48"/>
  <c r="G146" i="48" s="1"/>
  <c r="G141" i="48"/>
  <c r="G153" i="48" s="1"/>
  <c r="AG129" i="48"/>
  <c r="J39" i="48"/>
  <c r="J151" i="48" s="1"/>
  <c r="AH39" i="48"/>
  <c r="AH151" i="48" s="1"/>
  <c r="U105" i="48"/>
  <c r="J105" i="48"/>
  <c r="AD105" i="48"/>
  <c r="V105" i="48"/>
  <c r="J114" i="48"/>
  <c r="AD50" i="48"/>
  <c r="AD53" i="48" s="1"/>
  <c r="V114" i="48"/>
  <c r="AA114" i="48"/>
  <c r="J90" i="48"/>
  <c r="U92" i="48"/>
  <c r="V92" i="48"/>
  <c r="G114" i="48"/>
  <c r="V43" i="48"/>
  <c r="AD114" i="48"/>
  <c r="AD90" i="48"/>
  <c r="J92" i="48"/>
  <c r="AD92" i="48"/>
  <c r="U53" i="48"/>
  <c r="AG39" i="48" l="1"/>
  <c r="AG139" i="48"/>
  <c r="AG151" i="48"/>
  <c r="AG137" i="48"/>
  <c r="AG149" i="48" s="1"/>
  <c r="AG138" i="48"/>
  <c r="AG150" i="48" s="1"/>
  <c r="AH139" i="48"/>
  <c r="G139" i="48"/>
  <c r="G138" i="48"/>
  <c r="G150" i="48" s="1"/>
  <c r="G137" i="48"/>
  <c r="G149" i="48" s="1"/>
  <c r="J139" i="48"/>
  <c r="J138" i="48"/>
  <c r="J150" i="48" s="1"/>
  <c r="J137" i="48"/>
  <c r="J149" i="48" s="1"/>
  <c r="AH137" i="48"/>
  <c r="AH149" i="48" s="1"/>
  <c r="AH138" i="48"/>
  <c r="AH150" i="48" s="1"/>
  <c r="U157" i="27"/>
  <c r="U156" i="27"/>
  <c r="U168" i="27" s="1"/>
  <c r="I19" i="38" s="1"/>
  <c r="V156" i="27"/>
  <c r="V168" i="27" s="1"/>
  <c r="J19" i="38" s="1"/>
  <c r="V157" i="27"/>
  <c r="G53" i="48"/>
  <c r="J43" i="48"/>
  <c r="J50" i="48" s="1"/>
  <c r="J53" i="48" s="1"/>
  <c r="V50" i="48"/>
  <c r="V53" i="48" s="1"/>
  <c r="E20" i="38" l="1"/>
  <c r="H19" i="38"/>
  <c r="E19" i="38"/>
  <c r="V169" i="27"/>
  <c r="G20" i="38"/>
  <c r="U169" i="27"/>
  <c r="F20" i="38"/>
  <c r="A8" i="27"/>
  <c r="H16" i="58" s="1"/>
  <c r="J19" i="35"/>
  <c r="K19" i="35"/>
  <c r="L19" i="35"/>
  <c r="K18" i="35"/>
  <c r="L18" i="35"/>
  <c r="J18" i="35"/>
  <c r="L21" i="35"/>
  <c r="K21" i="35"/>
  <c r="J21" i="35"/>
  <c r="L20" i="35"/>
  <c r="K20" i="35"/>
  <c r="J20" i="35"/>
  <c r="K15" i="35"/>
  <c r="J15" i="35"/>
  <c r="U163" i="27" l="1"/>
  <c r="U175" i="27" s="1"/>
  <c r="N163" i="27"/>
  <c r="N175" i="27" s="1"/>
  <c r="M163" i="27"/>
  <c r="M175" i="27" s="1"/>
  <c r="F163" i="27"/>
  <c r="F175" i="27" s="1"/>
  <c r="E163" i="27"/>
  <c r="E175" i="27" s="1"/>
  <c r="F164" i="27"/>
  <c r="F176" i="27" s="1"/>
  <c r="E164" i="27"/>
  <c r="E176" i="27" s="1"/>
  <c r="N164" i="27" l="1"/>
  <c r="N176" i="27" s="1"/>
  <c r="V164" i="27"/>
  <c r="V176" i="27" s="1"/>
  <c r="M164" i="27"/>
  <c r="M176" i="27" s="1"/>
  <c r="U164" i="27"/>
  <c r="U176" i="27" s="1"/>
  <c r="V163" i="27"/>
  <c r="V175" i="27" s="1"/>
  <c r="AH103" i="48" l="1"/>
  <c r="AG103" i="48"/>
  <c r="AH88" i="48"/>
  <c r="AH140" i="48" s="1"/>
  <c r="AH152" i="48" s="1"/>
  <c r="AG88" i="48"/>
  <c r="AG140" i="48" s="1"/>
  <c r="AG152" i="48" s="1"/>
  <c r="H14" i="38" l="1"/>
  <c r="H10" i="38"/>
  <c r="H14" i="37"/>
  <c r="H10" i="37"/>
  <c r="H14" i="3"/>
  <c r="H10" i="3"/>
  <c r="C59" i="36"/>
  <c r="C35" i="36"/>
  <c r="C11" i="36"/>
  <c r="AH125" i="48" l="1"/>
  <c r="AG125" i="48"/>
  <c r="AH122" i="48"/>
  <c r="AG122" i="48"/>
  <c r="AH64" i="48"/>
  <c r="AH120" i="48" s="1"/>
  <c r="AG64" i="48"/>
  <c r="AG120" i="48" s="1"/>
  <c r="B120" i="48" s="1"/>
  <c r="AH57" i="48"/>
  <c r="AG57" i="48"/>
  <c r="AG136" i="48" l="1"/>
  <c r="AG148" i="48" s="1"/>
  <c r="AH136" i="48"/>
  <c r="AH148" i="48" s="1"/>
  <c r="AH105" i="48"/>
  <c r="AG105" i="48"/>
  <c r="AH43" i="48"/>
  <c r="AH50" i="48" s="1"/>
  <c r="AG114" i="48"/>
  <c r="AH114" i="48"/>
  <c r="AH130" i="48"/>
  <c r="AH134" i="48" s="1"/>
  <c r="AH146" i="48" s="1"/>
  <c r="AG92" i="48"/>
  <c r="AH92" i="48"/>
  <c r="AH90" i="48"/>
  <c r="AG90" i="48"/>
  <c r="AG130" i="48"/>
  <c r="AG134" i="48" s="1"/>
  <c r="AG146" i="48" s="1"/>
  <c r="F156" i="27"/>
  <c r="F168" i="27" s="1"/>
  <c r="E156" i="27"/>
  <c r="E168" i="27" s="1"/>
  <c r="B8" i="48" l="1"/>
  <c r="I17" i="58" s="1"/>
  <c r="AG43" i="48"/>
  <c r="AG50" i="48" s="1"/>
  <c r="H13" i="3"/>
  <c r="H12" i="3"/>
  <c r="H11" i="3"/>
  <c r="AG53" i="48" l="1"/>
  <c r="AH53" i="48"/>
  <c r="F19" i="37" l="1"/>
  <c r="G19" i="37"/>
  <c r="F19" i="38"/>
  <c r="G19" i="38"/>
  <c r="E19" i="3" l="1"/>
  <c r="H19" i="3"/>
  <c r="E19" i="37" l="1"/>
  <c r="G19" i="3"/>
  <c r="H21" i="3" l="1"/>
  <c r="E21" i="3"/>
  <c r="H12" i="38"/>
  <c r="H13" i="38"/>
  <c r="H11" i="38"/>
  <c r="H12" i="37"/>
  <c r="H13" i="37"/>
  <c r="H11" i="37"/>
  <c r="V158" i="27"/>
  <c r="V170" i="27" s="1"/>
  <c r="U158" i="27"/>
  <c r="U170" i="27" s="1"/>
  <c r="N158" i="27"/>
  <c r="N170" i="27" s="1"/>
  <c r="M158" i="27"/>
  <c r="M170" i="27" s="1"/>
  <c r="E158" i="27"/>
  <c r="E170" i="27" s="1"/>
  <c r="F158" i="27"/>
  <c r="F170" i="27" s="1"/>
  <c r="H21" i="37" l="1"/>
  <c r="J21" i="3"/>
  <c r="I21" i="3"/>
  <c r="J21" i="37"/>
  <c r="G21" i="37"/>
  <c r="E21" i="38"/>
  <c r="E21" i="37"/>
  <c r="F21" i="38"/>
  <c r="F21" i="37"/>
  <c r="G21" i="38"/>
  <c r="E26" i="3"/>
  <c r="F21" i="3"/>
  <c r="G21" i="3"/>
  <c r="J21" i="38" l="1"/>
  <c r="H21" i="38"/>
  <c r="I21" i="37"/>
  <c r="I21" i="38"/>
  <c r="H26" i="3"/>
  <c r="H19" i="37" l="1"/>
  <c r="I19" i="37"/>
  <c r="J19" i="37"/>
  <c r="F19" i="3" l="1"/>
  <c r="I19" i="3"/>
  <c r="J19" i="3"/>
  <c r="G26" i="38" l="1"/>
  <c r="F26" i="38"/>
  <c r="E26" i="38"/>
  <c r="G26" i="37"/>
  <c r="G26" i="3"/>
  <c r="F26" i="3"/>
  <c r="U162" i="27" l="1"/>
  <c r="U174" i="27" s="1"/>
  <c r="V162" i="27"/>
  <c r="V174" i="27" s="1"/>
  <c r="J25" i="38" s="1"/>
  <c r="N162" i="27"/>
  <c r="N174" i="27" s="1"/>
  <c r="E162" i="27"/>
  <c r="E174" i="27" s="1"/>
  <c r="M162" i="27"/>
  <c r="M174" i="27" s="1"/>
  <c r="F162" i="27"/>
  <c r="F174" i="27" s="1"/>
  <c r="E26" i="37"/>
  <c r="H27" i="38"/>
  <c r="J26" i="37"/>
  <c r="J26" i="38"/>
  <c r="G25" i="38" l="1"/>
  <c r="V161" i="27"/>
  <c r="J24" i="38" s="1"/>
  <c r="U161" i="27"/>
  <c r="E161" i="27"/>
  <c r="N161" i="27"/>
  <c r="J24" i="37" s="1"/>
  <c r="M161" i="27"/>
  <c r="I24" i="37" s="1"/>
  <c r="F161" i="27"/>
  <c r="F173" i="27" s="1"/>
  <c r="V160" i="27"/>
  <c r="V172" i="27" s="1"/>
  <c r="J23" i="38" s="1"/>
  <c r="U160" i="27"/>
  <c r="U172" i="27" s="1"/>
  <c r="E160" i="27"/>
  <c r="E172" i="27" s="1"/>
  <c r="E159" i="27"/>
  <c r="E171" i="27" s="1"/>
  <c r="N160" i="27"/>
  <c r="G23" i="37" s="1"/>
  <c r="M160" i="27"/>
  <c r="M172" i="27" s="1"/>
  <c r="I23" i="37" s="1"/>
  <c r="F160" i="27"/>
  <c r="F172" i="27" s="1"/>
  <c r="J23" i="3" s="1"/>
  <c r="F159" i="27"/>
  <c r="F171" i="27" s="1"/>
  <c r="H23" i="37"/>
  <c r="U159" i="27"/>
  <c r="U171" i="27" s="1"/>
  <c r="N159" i="27"/>
  <c r="N171" i="27" s="1"/>
  <c r="M159" i="27"/>
  <c r="M171" i="27" s="1"/>
  <c r="I22" i="37" s="1"/>
  <c r="V159" i="27"/>
  <c r="V171" i="27" s="1"/>
  <c r="J22" i="38" s="1"/>
  <c r="B8" i="27"/>
  <c r="I16" i="58" s="1"/>
  <c r="I29" i="58" s="1"/>
  <c r="G25" i="37"/>
  <c r="G27" i="3"/>
  <c r="F27" i="3"/>
  <c r="F27" i="37"/>
  <c r="G27" i="38"/>
  <c r="F27" i="38"/>
  <c r="E27" i="3"/>
  <c r="G27" i="37"/>
  <c r="E27" i="38"/>
  <c r="E27" i="37"/>
  <c r="J25" i="37"/>
  <c r="E25" i="3"/>
  <c r="H25" i="3"/>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N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H20" i="3"/>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H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P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H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P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H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L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H93" authorId="2" shapeId="0" xr:uid="{00000000-0006-0000-0400-00000F000000}">
      <text>
        <r>
          <rPr>
            <sz val="9"/>
            <color rgb="FF000000"/>
            <rFont val="Tahoma"/>
            <family val="2"/>
          </rPr>
          <t>Must enter all liabilities as a positive</t>
        </r>
      </text>
    </comment>
    <comment ref="L93" authorId="2" shapeId="0" xr:uid="{00000000-0006-0000-0400-000010000000}">
      <text>
        <r>
          <rPr>
            <sz val="9"/>
            <color rgb="FF000000"/>
            <rFont val="Tahoma"/>
            <family val="2"/>
          </rPr>
          <t>Must enter all liabilities as a positive</t>
        </r>
      </text>
    </comment>
    <comment ref="P93" authorId="2" shapeId="0" xr:uid="{00000000-0006-0000-0400-000011000000}">
      <text>
        <r>
          <rPr>
            <sz val="9"/>
            <color rgb="FF000000"/>
            <rFont val="Tahoma"/>
            <family val="2"/>
          </rPr>
          <t>Must enter all liabilities as a positive</t>
        </r>
      </text>
    </comment>
    <comment ref="T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H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L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P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T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H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L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P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T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L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X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L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X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L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F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L78" authorId="2" shapeId="0" xr:uid="{00000000-0006-0000-0500-000011000000}">
      <text>
        <r>
          <rPr>
            <sz val="9"/>
            <color rgb="FF000000"/>
            <rFont val="Tahoma"/>
            <family val="2"/>
          </rPr>
          <t>Must enter all liabilities as a positive</t>
        </r>
      </text>
    </comment>
    <comment ref="T78" authorId="2" shapeId="0" xr:uid="{00000000-0006-0000-0500-000012000000}">
      <text>
        <r>
          <rPr>
            <sz val="9"/>
            <color rgb="FF000000"/>
            <rFont val="Tahoma"/>
            <family val="2"/>
          </rPr>
          <t>Must enter all liabilities as a positive</t>
        </r>
      </text>
    </comment>
    <comment ref="X78" authorId="2" shapeId="0" xr:uid="{00000000-0006-0000-0500-000013000000}">
      <text>
        <r>
          <rPr>
            <sz val="9"/>
            <color rgb="FF000000"/>
            <rFont val="Tahoma"/>
            <family val="2"/>
          </rPr>
          <t>Must enter all liabilities as a positive</t>
        </r>
      </text>
    </comment>
    <comment ref="AF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L116" authorId="1" shapeId="0" xr:uid="{00000000-0006-0000-0500-000016000000}">
      <text>
        <r>
          <rPr>
            <sz val="9"/>
            <color rgb="FF000000"/>
            <rFont val="Tahoma"/>
            <family val="2"/>
          </rPr>
          <t>Enter as positive value</t>
        </r>
      </text>
    </comment>
    <comment ref="T116" authorId="1" shapeId="0" xr:uid="{00000000-0006-0000-0500-000017000000}">
      <text>
        <r>
          <rPr>
            <sz val="9"/>
            <color rgb="FF000000"/>
            <rFont val="Tahoma"/>
            <family val="2"/>
          </rPr>
          <t>Enter as positive value</t>
        </r>
      </text>
    </comment>
    <comment ref="X116" authorId="1" shapeId="0" xr:uid="{00000000-0006-0000-0500-000018000000}">
      <text>
        <r>
          <rPr>
            <sz val="9"/>
            <color rgb="FF000000"/>
            <rFont val="Tahoma"/>
            <family val="2"/>
          </rPr>
          <t>Enter as positive value</t>
        </r>
      </text>
    </comment>
    <comment ref="AF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L124" authorId="1" shapeId="0" xr:uid="{00000000-0006-0000-0500-00001B000000}">
      <text>
        <r>
          <rPr>
            <b/>
            <sz val="9"/>
            <color rgb="FF000000"/>
            <rFont val="Tahoma"/>
            <family val="2"/>
          </rPr>
          <t>Enter figure as a negative</t>
        </r>
        <r>
          <rPr>
            <sz val="9"/>
            <color rgb="FF000000"/>
            <rFont val="Tahoma"/>
            <family val="2"/>
          </rPr>
          <t xml:space="preserve">
</t>
        </r>
      </text>
    </comment>
    <comment ref="T124" authorId="1" shapeId="0" xr:uid="{00000000-0006-0000-0500-00001C000000}">
      <text>
        <r>
          <rPr>
            <b/>
            <sz val="9"/>
            <color rgb="FF000000"/>
            <rFont val="Tahoma"/>
            <family val="2"/>
          </rPr>
          <t>Enter figure as a negative</t>
        </r>
        <r>
          <rPr>
            <sz val="9"/>
            <color rgb="FF000000"/>
            <rFont val="Tahoma"/>
            <family val="2"/>
          </rPr>
          <t xml:space="preserve">
</t>
        </r>
      </text>
    </comment>
    <comment ref="X124" authorId="1" shapeId="0" xr:uid="{00000000-0006-0000-0500-00001D000000}">
      <text>
        <r>
          <rPr>
            <b/>
            <sz val="9"/>
            <color rgb="FF000000"/>
            <rFont val="Tahoma"/>
            <family val="2"/>
          </rPr>
          <t>Enter figure as a negative</t>
        </r>
        <r>
          <rPr>
            <sz val="9"/>
            <color rgb="FF000000"/>
            <rFont val="Tahoma"/>
            <family val="2"/>
          </rPr>
          <t xml:space="preserve">
</t>
        </r>
      </text>
    </comment>
    <comment ref="AF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L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T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X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F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L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T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F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<sst xmlns="http://schemas.openxmlformats.org/spreadsheetml/2006/main" count="1902" uniqueCount="476">
  <si>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</si>
  <si>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</si>
  <si>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</si>
  <si>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</si>
  <si>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</si>
  <si>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</si>
  <si>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</si>
  <si>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</si>
  <si>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</si>
  <si>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</si>
  <si>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</si>
  <si>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</si>
  <si>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</si>
  <si>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</si>
  <si>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</si>
  <si>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</si>
  <si>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</si>
  <si>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</si>
  <si>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</si>
  <si>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</si>
  <si>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</si>
  <si>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</si>
  <si>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</si>
  <si>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</si>
  <si>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</si>
  <si>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</si>
  <si>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</si>
  <si>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</si>
  <si>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</si>
  <si>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</si>
  <si>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</si>
  <si>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</si>
  <si>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</si>
  <si>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</si>
  <si>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</si>
  <si>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</si>
  <si>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</si>
  <si>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</si>
  <si>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</si>
  <si>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</si>
  <si>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</si>
  <si>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</si>
  <si>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</si>
  <si>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</si>
  <si>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</si>
  <si>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</si>
  <si>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</si>
  <si>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</si>
  <si>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</si>
  <si>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</si>
  <si>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</si>
  <si>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</si>
  <si>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</si>
  <si>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</si>
  <si>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</si>
  <si>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</si>
  <si>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</si>
  <si>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</si>
  <si>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</si>
  <si>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</si>
  <si>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</si>
  <si>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</si>
  <si>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</si>
  <si>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</si>
  <si>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</si>
  <si>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</si>
  <si>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</si>
  <si>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</si>
  <si>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</si>
  <si>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</si>
  <si>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</si>
  <si>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</si>
  <si>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</si>
  <si>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</si>
  <si>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</si>
  <si>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</si>
  <si>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</si>
  <si>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</si>
  <si>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</si>
  <si>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</si>
  <si>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</si>
  <si>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</si>
  <si>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</si>
  <si>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</si>
  <si>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</si>
  <si>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</si>
  <si>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</si>
  <si>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</si>
  <si>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</si>
  <si>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</si>
  <si>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</si>
  <si>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</si>
  <si>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</si>
  <si>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</si>
  <si>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</si>
  <si>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</si>
  <si>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</si>
  <si>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</si>
  <si>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</si>
  <si>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</si>
  <si>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</si>
  <si>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</si>
  <si>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</si>
  <si>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</si>
  <si>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</si>
  <si>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</si>
  <si>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</si>
  <si>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</si>
  <si>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</si>
  <si>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</si>
  <si>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</si>
  <si>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</si>
  <si>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</si>
  <si>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</si>
  <si>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</si>
  <si>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</si>
  <si>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</si>
  <si>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</si>
  <si>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</si>
  <si>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</si>
  <si>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</si>
  <si>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</si>
  <si>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</si>
  <si>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</si>
  <si>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</si>
  <si>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</si>
  <si>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</si>
  <si>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</si>
  <si>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</si>
  <si>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</si>
  <si>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</si>
  <si>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</si>
  <si>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</si>
  <si>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</si>
  <si>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</si>
  <si>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</si>
  <si>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</si>
  <si>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</si>
  <si>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</si>
  <si>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</si>
  <si>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</si>
  <si>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</si>
  <si>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</si>
  <si>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</si>
  <si>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</si>
  <si>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</si>
  <si>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</si>
  <si>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</si>
  <si>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</si>
  <si>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</si>
  <si>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</si>
  <si>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</si>
  <si>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</si>
  <si>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</si>
  <si>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</si>
  <si>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</si>
  <si>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</si>
  <si>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</si>
  <si>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</si>
  <si>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</si>
  <si>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</si>
  <si>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</si>
  <si>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</si>
  <si>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</si>
  <si>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</si>
  <si>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</si>
  <si>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</si>
  <si>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</si>
  <si>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</si>
  <si>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</si>
  <si>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</si>
  <si>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</si>
  <si>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</si>
  <si>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</si>
  <si>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</si>
  <si>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</si>
  <si>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</si>
  <si>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</si>
  <si>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</si>
  <si>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</si>
  <si>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</si>
  <si>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</si>
  <si>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</si>
  <si>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</si>
  <si>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</si>
  <si>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</si>
  <si>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</si>
  <si>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</si>
  <si>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</si>
  <si>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</si>
  <si>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</si>
  <si>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</si>
  <si>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</si>
  <si>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</si>
  <si>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</si>
  <si>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</si>
  <si>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</si>
  <si>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</si>
  <si>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</si>
  <si>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</si>
  <si>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</si>
  <si>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</si>
  <si>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</si>
  <si>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</si>
  <si>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</si>
  <si>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</si>
  <si>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</si>
  <si>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</si>
  <si>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</si>
  <si>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</si>
  <si>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</si>
  <si>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</si>
  <si>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</si>
  <si>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</si>
  <si>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</si>
  <si>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</si>
  <si>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</si>
  <si>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</si>
  <si>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</si>
  <si>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</si>
  <si>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</si>
  <si>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</si>
  <si>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</si>
  <si>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</si>
  <si>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</si>
  <si>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</si>
  <si>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</si>
  <si>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</si>
  <si>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</si>
  <si>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</si>
  <si>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</si>
  <si>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</si>
  <si>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</si>
  <si>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</si>
  <si>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</si>
  <si>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</si>
  <si>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</si>
  <si>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</si>
  <si>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</si>
  <si>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</si>
  <si>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</si>
  <si>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</si>
  <si>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</si>
  <si>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</si>
  <si>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</si>
  <si>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</si>
  <si>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</si>
  <si>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</si>
  <si>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</si>
  <si>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</si>
  <si>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</si>
  <si>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</si>
  <si>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</si>
  <si>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</si>
  <si>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</si>
  <si>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</si>
  <si>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</si>
  <si>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</si>
  <si>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</si>
  <si>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</si>
  <si>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</si>
  <si>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</si>
  <si>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</si>
  <si>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</si>
  <si>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</si>
  <si>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</si>
  <si>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</si>
  <si>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</si>
  <si>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</si>
  <si>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</si>
  <si>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</si>
  <si>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</si>
  <si>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</si>
  <si>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</si>
  <si>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</si>
  <si>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</si>
  <si>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</si>
  <si>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</si>
  <si>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</si>
  <si>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</si>
  <si>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</si>
  <si>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</si>
  <si>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</si>
  <si>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</si>
  <si>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</si>
  <si>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</si>
  <si>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</si>
  <si>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</si>
  <si>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</si>
  <si>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</si>
  <si>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</si>
  <si>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</si>
  <si>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</si>
  <si>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</si>
  <si>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</si>
  <si>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</si>
  <si>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</si>
  <si>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</si>
  <si>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</si>
  <si>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</si>
  <si>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</si>
  <si>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</si>
  <si>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</si>
  <si>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</si>
  <si>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</si>
  <si>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</si>
  <si>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</si>
  <si>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</si>
  <si>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</si>
  <si>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</si>
  <si>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</si>
  <si>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</si>
  <si>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</si>
  <si>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</si>
  <si>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</si>
  <si>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</si>
  <si>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</si>
  <si>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</si>
  <si>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</si>
  <si>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</si>
  <si>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</si>
  <si>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</si>
  <si>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</si>
  <si>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</si>
  <si>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</si>
  <si>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</si>
  <si>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</si>
  <si>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</si>
  <si>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</si>
  <si>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</si>
  <si>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</si>
  <si>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</si>
  <si>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</si>
  <si>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</si>
  <si>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</si>
  <si>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</si>
  <si>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</si>
  <si>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</si>
  <si>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</si>
  <si>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</si>
  <si>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</si>
  <si>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</si>
  <si>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</si>
  <si>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</si>
  <si>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</si>
  <si>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</si>
  <si>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</si>
  <si>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</si>
  <si>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</si>
  <si>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</si>
  <si>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</si>
  <si>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</si>
  <si>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</si>
  <si>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</si>
  <si>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</si>
  <si>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</si>
  <si>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</si>
  <si>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</si>
  <si>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</si>
  <si>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</si>
  <si>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</si>
  <si>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</si>
  <si>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</si>
  <si>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</si>
  <si>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</si>
  <si>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</si>
  <si>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</si>
  <si>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</si>
  <si>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</si>
  <si>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</si>
  <si>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</si>
  <si>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</si>
  <si>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</si>
  <si>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</si>
  <si>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</si>
  <si>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</si>
  <si>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</si>
  <si>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</si>
  <si>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</si>
  <si>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</si>
  <si>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</si>
  <si>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</si>
  <si>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</si>
  <si>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</si>
  <si>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</si>
  <si>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</si>
  <si>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</si>
  <si>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</si>
  <si>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</si>
  <si>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</si>
  <si>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</si>
  <si>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</si>
  <si>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</si>
  <si>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</si>
  <si>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</si>
  <si>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</si>
  <si>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</si>
  <si>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</si>
  <si>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</si>
  <si>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</si>
  <si>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</si>
  <si>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</si>
  <si>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</si>
  <si>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</si>
  <si>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</si>
  <si>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</si>
  <si>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</si>
  <si>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</si>
  <si>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</si>
  <si>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</si>
  <si>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</si>
  <si>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</si>
  <si>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</si>
  <si>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</si>
  <si>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</si>
  <si>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</si>
  <si>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</si>
  <si>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</si>
  <si>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</si>
  <si>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</si>
  <si>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</si>
  <si>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</si>
  <si>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</si>
  <si>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</si>
  <si>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</si>
  <si>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</si>
  <si>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</si>
  <si>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</si>
  <si>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</si>
  <si>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</si>
  <si>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</si>
  <si>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</si>
  <si>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</si>
  <si>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</si>
  <si>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</si>
  <si>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</si>
  <si>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</si>
  <si>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</si>
  <si>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</si>
  <si>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</si>
  <si>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</si>
  <si>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</si>
  <si>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</si>
  <si>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</si>
  <si>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</si>
  <si>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</si>
  <si>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</si>
  <si>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</si>
  <si>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</si>
  <si>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</si>
  <si>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</si>
  <si>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</si>
  <si>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</si>
  <si>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</si>
  <si>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</si>
  <si>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</si>
  <si>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</si>
  <si>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</si>
  <si>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</si>
  <si>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</si>
  <si>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</si>
  <si>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</si>
  <si>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</si>
  <si>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</si>
  <si>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</si>
  <si>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</si>
  <si>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</si>
  <si>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</si>
  <si>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</si>
  <si>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</si>
  <si>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</si>
  <si>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</si>
  <si>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</si>
  <si>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t>RM 6329</t>
  </si>
  <si>
    <t>Logistics &amp; Warehousing Solutions</t>
  </si>
  <si>
    <t>RM 6329 Logistics, Warehousing &amp; Supply Chain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</si>
</sst>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30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RM6329 Logistics</a:t>
          </a:r>
          <a:r>
            <a:rPr lang="en-US" sz="3200" b="0" i="0" u="none" strike="noStrike" baseline="0">
              <a:solidFill>
                <a:schemeClr val="bg1"/>
              </a:solidFill>
              <a:effectLst/>
              <a:latin typeface="Arial"/>
              <a:cs typeface="Arial"/>
            </a:rPr>
            <a:t>, Warehousing &amp; Supply Chain Solutions (Bronze Lot 6)</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H16" sqref="H16"/>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6329 Logistics, Warehousing &amp; Supply Chain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283</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284</v>
      </c>
      <c r="F12" s="118" t="s">
        <v>285</v>
      </c>
      <c r="G12" s="118" t="s">
        <v>286</v>
      </c>
      <c r="H12" s="119" t="s">
        <v>151</v>
      </c>
      <c r="I12" s="119" t="s">
        <v>152</v>
      </c>
    </row>
    <row r="13" spans="1:11" x14ac:dyDescent="0.25">
      <c r="A13" s="91"/>
      <c r="B13" s="91"/>
      <c r="C13" s="91"/>
      <c r="D13" s="91"/>
      <c r="E13" s="91" t="s">
        <v>283</v>
      </c>
      <c r="F13" s="120" t="s">
        <v>285</v>
      </c>
      <c r="G13" s="91" t="s">
        <v>309</v>
      </c>
      <c r="H13" s="121">
        <f>A8</f>
        <v>0</v>
      </c>
      <c r="I13" s="121">
        <f>B8</f>
        <v>0</v>
      </c>
    </row>
    <row r="14" spans="1:11" x14ac:dyDescent="0.25">
      <c r="A14" s="91"/>
      <c r="B14" s="91"/>
      <c r="C14" s="91"/>
      <c r="D14" s="91"/>
      <c r="E14" s="91" t="s">
        <v>363</v>
      </c>
      <c r="F14" s="120" t="s">
        <v>285</v>
      </c>
      <c r="G14" s="91" t="s">
        <v>364</v>
      </c>
      <c r="H14" s="121">
        <f>'Bidder Instructions'!A8</f>
        <v>0</v>
      </c>
      <c r="I14" s="121">
        <f>'Bidder Instructions'!B8</f>
        <v>0</v>
      </c>
    </row>
    <row r="15" spans="1:11" x14ac:dyDescent="0.25">
      <c r="A15" s="91"/>
      <c r="B15" s="91"/>
      <c r="C15" s="91"/>
      <c r="D15" s="91"/>
      <c r="E15" s="93" t="s">
        <v>464</v>
      </c>
      <c r="F15" s="120" t="s">
        <v>285</v>
      </c>
      <c r="G15" s="93" t="s">
        <v>393</v>
      </c>
      <c r="H15" s="121">
        <f>'RAG Thresholds'!A8</f>
        <v>0</v>
      </c>
      <c r="I15" s="121">
        <f>'RAG Thresholds'!B8</f>
        <v>0</v>
      </c>
    </row>
    <row r="16" spans="1:11" x14ac:dyDescent="0.25">
      <c r="A16" s="91"/>
      <c r="B16" s="91"/>
      <c r="C16" s="91"/>
      <c r="D16" s="91"/>
      <c r="E16" s="91" t="s">
        <v>157</v>
      </c>
      <c r="F16" s="120" t="s">
        <v>285</v>
      </c>
      <c r="G16" s="93" t="s">
        <v>413</v>
      </c>
      <c r="H16" s="121">
        <f>'1.1a Lead Financial Input'!A8</f>
        <v>0</v>
      </c>
      <c r="I16" s="121">
        <f>'1.1a Lead Financial Input'!B8</f>
        <v>0</v>
      </c>
    </row>
    <row r="17" spans="1:10" x14ac:dyDescent="0.25">
      <c r="A17" s="91"/>
      <c r="B17" s="91"/>
      <c r="C17" s="91"/>
      <c r="D17" s="91"/>
      <c r="E17" s="91" t="s">
        <v>158</v>
      </c>
      <c r="F17" s="120" t="s">
        <v>285</v>
      </c>
      <c r="G17" s="93" t="s">
        <v>429</v>
      </c>
      <c r="H17" s="121">
        <f>'1.1b Lead Financial Input'!A8</f>
        <v>0</v>
      </c>
      <c r="I17" s="121">
        <f>'1.1b Lead Financial Input'!B8</f>
        <v>0</v>
      </c>
    </row>
    <row r="18" spans="1:10" hidden="1" x14ac:dyDescent="0.25">
      <c r="A18" s="91"/>
      <c r="B18" s="91"/>
      <c r="C18" s="91"/>
      <c r="D18" s="91"/>
      <c r="E18" s="93" t="s">
        <v>445</v>
      </c>
      <c r="F18" s="120" t="s">
        <v>285</v>
      </c>
      <c r="G18" s="93" t="s">
        <v>457</v>
      </c>
      <c r="H18" s="121">
        <f>'1.2a Alternative Guarantor'!A8</f>
        <v>0</v>
      </c>
      <c r="I18" s="121">
        <f>'1.2a Alternative Guarantor'!B8</f>
        <v>0</v>
      </c>
    </row>
    <row r="19" spans="1:10" x14ac:dyDescent="0.25">
      <c r="A19" s="91"/>
      <c r="B19" s="91"/>
      <c r="C19" s="91"/>
      <c r="D19" s="91"/>
      <c r="E19" s="91" t="s">
        <v>289</v>
      </c>
      <c r="F19" s="120" t="s">
        <v>285</v>
      </c>
      <c r="G19" s="93" t="s">
        <v>394</v>
      </c>
      <c r="H19" s="121">
        <f>'2.1 Lead Ancillary Input '!A8</f>
        <v>0</v>
      </c>
      <c r="I19" s="121">
        <f>'2.1 Lead Ancillary Input '!B8</f>
        <v>0</v>
      </c>
    </row>
    <row r="20" spans="1:10" x14ac:dyDescent="0.25">
      <c r="A20" s="91"/>
      <c r="B20" s="91"/>
      <c r="C20" s="91"/>
      <c r="D20" s="91"/>
      <c r="E20" s="91" t="s">
        <v>365</v>
      </c>
      <c r="F20" s="120" t="s">
        <v>285</v>
      </c>
      <c r="G20" s="93" t="s">
        <v>430</v>
      </c>
      <c r="H20" s="121">
        <f>'3.1 Lead Bidder Assessment'!A8</f>
        <v>0</v>
      </c>
      <c r="I20" s="121">
        <f>'3.1 Lead Bidder Assessment'!B8</f>
        <v>0</v>
      </c>
    </row>
    <row r="21" spans="1:10" x14ac:dyDescent="0.25">
      <c r="A21" s="91"/>
      <c r="B21" s="91"/>
      <c r="C21" s="91"/>
      <c r="D21" s="91"/>
      <c r="E21" s="91" t="s">
        <v>290</v>
      </c>
      <c r="F21" s="120" t="s">
        <v>285</v>
      </c>
      <c r="G21" s="93" t="s">
        <v>431</v>
      </c>
      <c r="H21" s="121">
        <f>'3.2 Immediate Parent Assmt'!A8</f>
        <v>0</v>
      </c>
      <c r="I21" s="121">
        <f>'3.2 Immediate Parent Assmt'!B8</f>
        <v>0</v>
      </c>
    </row>
    <row r="22" spans="1:10" x14ac:dyDescent="0.25">
      <c r="A22" s="91"/>
      <c r="B22" s="91"/>
      <c r="C22" s="91"/>
      <c r="D22" s="91"/>
      <c r="E22" s="91" t="s">
        <v>291</v>
      </c>
      <c r="F22" s="120" t="s">
        <v>285</v>
      </c>
      <c r="G22" s="93" t="s">
        <v>432</v>
      </c>
      <c r="H22" s="121">
        <f>'3.3 Ultimate Parent Assmt'!A8</f>
        <v>0</v>
      </c>
      <c r="I22" s="121">
        <f>'3.3 Ultimate Parent Assmt'!B8</f>
        <v>0</v>
      </c>
    </row>
    <row r="23" spans="1:10" hidden="1" x14ac:dyDescent="0.25">
      <c r="A23" s="91"/>
      <c r="B23" s="91"/>
      <c r="C23" s="91"/>
      <c r="D23" s="91"/>
      <c r="E23" s="93" t="s">
        <v>446</v>
      </c>
      <c r="F23" s="120" t="s">
        <v>285</v>
      </c>
      <c r="G23" s="93" t="s">
        <v>433</v>
      </c>
      <c r="H23" s="121">
        <f>'3.4 Alt Guarantor Assmt'!A8</f>
        <v>0</v>
      </c>
      <c r="I23" s="121">
        <f>'3.4 Alt Guarantor Assmt'!B8</f>
        <v>0</v>
      </c>
    </row>
    <row r="24" spans="1:10" x14ac:dyDescent="0.25">
      <c r="A24" s="91"/>
      <c r="B24" s="91"/>
      <c r="C24" s="91"/>
      <c r="D24" s="91"/>
      <c r="E24" s="91" t="s">
        <v>292</v>
      </c>
      <c r="F24" s="120" t="s">
        <v>285</v>
      </c>
      <c r="G24" s="93" t="s">
        <v>310</v>
      </c>
      <c r="H24" s="121">
        <f>'Metric Definitions'!A8</f>
        <v>0</v>
      </c>
      <c r="I24" s="121">
        <f>'Metric Definitions'!B8</f>
        <v>0</v>
      </c>
    </row>
    <row r="25" spans="1:10" s="218" customFormat="1" hidden="1" x14ac:dyDescent="0.25">
      <c r="A25" s="91"/>
      <c r="B25" s="91"/>
      <c r="C25" s="91"/>
      <c r="D25" s="91"/>
      <c r="E25" s="93" t="s">
        <v>410</v>
      </c>
      <c r="F25" s="120" t="s">
        <v>285</v>
      </c>
      <c r="G25" s="93" t="s">
        <v>415</v>
      </c>
      <c r="H25" s="121">
        <f>Setup!A8</f>
        <v>0</v>
      </c>
      <c r="I25" s="121">
        <f>Setup!B8</f>
        <v>0</v>
      </c>
    </row>
    <row r="26" spans="1:10" hidden="1" x14ac:dyDescent="0.25">
      <c r="A26" s="91"/>
      <c r="B26" s="91"/>
      <c r="C26" s="91"/>
      <c r="D26" s="91"/>
      <c r="E26" s="91" t="s">
        <v>287</v>
      </c>
      <c r="F26" s="120" t="s">
        <v>285</v>
      </c>
      <c r="G26" s="93" t="s">
        <v>416</v>
      </c>
      <c r="H26" s="121">
        <f>SysConfig!A8</f>
        <v>0</v>
      </c>
      <c r="I26" s="121">
        <f>SysConfig!B8</f>
        <v>0</v>
      </c>
    </row>
    <row r="27" spans="1:10" hidden="1" x14ac:dyDescent="0.25">
      <c r="A27" s="91"/>
      <c r="B27" s="91"/>
      <c r="C27" s="91"/>
      <c r="D27" s="91"/>
      <c r="E27" s="122" t="s">
        <v>281</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288</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308</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395</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4"/>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282</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302" priority="1">
      <formula>IF(AND(sysChk=0,sysWarn=0),1,0)</formula>
    </cfRule>
    <cfRule type="expression" dxfId="301" priority="2">
      <formula>IF(AND(sysChk=0,sysWarn&lt;&gt;0),1,0)</formula>
    </cfRule>
    <cfRule type="expression" dxfId="300"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Input'!AF$18,'1.1a Lead Financial Input'!T$18)</f>
        <v>Ultimate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'!D60</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'!D61</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'!D62</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Input'!AH$21,'1.1a Lead Financial Input'!V$21)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185" t="s">
        <v>3</v>
      </c>
      <c r="D18" s="185"/>
      <c r="E18" s="7" t="s">
        <v>58</v>
      </c>
      <c r="F18" s="7"/>
      <c r="G18" s="7" t="s">
        <v>57</v>
      </c>
      <c r="H18" s="154" t="s">
        <v>59</v>
      </c>
      <c r="I18" s="154"/>
      <c r="J18" s="154" t="s">
        <v>60</v>
      </c>
      <c r="K18" s="154" t="s">
        <v>61</v>
      </c>
      <c r="L18" s="154"/>
      <c r="M18" s="154" t="s">
        <v>62</v>
      </c>
      <c r="N18" s="300" t="s">
        <v>398</v>
      </c>
      <c r="O18" s="300"/>
      <c r="P18" s="300"/>
      <c r="Q18" s="300"/>
      <c r="R18" s="300"/>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Input'!AG134,'1.1a Lead Financial Input'!U156)</f>
        <v>#DIV/0!</v>
      </c>
      <c r="G19" s="165" t="e">
        <f>CHOOSE('Bidder Instructions'!$E$39,'1.1b Lead Financial Input'!AH134,'1.1a Lead Financial Input'!V156)</f>
        <v>#DIV/0!</v>
      </c>
      <c r="H19" s="167" t="e">
        <f>CHOOSE('Bidder Instructions'!$E$39,'1.1b Lead Financial Input'!#REF!,'1.1a Lead Financial Input'!#REF!)</f>
        <v>#REF!</v>
      </c>
      <c r="I19" s="167" t="e">
        <f>CHOOSE('Bidder Instructions'!$E$39,'1.1b Lead Financial Input'!AG146,'1.1a Lead Financial Input'!U168)</f>
        <v>#DIV/0!</v>
      </c>
      <c r="J19" s="167" t="e">
        <f>CHOOSE('Bidder Instructions'!$E$39,'1.1b Lead Financial Input'!AH146,'1.1a Lead Financial Input'!V168)</f>
        <v>#DIV/0!</v>
      </c>
      <c r="K19" s="9"/>
      <c r="L19" s="9"/>
      <c r="M19" s="9"/>
      <c r="N19" s="301"/>
      <c r="O19" s="301"/>
      <c r="P19" s="301"/>
      <c r="Q19" s="301"/>
      <c r="R19" s="301"/>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Input'!AG135,'1.1a Lead Financial Input'!U157)</f>
        <v>0</v>
      </c>
      <c r="G20" s="166">
        <f>CHOOSE('Bidder Instructions'!$E$39,'1.1b Lead Financial Input'!AH135,'1.1a Lead Financial Input'!V157)</f>
        <v>0</v>
      </c>
      <c r="H20" s="167" t="e">
        <f>CHOOSE('Bidder Instructions'!$E$39,'1.1b Lead Financial Input'!#REF!,'1.1a Lead Financial Input'!#REF!)</f>
        <v>#REF!</v>
      </c>
      <c r="I20" s="167" t="str">
        <f>CHOOSE('Bidder Instructions'!$E$39,'1.1b Lead Financial Input'!AG147,'1.1a Lead Financial Input'!U169)</f>
        <v>A</v>
      </c>
      <c r="J20" s="167" t="str">
        <f>CHOOSE('Bidder Instructions'!$E$39,'1.1b Lead Financial Input'!AH147,'1.1a Lead Financial Input'!V169)</f>
        <v>A</v>
      </c>
      <c r="K20" s="9"/>
      <c r="L20" s="9"/>
      <c r="M20" s="9"/>
      <c r="N20" s="301"/>
      <c r="O20" s="301"/>
      <c r="P20" s="301"/>
      <c r="Q20" s="301"/>
      <c r="R20" s="301"/>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Input'!AG136,'1.1a Lead Financial Input'!U158)</f>
        <v>N/A</v>
      </c>
      <c r="G21" s="166" t="str">
        <f>CHOOSE('Bidder Instructions'!$E$39,'1.1b Lead Financial Input'!AH136,'1.1a Lead Financial Input'!V158)</f>
        <v>N/A</v>
      </c>
      <c r="H21" s="167" t="e">
        <f>CHOOSE('Bidder Instructions'!$E$39,'1.1b Lead Financial Input'!#REF!,'1.1a Lead Financial Input'!#REF!)</f>
        <v>#REF!</v>
      </c>
      <c r="I21" s="167" t="str">
        <f>CHOOSE('Bidder Instructions'!$E$39,'1.1b Lead Financial Input'!AG148,'1.1a Lead Financial Input'!U170)</f>
        <v>N/A</v>
      </c>
      <c r="J21" s="167" t="str">
        <f>CHOOSE('Bidder Instructions'!$E$39,'1.1b Lead Financial Input'!AH148,'1.1a Lead Financial Input'!V170)</f>
        <v>N/A</v>
      </c>
      <c r="K21" s="9"/>
      <c r="L21" s="9"/>
      <c r="M21" s="9"/>
      <c r="N21" s="301"/>
      <c r="O21" s="301"/>
      <c r="P21" s="301"/>
      <c r="Q21" s="301"/>
      <c r="R21" s="301"/>
    </row>
    <row r="22" spans="1:18" ht="141" customHeight="1" x14ac:dyDescent="0.35">
      <c r="A22" s="3"/>
      <c r="B22" s="3"/>
      <c r="C22" s="164" t="s">
        <v>71</v>
      </c>
      <c r="D22" s="164" t="s">
        <v>76</v>
      </c>
      <c r="E22" s="165" t="e">
        <f>CHOOSE('Bidder Instructions'!$E$39,'1.1b Lead Financial Input'!#REF!,'1.1a Lead Financial Input'!#REF!)</f>
        <v>#REF!</v>
      </c>
      <c r="F22" s="165" t="e">
        <f>CHOOSE('Bidder Instructions'!$E$39,'1.1b Lead Financial Input'!AG137,'1.1a Lead Financial Input'!U159)</f>
        <v>#DIV/0!</v>
      </c>
      <c r="G22" s="165" t="e">
        <f>CHOOSE('Bidder Instructions'!$E$39,'1.1b Lead Financial Input'!AH137,'1.1a Lead Financial Input'!V159)</f>
        <v>#DIV/0!</v>
      </c>
      <c r="H22" s="167" t="e">
        <f>CHOOSE('Bidder Instructions'!$E$39,'1.1b Lead Financial Input'!#REF!,'1.1a Lead Financial Input'!#REF!)</f>
        <v>#REF!</v>
      </c>
      <c r="I22" s="167" t="e">
        <f>CHOOSE('Bidder Instructions'!$E$39,'1.1b Lead Financial Input'!AG149,'1.1a Lead Financial Input'!U171)</f>
        <v>#DIV/0!</v>
      </c>
      <c r="J22" s="167" t="e">
        <f>CHOOSE('Bidder Instructions'!$E$39,'1.1b Lead Financial Input'!AH149,'1.1a Lead Financial Input'!V171)</f>
        <v>#DIV/0!</v>
      </c>
      <c r="K22" s="9"/>
      <c r="L22" s="9"/>
      <c r="M22" s="9"/>
      <c r="N22" s="301"/>
      <c r="O22" s="301"/>
      <c r="P22" s="301"/>
      <c r="Q22" s="301"/>
      <c r="R22" s="301"/>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Input'!AG138,'1.1a Lead Financial Input'!U160)</f>
        <v>#DIV/0!</v>
      </c>
      <c r="G23" s="165" t="e">
        <f>CHOOSE('Bidder Instructions'!$E$39,'1.1b Lead Financial Input'!AH138,'1.1a Lead Financial Input'!V160)</f>
        <v>#DIV/0!</v>
      </c>
      <c r="H23" s="167" t="e">
        <f>CHOOSE('Bidder Instructions'!$E$39,'1.1b Lead Financial Input'!#REF!,'1.1a Lead Financial Input'!#REF!)</f>
        <v>#REF!</v>
      </c>
      <c r="I23" s="167" t="e">
        <f>CHOOSE('Bidder Instructions'!$E$39,'1.1b Lead Financial Input'!AG150,'1.1a Lead Financial Input'!U172)</f>
        <v>#DIV/0!</v>
      </c>
      <c r="J23" s="169" t="e">
        <f>CHOOSE('Bidder Instructions'!$E$39,'1.1b Lead Financial Input'!AH150,'1.1a Lead Financial Input'!V172)</f>
        <v>#DIV/0!</v>
      </c>
      <c r="K23" s="168"/>
      <c r="L23" s="9"/>
      <c r="M23" s="170"/>
      <c r="N23" s="298"/>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Input'!AG139,'1.1a Lead Financial Input'!U161)</f>
        <v>#DIV/0!</v>
      </c>
      <c r="G24" s="165" t="e">
        <f>CHOOSE('Bidder Instructions'!$E$39,'1.1b Lead Financial Input'!AH139,'1.1a Lead Financial Input'!V161)</f>
        <v>#DIV/0!</v>
      </c>
      <c r="H24" s="167" t="e">
        <f>CHOOSE('Bidder Instructions'!$E$39,'1.1b Lead Financial Input'!#REF!,'1.1a Lead Financial Input'!#REF!)</f>
        <v>#REF!</v>
      </c>
      <c r="I24" s="167" t="str">
        <f>CHOOSE('Bidder Instructions'!$E$39,'1.1b Lead Financial Input'!AG151,'1.1a Lead Financial Input'!U173)</f>
        <v>G</v>
      </c>
      <c r="J24" s="169" t="str">
        <f>CHOOSE('Bidder Instructions'!$E$39,'1.1b Lead Financial Input'!AH151,'1.1a Lead Financial Input'!V173)</f>
        <v>G</v>
      </c>
      <c r="K24" s="168"/>
      <c r="L24" s="9"/>
      <c r="M24" s="170"/>
      <c r="N24" s="298"/>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Input'!AG140,'1.1a Lead Financial Input'!U162)</f>
        <v>#DIV/0!</v>
      </c>
      <c r="G25" s="165" t="e">
        <f>CHOOSE('Bidder Instructions'!$E$39,'1.1b Lead Financial Input'!AH140,'1.1a Lead Financial Input'!V162)</f>
        <v>#DIV/0!</v>
      </c>
      <c r="H25" s="167" t="e">
        <f>CHOOSE('Bidder Instructions'!$E$39,'1.1b Lead Financial Input'!#REF!,'1.1a Lead Financial Input'!#REF!)</f>
        <v>#REF!</v>
      </c>
      <c r="I25" s="167" t="e">
        <f>CHOOSE('Bidder Instructions'!$E$39,'1.1b Lead Financial Input'!AG152,'1.1a Lead Financial Input'!U174)</f>
        <v>#DIV/0!</v>
      </c>
      <c r="J25" s="169" t="e">
        <f>CHOOSE('Bidder Instructions'!$E$39,'1.1b Lead Financial Input'!AH152,'1.1a Lead Financial Input'!V174)</f>
        <v>#DIV/0!</v>
      </c>
      <c r="K25" s="168"/>
      <c r="L25" s="9"/>
      <c r="M25" s="170"/>
      <c r="N25" s="298"/>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Input'!AG141,'1.1a Lead Financial Input'!U163)</f>
        <v>0</v>
      </c>
      <c r="G26" s="165">
        <f>CHOOSE('Bidder Instructions'!$E$39,'1.1b Lead Financial Input'!AH141,'1.1a Lead Financial Input'!V163)</f>
        <v>0</v>
      </c>
      <c r="H26" s="167" t="e">
        <f>CHOOSE('Bidder Instructions'!$E$39,'1.1b Lead Financial Input'!#REF!,'1.1a Lead Financial Input'!#REF!)</f>
        <v>#REF!</v>
      </c>
      <c r="I26" s="167" t="str">
        <f>CHOOSE('Bidder Instructions'!$E$39,'1.1b Lead Financial Input'!AG153,'1.1a Lead Financial Input'!U175)</f>
        <v>R</v>
      </c>
      <c r="J26" s="167" t="str">
        <f>CHOOSE('Bidder Instructions'!$E$39,'1.1b Lead Financial Input'!AH153,'1.1a Lead Financial Input'!V175)</f>
        <v>R</v>
      </c>
      <c r="K26" s="9"/>
      <c r="L26" s="9"/>
      <c r="M26" s="9"/>
      <c r="N26" s="301"/>
      <c r="O26" s="301"/>
      <c r="P26" s="301"/>
      <c r="Q26" s="301"/>
      <c r="R26" s="301"/>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Input'!AG142,'1.1a Lead Financial Input'!U164)</f>
        <v>#DIV/0!</v>
      </c>
      <c r="G27" s="166" t="e">
        <f>CHOOSE('Bidder Instructions'!$E$39,'1.1b Lead Financial Input'!AH142,'1.1a Lead Financial Input'!V164)</f>
        <v>#DIV/0!</v>
      </c>
      <c r="H27" s="222" t="e">
        <f>CHOOSE('Bidder Instructions'!$E$39,'1.1b Lead Financial Input'!#REF!,'1.1a Lead Financial Input'!#REF!)</f>
        <v>#REF!</v>
      </c>
      <c r="I27" s="222" t="e">
        <f>CHOOSE('Bidder Instructions'!$E$39,'1.1b Lead Financial Input'!AG154,'1.1a Lead Financial Input'!U176)</f>
        <v>#DIV/0!</v>
      </c>
      <c r="J27" s="222" t="e">
        <f>CHOOSE('Bidder Instructions'!$E$39,'1.1b Lead Financial Input'!AH154,'1.1a Lead Financial Input'!V176)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153</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5" t="s">
        <v>1</v>
      </c>
      <c r="D10" s="305"/>
      <c r="E10" s="305"/>
      <c r="F10" s="305"/>
      <c r="G10" s="305"/>
      <c r="H10" s="302" t="e">
        <f>#REF!</f>
        <v>#REF!</v>
      </c>
      <c r="I10" s="302"/>
      <c r="J10" s="302"/>
      <c r="K10" s="302"/>
      <c r="L10" s="302"/>
      <c r="M10" s="302"/>
      <c r="N10" s="302"/>
      <c r="O10" s="302"/>
      <c r="P10" s="302"/>
      <c r="Q10" s="302"/>
      <c r="R10" s="302"/>
    </row>
    <row r="11" spans="1:19" ht="15.5" x14ac:dyDescent="0.35">
      <c r="A11" s="3"/>
      <c r="B11" s="3"/>
      <c r="C11" s="305" t="s">
        <v>46</v>
      </c>
      <c r="D11" s="305"/>
      <c r="E11" s="305"/>
      <c r="F11" s="305"/>
      <c r="G11" s="305"/>
      <c r="H11" s="302" t="e">
        <f>#REF!</f>
        <v>#REF!</v>
      </c>
      <c r="I11" s="302"/>
      <c r="J11" s="302"/>
      <c r="K11" s="302"/>
      <c r="L11" s="302"/>
      <c r="M11" s="302"/>
      <c r="N11" s="302"/>
      <c r="O11" s="302"/>
      <c r="P11" s="302"/>
      <c r="Q11" s="302"/>
      <c r="R11" s="302"/>
    </row>
    <row r="12" spans="1:19" ht="15.5" x14ac:dyDescent="0.35">
      <c r="A12" s="3"/>
      <c r="B12" s="3"/>
      <c r="C12" s="305" t="s">
        <v>47</v>
      </c>
      <c r="D12" s="305"/>
      <c r="E12" s="305"/>
      <c r="F12" s="305"/>
      <c r="G12" s="305"/>
      <c r="H12" s="302" t="e">
        <f>#REF!</f>
        <v>#REF!</v>
      </c>
      <c r="I12" s="302"/>
      <c r="J12" s="302"/>
      <c r="K12" s="302"/>
      <c r="L12" s="302"/>
      <c r="M12" s="302"/>
      <c r="N12" s="302"/>
      <c r="O12" s="302"/>
      <c r="P12" s="302"/>
      <c r="Q12" s="302"/>
      <c r="R12" s="302"/>
    </row>
    <row r="13" spans="1:19" ht="15.5" x14ac:dyDescent="0.35">
      <c r="A13" s="3"/>
      <c r="B13" s="3"/>
      <c r="C13" s="305" t="s">
        <v>64</v>
      </c>
      <c r="D13" s="305"/>
      <c r="E13" s="305"/>
      <c r="F13" s="305"/>
      <c r="G13" s="305"/>
      <c r="H13" s="303" t="e">
        <f>#REF!</f>
        <v>#REF!</v>
      </c>
      <c r="I13" s="303"/>
      <c r="J13" s="303"/>
      <c r="K13" s="303"/>
      <c r="L13" s="303"/>
      <c r="M13" s="303"/>
      <c r="N13" s="303"/>
      <c r="O13" s="303"/>
      <c r="P13" s="303"/>
      <c r="Q13" s="303"/>
      <c r="R13" s="303"/>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397</v>
      </c>
      <c r="D16" s="3"/>
      <c r="E16" s="5"/>
      <c r="F16" s="5"/>
      <c r="G16" s="5"/>
      <c r="H16" s="4"/>
      <c r="I16" s="4"/>
      <c r="J16" s="4"/>
      <c r="K16" s="4"/>
      <c r="L16" s="4"/>
      <c r="M16" s="4"/>
      <c r="N16" s="4"/>
      <c r="O16" s="6"/>
      <c r="P16" s="6"/>
      <c r="Q16" s="4"/>
      <c r="R16" s="4"/>
    </row>
    <row r="17" spans="1:18" ht="15.5" customHeight="1" x14ac:dyDescent="0.35">
      <c r="A17" s="8"/>
      <c r="B17" s="8"/>
      <c r="C17" s="304" t="s">
        <v>3</v>
      </c>
      <c r="D17" s="304"/>
      <c r="E17" s="7" t="s">
        <v>58</v>
      </c>
      <c r="F17" s="7"/>
      <c r="G17" s="7" t="s">
        <v>57</v>
      </c>
      <c r="H17" s="154" t="s">
        <v>59</v>
      </c>
      <c r="I17" s="154"/>
      <c r="J17" s="154" t="s">
        <v>60</v>
      </c>
      <c r="K17" s="154" t="s">
        <v>61</v>
      </c>
      <c r="L17" s="154"/>
      <c r="M17" s="154" t="s">
        <v>62</v>
      </c>
      <c r="N17" s="300" t="s">
        <v>398</v>
      </c>
      <c r="O17" s="300"/>
      <c r="P17" s="300"/>
      <c r="Q17" s="300"/>
      <c r="R17" s="300"/>
    </row>
    <row r="18" spans="1:18" ht="123" customHeight="1" x14ac:dyDescent="0.35">
      <c r="A18" s="3"/>
      <c r="B18" s="3"/>
      <c r="C18" s="164">
        <v>1</v>
      </c>
      <c r="D18" s="164" t="s">
        <v>162</v>
      </c>
      <c r="E18" s="165" t="e">
        <f>'1.2a Alternative Guarantor'!E156</f>
        <v>#DIV/0!</v>
      </c>
      <c r="F18" s="165" t="e">
        <f>'1.2a Alternative Guarantor'!F156</f>
        <v>#DIV/0!</v>
      </c>
      <c r="G18" s="165" t="e">
        <f>'1.2a Alternative Guarantor'!G156</f>
        <v>#DIV/0!</v>
      </c>
      <c r="H18" s="165" t="e">
        <f>'1.2a Alternative Guarantor'!E168</f>
        <v>#DIV/0!</v>
      </c>
      <c r="I18" s="165" t="e">
        <f>'1.2a Alternative Guarantor'!F168</f>
        <v>#DIV/0!</v>
      </c>
      <c r="J18" s="165" t="e">
        <f>'1.2a Alternative Guarantor'!G168</f>
        <v>#DIV/0!</v>
      </c>
      <c r="K18" s="9"/>
      <c r="L18" s="9"/>
      <c r="M18" s="9"/>
      <c r="N18" s="301"/>
      <c r="O18" s="301"/>
      <c r="P18" s="301"/>
      <c r="Q18" s="301"/>
      <c r="R18" s="301"/>
    </row>
    <row r="19" spans="1:18" ht="96" customHeight="1" x14ac:dyDescent="0.35">
      <c r="A19" s="3"/>
      <c r="B19" s="3"/>
      <c r="C19" s="164">
        <v>2</v>
      </c>
      <c r="D19" s="164" t="s">
        <v>67</v>
      </c>
      <c r="E19" s="165">
        <f>'1.2a Alternative Guarantor'!E157</f>
        <v>0</v>
      </c>
      <c r="F19" s="165">
        <f>'1.2a Alternative Guarantor'!F157</f>
        <v>0</v>
      </c>
      <c r="G19" s="165">
        <f>'1.2a Alternative Guarantor'!G157</f>
        <v>0</v>
      </c>
      <c r="H19" s="165" t="str">
        <f>'1.2a Alternative Guarantor'!E169</f>
        <v>A</v>
      </c>
      <c r="I19" s="165" t="str">
        <f>'1.2a Alternative Guarantor'!F169</f>
        <v>A</v>
      </c>
      <c r="J19" s="165" t="str">
        <f>'1.2a Alternative Guarantor'!G169</f>
        <v>A</v>
      </c>
      <c r="K19" s="9"/>
      <c r="L19" s="9"/>
      <c r="M19" s="9"/>
      <c r="N19" s="301"/>
      <c r="O19" s="301"/>
      <c r="P19" s="301"/>
      <c r="Q19" s="301"/>
      <c r="R19" s="301"/>
    </row>
    <row r="20" spans="1:18" ht="141" customHeight="1" x14ac:dyDescent="0.35">
      <c r="A20" s="3"/>
      <c r="B20" s="3"/>
      <c r="C20" s="164" t="s">
        <v>68</v>
      </c>
      <c r="D20" s="164" t="s">
        <v>248</v>
      </c>
      <c r="E20" s="165" t="str">
        <f>'1.2a Alternative Guarantor'!E158</f>
        <v>N/A</v>
      </c>
      <c r="F20" s="165" t="str">
        <f>'1.2a Alternative Guarantor'!F158</f>
        <v>N/A</v>
      </c>
      <c r="G20" s="165" t="str">
        <f>'1.2a Alternative Guarantor'!G158</f>
        <v>N/A</v>
      </c>
      <c r="H20" s="165" t="str">
        <f>'1.2a Alternative Guarantor'!E170</f>
        <v>N/A</v>
      </c>
      <c r="I20" s="165" t="str">
        <f>'1.2a Alternative Guarantor'!F170</f>
        <v>N/A</v>
      </c>
      <c r="J20" s="165" t="str">
        <f>'1.2a Alternative Guarantor'!G170</f>
        <v>N/A</v>
      </c>
      <c r="K20" s="9"/>
      <c r="L20" s="9"/>
      <c r="M20" s="9"/>
      <c r="N20" s="301"/>
      <c r="O20" s="301"/>
      <c r="P20" s="301"/>
      <c r="Q20" s="301"/>
      <c r="R20" s="301"/>
    </row>
    <row r="21" spans="1:18" ht="141" customHeight="1" x14ac:dyDescent="0.35">
      <c r="A21" s="3"/>
      <c r="B21" s="3"/>
      <c r="C21" s="164" t="s">
        <v>71</v>
      </c>
      <c r="D21" s="164" t="s">
        <v>72</v>
      </c>
      <c r="E21" s="165" t="e">
        <f>'1.2a Alternative Guarantor'!E159</f>
        <v>#DIV/0!</v>
      </c>
      <c r="F21" s="165" t="e">
        <f>'1.2a Alternative Guarantor'!F159</f>
        <v>#DIV/0!</v>
      </c>
      <c r="G21" s="165" t="e">
        <f>'1.2a Alternative Guarantor'!G159</f>
        <v>#DIV/0!</v>
      </c>
      <c r="H21" s="165" t="e">
        <f>'1.2a Alternative Guarantor'!E171</f>
        <v>#DIV/0!</v>
      </c>
      <c r="I21" s="165" t="e">
        <f>'1.2a Alternative Guarantor'!F171</f>
        <v>#DIV/0!</v>
      </c>
      <c r="J21" s="165" t="e">
        <f>'1.2a Alternative Guarantor'!G171</f>
        <v>#DIV/0!</v>
      </c>
      <c r="K21" s="9"/>
      <c r="L21" s="9"/>
      <c r="M21" s="9"/>
      <c r="N21" s="301"/>
      <c r="O21" s="301"/>
      <c r="P21" s="301"/>
      <c r="Q21" s="301"/>
      <c r="R21" s="301"/>
    </row>
    <row r="22" spans="1:18" ht="141" customHeight="1" x14ac:dyDescent="0.35">
      <c r="A22" s="3"/>
      <c r="B22" s="3"/>
      <c r="C22" s="164">
        <v>4</v>
      </c>
      <c r="D22" s="164" t="s">
        <v>80</v>
      </c>
      <c r="E22" s="165" t="e">
        <f>'1.2a Alternative Guarantor'!E160</f>
        <v>#DIV/0!</v>
      </c>
      <c r="F22" s="165" t="e">
        <f>'1.2a Alternative Guarantor'!F160</f>
        <v>#DIV/0!</v>
      </c>
      <c r="G22" s="165" t="e">
        <f>'1.2a Alternative Guarantor'!G160</f>
        <v>#DIV/0!</v>
      </c>
      <c r="H22" s="165" t="e">
        <f>'1.2a Alternative Guarantor'!E172</f>
        <v>#DIV/0!</v>
      </c>
      <c r="I22" s="165" t="e">
        <f>'1.2a Alternative Guarantor'!F172</f>
        <v>#DIV/0!</v>
      </c>
      <c r="J22" s="165" t="e">
        <f>'1.2a Alternative Guarantor'!G172</f>
        <v>#DIV/0!</v>
      </c>
      <c r="K22" s="168"/>
      <c r="L22" s="9"/>
      <c r="M22" s="170"/>
      <c r="N22" s="298"/>
      <c r="O22" s="298"/>
      <c r="P22" s="298"/>
      <c r="Q22" s="298"/>
      <c r="R22" s="299"/>
    </row>
    <row r="23" spans="1:18" ht="141" customHeight="1" x14ac:dyDescent="0.35">
      <c r="A23" s="3"/>
      <c r="B23" s="3"/>
      <c r="C23" s="164">
        <v>5</v>
      </c>
      <c r="D23" s="164" t="s">
        <v>74</v>
      </c>
      <c r="E23" s="165" t="e">
        <f>'1.2a Alternative Guarantor'!E161</f>
        <v>#DIV/0!</v>
      </c>
      <c r="F23" s="165" t="e">
        <f>'1.2a Alternative Guarantor'!F161</f>
        <v>#DIV/0!</v>
      </c>
      <c r="G23" s="165" t="e">
        <f>'1.2a Alternative Guarantor'!G161</f>
        <v>#DIV/0!</v>
      </c>
      <c r="H23" s="165" t="str">
        <f>'1.2a Alternative Guarantor'!E173</f>
        <v>G</v>
      </c>
      <c r="I23" s="165" t="str">
        <f>'1.2a Alternative Guarantor'!F173</f>
        <v>G</v>
      </c>
      <c r="J23" s="165" t="str">
        <f>'1.2a Alternative Guarantor'!G173</f>
        <v>G</v>
      </c>
      <c r="K23" s="168"/>
      <c r="L23" s="9"/>
      <c r="M23" s="170"/>
      <c r="N23" s="298"/>
      <c r="O23" s="298"/>
      <c r="P23" s="298"/>
      <c r="Q23" s="298"/>
      <c r="R23" s="299"/>
    </row>
    <row r="24" spans="1:18" ht="141" customHeight="1" x14ac:dyDescent="0.35">
      <c r="A24" s="3"/>
      <c r="B24" s="3"/>
      <c r="C24" s="164">
        <v>6</v>
      </c>
      <c r="D24" s="164" t="s">
        <v>77</v>
      </c>
      <c r="E24" s="165" t="e">
        <f>'1.2a Alternative Guarantor'!E162</f>
        <v>#DIV/0!</v>
      </c>
      <c r="F24" s="165" t="e">
        <f>'1.2a Alternative Guarantor'!F162</f>
        <v>#DIV/0!</v>
      </c>
      <c r="G24" s="165" t="e">
        <f>'1.2a Alternative Guarantor'!G162</f>
        <v>#DIV/0!</v>
      </c>
      <c r="H24" s="165" t="e">
        <f>'1.2a Alternative Guarantor'!E174</f>
        <v>#DIV/0!</v>
      </c>
      <c r="I24" s="165" t="e">
        <f>'1.2a Alternative Guarantor'!F174</f>
        <v>#DIV/0!</v>
      </c>
      <c r="J24" s="165" t="e">
        <f>'1.2a Alternative Guarantor'!G174</f>
        <v>#DIV/0!</v>
      </c>
      <c r="K24" s="168"/>
      <c r="L24" s="9"/>
      <c r="M24" s="170"/>
      <c r="N24" s="298"/>
      <c r="O24" s="298"/>
      <c r="P24" s="298"/>
      <c r="Q24" s="298"/>
      <c r="R24" s="299"/>
    </row>
    <row r="25" spans="1:18" ht="141" customHeight="1" x14ac:dyDescent="0.35">
      <c r="A25" s="3"/>
      <c r="B25" s="3"/>
      <c r="C25" s="164">
        <v>7</v>
      </c>
      <c r="D25" s="164" t="s">
        <v>78</v>
      </c>
      <c r="E25" s="165">
        <f>'1.2a Alternative Guarantor'!E163</f>
        <v>0</v>
      </c>
      <c r="F25" s="165">
        <f>'1.2a Alternative Guarantor'!F163</f>
        <v>0</v>
      </c>
      <c r="G25" s="165">
        <f>'1.2a Alternative Guarantor'!G163</f>
        <v>0</v>
      </c>
      <c r="H25" s="165" t="str">
        <f>'1.2a Alternative Guarantor'!E175</f>
        <v>R</v>
      </c>
      <c r="I25" s="165" t="str">
        <f>'1.2a Alternative Guarantor'!F175</f>
        <v>R</v>
      </c>
      <c r="J25" s="165" t="str">
        <f>'1.2a Alternative Guarantor'!G175</f>
        <v>R</v>
      </c>
      <c r="K25" s="9"/>
      <c r="L25" s="9"/>
      <c r="M25" s="9"/>
      <c r="N25" s="301"/>
      <c r="O25" s="301"/>
      <c r="P25" s="301"/>
      <c r="Q25" s="301"/>
      <c r="R25" s="301"/>
    </row>
    <row r="26" spans="1:18" ht="141" customHeight="1" x14ac:dyDescent="0.35">
      <c r="A26" s="3"/>
      <c r="B26" s="3"/>
      <c r="C26" s="164">
        <v>8</v>
      </c>
      <c r="D26" s="164" t="s">
        <v>79</v>
      </c>
      <c r="E26" s="165" t="e">
        <f>'1.2a Alternative Guarantor'!E164</f>
        <v>#DIV/0!</v>
      </c>
      <c r="F26" s="165" t="e">
        <f>'1.2a Alternative Guarantor'!F164</f>
        <v>#DIV/0!</v>
      </c>
      <c r="G26" s="165" t="e">
        <f>'1.2a Alternative Guarantor'!G164</f>
        <v>#DIV/0!</v>
      </c>
      <c r="H26" s="165" t="e">
        <f>'1.2a Alternative Guarantor'!E176</f>
        <v>#DIV/0!</v>
      </c>
      <c r="I26" s="165" t="e">
        <f>'1.2a Alternative Guarantor'!F176</f>
        <v>#DIV/0!</v>
      </c>
      <c r="J26" s="165" t="e">
        <f>'1.2a Alternative Guarantor'!G176</f>
        <v>#DIV/0!</v>
      </c>
      <c r="K26" s="10"/>
      <c r="L26" s="10"/>
      <c r="M26" s="10"/>
      <c r="N26" s="301"/>
      <c r="O26" s="301"/>
      <c r="P26" s="301"/>
      <c r="Q26" s="301"/>
      <c r="R26" s="301"/>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153</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18"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6329 Logistics, Warehousing &amp; Supply Chain Solutions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8"/>
      <c r="D6" s="238"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6" t="s">
        <v>386</v>
      </c>
      <c r="F10" s="178"/>
      <c r="G10" s="178"/>
      <c r="H10" s="175"/>
      <c r="I10" s="77"/>
    </row>
    <row r="11" spans="1:18" ht="15.5" x14ac:dyDescent="0.25">
      <c r="A11" s="27"/>
      <c r="B11" s="27"/>
      <c r="C11" s="27"/>
      <c r="E11" s="176" t="s">
        <v>389</v>
      </c>
      <c r="F11" s="175"/>
      <c r="G11" s="175"/>
      <c r="H11" s="177" t="s">
        <v>285</v>
      </c>
      <c r="I11" s="77"/>
    </row>
    <row r="12" spans="1:18" ht="15.5" x14ac:dyDescent="0.25">
      <c r="A12" s="27"/>
      <c r="B12" s="27"/>
      <c r="C12" s="27"/>
      <c r="D12" s="27"/>
      <c r="E12" s="186"/>
      <c r="F12" s="52"/>
      <c r="G12" s="52"/>
      <c r="H12" s="52"/>
      <c r="I12" s="52"/>
    </row>
    <row r="13" spans="1:18" s="27" customFormat="1" ht="15.5" x14ac:dyDescent="0.25">
      <c r="E13" s="186"/>
      <c r="F13" s="52"/>
      <c r="G13" s="52"/>
      <c r="H13" s="52"/>
      <c r="I13" s="52"/>
      <c r="J13"/>
      <c r="K13"/>
      <c r="L13"/>
      <c r="M13"/>
      <c r="N13"/>
      <c r="O13"/>
      <c r="P13"/>
      <c r="Q13"/>
      <c r="R13"/>
    </row>
    <row r="14" spans="1:18" s="27" customFormat="1" ht="15.5" x14ac:dyDescent="0.25">
      <c r="E14" s="176" t="s">
        <v>390</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6" t="s">
        <v>160</v>
      </c>
      <c r="I18" s="306"/>
    </row>
    <row r="19" spans="1:16383" ht="15.5" x14ac:dyDescent="0.35">
      <c r="A19" s="27"/>
      <c r="B19" s="27"/>
      <c r="C19" s="27"/>
      <c r="E19" s="117" t="s">
        <v>167</v>
      </c>
      <c r="F19" s="117" t="s">
        <v>161</v>
      </c>
      <c r="G19" s="117" t="s">
        <v>300</v>
      </c>
      <c r="H19" s="171" t="s">
        <v>418</v>
      </c>
      <c r="I19" s="171" t="s">
        <v>373</v>
      </c>
    </row>
    <row r="20" spans="1:16383" ht="125" customHeight="1" x14ac:dyDescent="0.25">
      <c r="A20" s="27"/>
      <c r="B20" s="27"/>
      <c r="C20" s="27"/>
      <c r="E20" s="172">
        <v>1</v>
      </c>
      <c r="F20" s="173" t="s">
        <v>162</v>
      </c>
      <c r="G20" s="173"/>
      <c r="H20" s="174" t="s">
        <v>353</v>
      </c>
      <c r="I20" s="174" t="s">
        <v>302</v>
      </c>
    </row>
    <row r="21" spans="1:16383" ht="125" customHeight="1" x14ac:dyDescent="0.25">
      <c r="A21" s="27"/>
      <c r="B21" s="27"/>
      <c r="C21" s="27"/>
      <c r="E21" s="172">
        <v>2</v>
      </c>
      <c r="F21" s="173" t="s">
        <v>67</v>
      </c>
      <c r="G21" s="173"/>
      <c r="H21" s="174" t="s">
        <v>375</v>
      </c>
      <c r="I21" s="174" t="s">
        <v>301</v>
      </c>
    </row>
    <row r="22" spans="1:16383" ht="321.5" customHeight="1" x14ac:dyDescent="0.25">
      <c r="A22" s="27"/>
      <c r="B22" s="27"/>
      <c r="C22" s="27"/>
      <c r="E22" s="172" t="s">
        <v>163</v>
      </c>
      <c r="F22" s="173" t="s">
        <v>248</v>
      </c>
      <c r="G22" s="173"/>
      <c r="H22" s="174" t="s">
        <v>352</v>
      </c>
      <c r="I22" s="174" t="s">
        <v>335</v>
      </c>
    </row>
    <row r="23" spans="1:16383" ht="362.5" customHeight="1" x14ac:dyDescent="0.25">
      <c r="A23" s="27"/>
      <c r="B23" s="27"/>
      <c r="C23" s="27"/>
      <c r="E23" s="172" t="s">
        <v>164</v>
      </c>
      <c r="F23" s="173" t="s">
        <v>76</v>
      </c>
      <c r="G23" s="173"/>
      <c r="H23" s="174" t="s">
        <v>376</v>
      </c>
      <c r="I23" s="174" t="s">
        <v>336</v>
      </c>
    </row>
    <row r="24" spans="1:16383" ht="372" x14ac:dyDescent="0.25">
      <c r="A24" s="27"/>
      <c r="B24" s="27"/>
      <c r="C24" s="27"/>
      <c r="E24" s="172">
        <v>4</v>
      </c>
      <c r="F24" s="173" t="s">
        <v>80</v>
      </c>
      <c r="G24" s="173"/>
      <c r="H24" s="174" t="s">
        <v>377</v>
      </c>
      <c r="I24" s="174" t="s">
        <v>354</v>
      </c>
    </row>
    <row r="25" spans="1:16383" ht="143" customHeight="1" x14ac:dyDescent="0.25">
      <c r="A25" s="27"/>
      <c r="B25" s="27"/>
      <c r="C25" s="27"/>
      <c r="E25" s="172">
        <v>5</v>
      </c>
      <c r="F25" s="173" t="s">
        <v>74</v>
      </c>
      <c r="G25" s="173"/>
      <c r="H25" s="174" t="s">
        <v>378</v>
      </c>
      <c r="I25" s="174" t="s">
        <v>355</v>
      </c>
    </row>
    <row r="26" spans="1:16383" ht="125" customHeight="1" x14ac:dyDescent="0.25">
      <c r="A26" s="27"/>
      <c r="B26" s="27"/>
      <c r="C26" s="27"/>
      <c r="E26" s="172">
        <v>6</v>
      </c>
      <c r="F26" s="173" t="s">
        <v>77</v>
      </c>
      <c r="G26" s="173"/>
      <c r="H26" s="174" t="s">
        <v>303</v>
      </c>
      <c r="I26" s="174" t="s">
        <v>303</v>
      </c>
    </row>
    <row r="27" spans="1:16383" ht="125.5" customHeight="1" x14ac:dyDescent="0.25">
      <c r="A27" s="27"/>
      <c r="B27" s="27"/>
      <c r="C27" s="27"/>
      <c r="E27" s="172">
        <v>7</v>
      </c>
      <c r="F27" s="173" t="s">
        <v>78</v>
      </c>
      <c r="G27" s="173"/>
      <c r="H27" s="174" t="s">
        <v>166</v>
      </c>
      <c r="I27" s="174" t="s">
        <v>165</v>
      </c>
    </row>
    <row r="28" spans="1:16383" ht="370.5" customHeight="1" x14ac:dyDescent="0.25">
      <c r="A28" s="27"/>
      <c r="B28" s="27"/>
      <c r="C28" s="27"/>
      <c r="E28" s="172">
        <v>8</v>
      </c>
      <c r="F28" s="173" t="s">
        <v>79</v>
      </c>
      <c r="G28" s="173"/>
      <c r="H28" s="174" t="s">
        <v>305</v>
      </c>
      <c r="I28" s="174" t="s">
        <v>306</v>
      </c>
    </row>
    <row r="29" spans="1:16383" ht="14.5" customHeight="1" x14ac:dyDescent="0.25"/>
    <row r="30" spans="1:16383" ht="14.5" customHeight="1" x14ac:dyDescent="0.25"/>
    <row r="31" spans="1:16383" s="27" customFormat="1" ht="15.5" x14ac:dyDescent="0.35">
      <c r="A31" s="90" t="s">
        <v>153</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8" customWidth="1"/>
    <col min="3" max="3" width="2" style="218" customWidth="1"/>
    <col min="4" max="4" width="20.3984375" style="218" customWidth="1"/>
    <col min="5" max="5" width="32.19921875" style="218" customWidth="1"/>
    <col min="6" max="6" width="48.59765625" style="218" customWidth="1"/>
    <col min="7" max="7" width="77.19921875" style="218" bestFit="1" customWidth="1"/>
    <col min="8" max="8" width="9.19921875" style="218" customWidth="1"/>
    <col min="9" max="16384" width="9.19921875" style="218" hidden="1"/>
  </cols>
  <sheetData>
    <row r="1" spans="1:8" x14ac:dyDescent="0.25">
      <c r="A1" s="81"/>
      <c r="B1" s="81"/>
      <c r="C1" s="81"/>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2" t="s">
        <v>100</v>
      </c>
      <c r="G9" s="80"/>
    </row>
    <row r="10" spans="1:8" x14ac:dyDescent="0.25">
      <c r="A10" s="80"/>
      <c r="B10" s="80"/>
      <c r="C10" s="80"/>
      <c r="D10" s="80"/>
      <c r="E10" s="80"/>
      <c r="F10" s="80"/>
      <c r="G10" s="80"/>
    </row>
    <row r="11" spans="1:8" ht="15.5" x14ac:dyDescent="0.35">
      <c r="A11" s="90"/>
      <c r="B11" s="90"/>
      <c r="C11" s="90"/>
      <c r="D11" s="90" t="s">
        <v>391</v>
      </c>
      <c r="E11" s="90"/>
      <c r="F11" s="90"/>
      <c r="G11" s="90"/>
    </row>
    <row r="12" spans="1:8" x14ac:dyDescent="0.25">
      <c r="A12" s="80"/>
      <c r="B12" s="80"/>
      <c r="C12" s="80"/>
      <c r="D12" s="80"/>
      <c r="E12" s="80"/>
      <c r="F12" s="80"/>
      <c r="G12" s="80"/>
    </row>
    <row r="13" spans="1:8" ht="15.5" x14ac:dyDescent="0.35">
      <c r="A13" s="80"/>
      <c r="B13" s="80"/>
      <c r="C13" s="80"/>
      <c r="D13" s="307" t="s">
        <v>402</v>
      </c>
      <c r="E13" s="307"/>
      <c r="F13" s="307"/>
      <c r="G13" s="307"/>
    </row>
    <row r="14" spans="1:8" x14ac:dyDescent="0.25">
      <c r="A14" s="80"/>
      <c r="B14" s="80"/>
      <c r="C14" s="80"/>
      <c r="D14" s="80"/>
      <c r="E14" s="80"/>
      <c r="F14" s="80"/>
      <c r="G14" s="80"/>
    </row>
    <row r="15" spans="1:8" ht="15.5" x14ac:dyDescent="0.35">
      <c r="A15" s="90"/>
      <c r="B15" s="90"/>
      <c r="C15" s="90"/>
      <c r="D15" s="90" t="s">
        <v>250</v>
      </c>
      <c r="E15" s="90"/>
      <c r="F15" s="90"/>
      <c r="G15" s="90"/>
      <c r="H15"/>
    </row>
    <row r="16" spans="1:8" x14ac:dyDescent="0.25">
      <c r="A16" s="80"/>
      <c r="B16" s="80"/>
      <c r="C16" s="80"/>
      <c r="D16" s="80"/>
      <c r="E16" s="80"/>
      <c r="F16" s="80"/>
      <c r="G16" s="80"/>
      <c r="H16"/>
    </row>
    <row r="17" spans="1:8" ht="12" x14ac:dyDescent="0.25">
      <c r="A17" s="80"/>
      <c r="B17" s="80"/>
      <c r="C17" s="80"/>
      <c r="D17" s="80"/>
      <c r="E17" s="91" t="s">
        <v>339</v>
      </c>
      <c r="F17" s="204" t="s">
        <v>475</v>
      </c>
      <c r="G17" s="97" t="s">
        <v>338</v>
      </c>
      <c r="H17"/>
    </row>
    <row r="18" spans="1:8" ht="12" x14ac:dyDescent="0.25">
      <c r="A18" s="80"/>
      <c r="B18" s="80"/>
      <c r="C18" s="80"/>
      <c r="D18" s="80"/>
      <c r="E18" s="93" t="s">
        <v>251</v>
      </c>
      <c r="F18" s="205" t="s">
        <v>462</v>
      </c>
      <c r="G18" s="97" t="s">
        <v>392</v>
      </c>
      <c r="H18"/>
    </row>
    <row r="19" spans="1:8" ht="12" x14ac:dyDescent="0.25">
      <c r="A19" s="80"/>
      <c r="B19" s="80"/>
      <c r="C19" s="80"/>
      <c r="D19" s="80"/>
      <c r="E19" s="93" t="s">
        <v>320</v>
      </c>
      <c r="F19" s="206" t="s">
        <v>463</v>
      </c>
      <c r="G19" s="125" t="s">
        <v>438</v>
      </c>
      <c r="H19"/>
    </row>
    <row r="20" spans="1:8" ht="12" x14ac:dyDescent="0.25">
      <c r="A20" s="80"/>
      <c r="B20" s="80"/>
      <c r="C20" s="80"/>
      <c r="D20" s="80"/>
      <c r="E20" s="93" t="s">
        <v>252</v>
      </c>
      <c r="F20" s="207"/>
      <c r="G20" s="125" t="s">
        <v>439</v>
      </c>
      <c r="H20"/>
    </row>
    <row r="21" spans="1:8" ht="12" x14ac:dyDescent="0.25">
      <c r="A21" s="80"/>
      <c r="B21" s="80"/>
      <c r="C21" s="80"/>
      <c r="D21" s="80"/>
      <c r="E21" s="91" t="s">
        <v>321</v>
      </c>
      <c r="F21" s="206"/>
      <c r="G21" s="125" t="s">
        <v>440</v>
      </c>
      <c r="H21"/>
    </row>
    <row r="22" spans="1:8" ht="12" x14ac:dyDescent="0.25">
      <c r="A22" s="80"/>
      <c r="B22" s="80"/>
      <c r="C22" s="80"/>
      <c r="D22" s="80"/>
      <c r="E22" s="93" t="s">
        <v>253</v>
      </c>
      <c r="F22" s="204" t="s">
        <v>254</v>
      </c>
      <c r="G22" s="125" t="s">
        <v>362</v>
      </c>
      <c r="H22"/>
    </row>
    <row r="23" spans="1:8" ht="12" x14ac:dyDescent="0.25">
      <c r="A23" s="80"/>
      <c r="B23" s="80"/>
      <c r="C23" s="80"/>
      <c r="D23" s="80"/>
      <c r="E23" s="80"/>
      <c r="F23" s="208" t="s">
        <v>399</v>
      </c>
      <c r="G23" s="92"/>
      <c r="H23"/>
    </row>
    <row r="24" spans="1:8" ht="15.5" x14ac:dyDescent="0.35">
      <c r="A24" s="90"/>
      <c r="B24" s="90"/>
      <c r="C24" s="90"/>
      <c r="D24" s="90" t="s">
        <v>255</v>
      </c>
      <c r="E24" s="90"/>
      <c r="F24" s="90"/>
      <c r="G24" s="90"/>
      <c r="H24"/>
    </row>
    <row r="25" spans="1:8" x14ac:dyDescent="0.25">
      <c r="A25" s="80"/>
      <c r="B25" s="80"/>
      <c r="C25" s="80"/>
      <c r="D25" s="80"/>
      <c r="E25" s="91"/>
      <c r="F25" s="80"/>
      <c r="G25" s="80"/>
      <c r="H25"/>
    </row>
    <row r="26" spans="1:8" ht="12" x14ac:dyDescent="0.25">
      <c r="A26" s="80"/>
      <c r="B26" s="80"/>
      <c r="C26" s="80"/>
      <c r="D26" s="80"/>
      <c r="E26" s="93" t="s">
        <v>322</v>
      </c>
      <c r="F26" s="228">
        <v>44287</v>
      </c>
      <c r="G26" s="97" t="s">
        <v>340</v>
      </c>
      <c r="H26"/>
    </row>
    <row r="27" spans="1:8" x14ac:dyDescent="0.25">
      <c r="A27" s="80"/>
      <c r="B27" s="80"/>
      <c r="C27" s="80"/>
      <c r="D27" s="80"/>
      <c r="E27" s="91"/>
      <c r="F27" s="91"/>
      <c r="G27" s="80"/>
      <c r="H27"/>
    </row>
    <row r="28" spans="1:8" ht="15.5" x14ac:dyDescent="0.35">
      <c r="A28" s="90"/>
      <c r="B28" s="90"/>
      <c r="C28" s="90"/>
      <c r="D28" s="90" t="s">
        <v>282</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411</v>
      </c>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391</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8" t="s">
        <v>412</v>
      </c>
      <c r="E13" s="308"/>
      <c r="F13" s="308"/>
      <c r="G13" s="308"/>
    </row>
    <row r="14" spans="1:8" s="27" customFormat="1" x14ac:dyDescent="0.25">
      <c r="A14" s="80"/>
      <c r="B14" s="80"/>
      <c r="C14" s="80"/>
      <c r="D14" s="80"/>
      <c r="E14" s="80"/>
      <c r="F14" s="80"/>
      <c r="G14" s="80"/>
    </row>
    <row r="15" spans="1:8" ht="15.5" x14ac:dyDescent="0.35">
      <c r="A15" s="90"/>
      <c r="B15" s="90"/>
      <c r="C15" s="90"/>
      <c r="D15" s="90" t="s">
        <v>403</v>
      </c>
      <c r="E15" s="90"/>
      <c r="F15" s="90"/>
      <c r="G15" s="90"/>
    </row>
    <row r="16" spans="1:8" ht="12" x14ac:dyDescent="0.25">
      <c r="A16" s="80"/>
      <c r="B16" s="80"/>
      <c r="C16" s="80"/>
      <c r="D16" s="80"/>
      <c r="E16" s="80"/>
      <c r="F16" s="97" t="s">
        <v>313</v>
      </c>
      <c r="G16" s="80"/>
    </row>
    <row r="17" spans="1:7" x14ac:dyDescent="0.25">
      <c r="A17" s="80"/>
      <c r="B17" s="80"/>
      <c r="C17" s="80"/>
      <c r="D17" s="80"/>
      <c r="E17" s="80"/>
      <c r="F17" s="80"/>
      <c r="G17" s="80"/>
    </row>
    <row r="18" spans="1:7" ht="15.5" x14ac:dyDescent="0.35">
      <c r="A18" s="90"/>
      <c r="B18" s="90"/>
      <c r="C18" s="90"/>
      <c r="D18" s="90" t="s">
        <v>404</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6" t="s">
        <v>105</v>
      </c>
      <c r="G20" s="80"/>
    </row>
    <row r="21" spans="1:7" outlineLevel="1" x14ac:dyDescent="0.25">
      <c r="A21" s="80"/>
      <c r="B21" s="80"/>
      <c r="C21" s="80"/>
      <c r="D21" s="80"/>
      <c r="E21" s="80"/>
      <c r="F21" s="206" t="s">
        <v>106</v>
      </c>
      <c r="G21" s="80"/>
    </row>
    <row r="22" spans="1:7" outlineLevel="1" x14ac:dyDescent="0.25">
      <c r="A22" s="80"/>
      <c r="B22" s="80"/>
      <c r="C22" s="80"/>
      <c r="D22" s="80"/>
      <c r="E22" s="80"/>
      <c r="F22" s="206" t="s">
        <v>101</v>
      </c>
      <c r="G22" s="80"/>
    </row>
    <row r="23" spans="1:7" outlineLevel="1" x14ac:dyDescent="0.25">
      <c r="A23" s="80"/>
      <c r="B23" s="80"/>
      <c r="C23" s="80"/>
      <c r="D23" s="80"/>
      <c r="E23" s="80"/>
      <c r="F23" s="206" t="s">
        <v>102</v>
      </c>
      <c r="G23" s="80"/>
    </row>
    <row r="24" spans="1:7" outlineLevel="1" x14ac:dyDescent="0.25">
      <c r="A24" s="80"/>
      <c r="B24" s="80"/>
      <c r="C24" s="80"/>
      <c r="D24" s="80"/>
      <c r="E24" s="80"/>
      <c r="F24" s="206" t="s">
        <v>103</v>
      </c>
      <c r="G24" s="80"/>
    </row>
    <row r="25" spans="1:7" outlineLevel="1" x14ac:dyDescent="0.25">
      <c r="A25" s="80"/>
      <c r="B25" s="80"/>
      <c r="C25" s="80"/>
      <c r="D25" s="80"/>
      <c r="E25" s="80"/>
      <c r="F25" s="206" t="s">
        <v>441</v>
      </c>
      <c r="G25" s="80"/>
    </row>
    <row r="26" spans="1:7" outlineLevel="1" x14ac:dyDescent="0.25">
      <c r="A26" s="80"/>
      <c r="B26" s="80"/>
      <c r="C26" s="80"/>
      <c r="D26" s="80"/>
      <c r="E26" s="80"/>
      <c r="F26" s="206" t="s">
        <v>104</v>
      </c>
      <c r="G26" s="80"/>
    </row>
    <row r="27" spans="1:7" outlineLevel="1" x14ac:dyDescent="0.25">
      <c r="A27" s="80"/>
      <c r="B27" s="80"/>
      <c r="C27" s="80"/>
      <c r="D27" s="80"/>
      <c r="E27" s="80"/>
      <c r="F27" s="206" t="s">
        <v>48</v>
      </c>
      <c r="G27" s="80"/>
    </row>
    <row r="28" spans="1:7" ht="12" x14ac:dyDescent="0.25">
      <c r="A28" s="80"/>
      <c r="B28" s="80"/>
      <c r="C28" s="80"/>
      <c r="D28" s="80"/>
      <c r="E28" s="80"/>
      <c r="F28" s="125" t="s">
        <v>400</v>
      </c>
      <c r="G28" s="80"/>
    </row>
    <row r="29" spans="1:7" ht="15.5" x14ac:dyDescent="0.35">
      <c r="A29" s="90"/>
      <c r="B29" s="90"/>
      <c r="C29" s="90"/>
      <c r="D29" s="90" t="s">
        <v>405</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367</v>
      </c>
      <c r="F31" s="61"/>
      <c r="G31" s="80"/>
    </row>
    <row r="32" spans="1:7" ht="12" outlineLevel="1" x14ac:dyDescent="0.3">
      <c r="A32" s="80"/>
      <c r="B32" s="80"/>
      <c r="C32" s="80"/>
      <c r="D32" s="61"/>
      <c r="E32" s="61"/>
      <c r="F32" s="206" t="s">
        <v>370</v>
      </c>
      <c r="G32" s="80"/>
    </row>
    <row r="33" spans="1:7" ht="12" outlineLevel="1" x14ac:dyDescent="0.3">
      <c r="A33" s="80"/>
      <c r="B33" s="80"/>
      <c r="C33" s="80"/>
      <c r="D33" s="61"/>
      <c r="E33" s="61"/>
      <c r="F33" s="206" t="s">
        <v>417</v>
      </c>
      <c r="G33" s="80"/>
    </row>
    <row r="34" spans="1:7" ht="12" outlineLevel="1" x14ac:dyDescent="0.3">
      <c r="A34" s="80"/>
      <c r="B34" s="80"/>
      <c r="C34" s="80"/>
      <c r="D34" s="61"/>
      <c r="E34" s="61"/>
      <c r="F34" s="125" t="s">
        <v>401</v>
      </c>
      <c r="G34" s="80"/>
    </row>
    <row r="35" spans="1:7" x14ac:dyDescent="0.25">
      <c r="A35" s="80"/>
      <c r="B35" s="80"/>
      <c r="C35" s="80"/>
      <c r="D35" s="80"/>
      <c r="E35" s="80"/>
      <c r="G35" s="80"/>
    </row>
    <row r="36" spans="1:7" ht="15.5" x14ac:dyDescent="0.35">
      <c r="A36" s="90"/>
      <c r="B36" s="90"/>
      <c r="C36" s="90"/>
      <c r="D36" s="90" t="s">
        <v>406</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6" t="s">
        <v>140</v>
      </c>
      <c r="G38" s="80"/>
    </row>
    <row r="39" spans="1:7" outlineLevel="1" x14ac:dyDescent="0.25">
      <c r="A39" s="80"/>
      <c r="B39" s="80"/>
      <c r="C39" s="80"/>
      <c r="D39" s="80"/>
      <c r="E39" s="80"/>
      <c r="F39" s="206" t="s">
        <v>141</v>
      </c>
      <c r="G39" s="80"/>
    </row>
    <row r="40" spans="1:7" ht="12" x14ac:dyDescent="0.25">
      <c r="A40" s="80"/>
      <c r="B40" s="80"/>
      <c r="C40" s="80"/>
      <c r="D40" s="80"/>
      <c r="E40" s="80"/>
      <c r="F40" s="125" t="s">
        <v>400</v>
      </c>
      <c r="G40" s="80"/>
    </row>
    <row r="41" spans="1:7" ht="15.5" x14ac:dyDescent="0.35">
      <c r="A41" s="90"/>
      <c r="B41" s="90"/>
      <c r="C41" s="90"/>
      <c r="D41" s="90" t="s">
        <v>407</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343</v>
      </c>
      <c r="F43" s="129" t="s">
        <v>342</v>
      </c>
      <c r="G43" s="80"/>
    </row>
    <row r="44" spans="1:7" ht="12" x14ac:dyDescent="0.25">
      <c r="A44" s="80"/>
      <c r="B44" s="80"/>
      <c r="C44" s="80"/>
      <c r="D44" s="80"/>
      <c r="E44" s="91" t="s">
        <v>256</v>
      </c>
      <c r="F44" s="127">
        <v>1000</v>
      </c>
      <c r="G44" s="97" t="s">
        <v>341</v>
      </c>
    </row>
    <row r="45" spans="1:7" ht="12" x14ac:dyDescent="0.25">
      <c r="A45" s="80"/>
      <c r="B45" s="80"/>
      <c r="C45" s="80"/>
      <c r="D45" s="80"/>
      <c r="E45" s="91" t="s">
        <v>257</v>
      </c>
      <c r="F45" s="127">
        <v>1000000</v>
      </c>
      <c r="G45" s="97" t="s">
        <v>341</v>
      </c>
    </row>
    <row r="46" spans="1:7" ht="12" x14ac:dyDescent="0.25">
      <c r="A46" s="80"/>
      <c r="B46" s="80"/>
      <c r="C46" s="80"/>
      <c r="D46" s="80"/>
      <c r="E46" s="91" t="s">
        <v>258</v>
      </c>
      <c r="F46" s="127">
        <v>7</v>
      </c>
      <c r="G46" s="97" t="s">
        <v>344</v>
      </c>
    </row>
    <row r="47" spans="1:7" ht="12" x14ac:dyDescent="0.25">
      <c r="A47" s="80"/>
      <c r="B47" s="80"/>
      <c r="C47" s="80"/>
      <c r="D47" s="80"/>
      <c r="E47" s="91" t="s">
        <v>259</v>
      </c>
      <c r="F47" s="127">
        <v>52</v>
      </c>
      <c r="G47" s="97" t="s">
        <v>345</v>
      </c>
    </row>
    <row r="48" spans="1:7" ht="12" x14ac:dyDescent="0.25">
      <c r="A48" s="80"/>
      <c r="B48" s="80"/>
      <c r="C48" s="80"/>
      <c r="D48" s="80"/>
      <c r="E48" s="91" t="s">
        <v>260</v>
      </c>
      <c r="F48" s="127">
        <v>3</v>
      </c>
      <c r="G48" s="97" t="s">
        <v>346</v>
      </c>
    </row>
    <row r="49" spans="1:7" ht="12" x14ac:dyDescent="0.25">
      <c r="A49" s="80"/>
      <c r="B49" s="80"/>
      <c r="C49" s="80"/>
      <c r="D49" s="80"/>
      <c r="E49" s="91" t="s">
        <v>261</v>
      </c>
      <c r="F49" s="127">
        <v>12</v>
      </c>
      <c r="G49" s="97" t="s">
        <v>347</v>
      </c>
    </row>
    <row r="50" spans="1:7" ht="12" x14ac:dyDescent="0.25">
      <c r="A50" s="80"/>
      <c r="B50" s="80"/>
      <c r="C50" s="80"/>
      <c r="D50" s="80"/>
      <c r="E50" s="91" t="s">
        <v>293</v>
      </c>
      <c r="F50" s="127">
        <v>365</v>
      </c>
      <c r="G50" s="97" t="s">
        <v>348</v>
      </c>
    </row>
    <row r="51" spans="1:7" ht="12" x14ac:dyDescent="0.25">
      <c r="A51" s="80"/>
      <c r="B51" s="80"/>
      <c r="C51" s="80"/>
      <c r="D51" s="80"/>
      <c r="E51" s="80"/>
      <c r="F51" s="125" t="s">
        <v>368</v>
      </c>
      <c r="G51" s="80"/>
    </row>
    <row r="52" spans="1:7" ht="15.5" x14ac:dyDescent="0.35">
      <c r="A52" s="90"/>
      <c r="B52" s="90"/>
      <c r="C52" s="90"/>
      <c r="D52" s="90" t="s">
        <v>408</v>
      </c>
      <c r="E52" s="90"/>
      <c r="F52" s="90"/>
      <c r="G52" s="90"/>
    </row>
    <row r="53" spans="1:7" x14ac:dyDescent="0.25">
      <c r="A53" s="80"/>
      <c r="B53" s="80"/>
      <c r="C53" s="80"/>
      <c r="D53" s="80"/>
      <c r="E53" s="80"/>
      <c r="F53" s="80"/>
      <c r="G53" s="80"/>
    </row>
    <row r="54" spans="1:7" ht="36" x14ac:dyDescent="0.25">
      <c r="A54" s="80"/>
      <c r="B54" s="98">
        <f>IF(eTol="",1,0)</f>
        <v>0</v>
      </c>
      <c r="C54" s="80"/>
      <c r="D54" s="80"/>
      <c r="E54" s="93" t="s">
        <v>262</v>
      </c>
      <c r="F54" s="229">
        <v>2</v>
      </c>
      <c r="G54" s="209" t="s">
        <v>349</v>
      </c>
    </row>
    <row r="55" spans="1:7" ht="12" x14ac:dyDescent="0.3">
      <c r="A55" s="80"/>
      <c r="B55" s="80"/>
      <c r="C55" s="80"/>
      <c r="D55" s="80"/>
      <c r="E55" s="80"/>
      <c r="F55" s="80"/>
      <c r="G55" s="99"/>
    </row>
    <row r="56" spans="1:7" ht="12" x14ac:dyDescent="0.25">
      <c r="A56" s="80"/>
      <c r="B56" s="80"/>
      <c r="C56" s="80"/>
      <c r="D56" s="80"/>
      <c r="E56" s="93" t="s">
        <v>263</v>
      </c>
      <c r="F56" s="100" t="str">
        <f>IF(AND(sysChk=0,sysWarn=0),"All Checks OK",IF(sysChk&lt;&gt;0,sysChk&amp;" Error"&amp;IF(sysChk=1," ","s "),"")&amp;IF(sysWarn&lt;&gt;0,sysWarn&amp;" Warning"&amp;IF(sysWarn=1,"","s"),""))</f>
        <v>All Checks OK</v>
      </c>
      <c r="G56" s="97" t="s">
        <v>350</v>
      </c>
    </row>
    <row r="57" spans="1:7" ht="12" x14ac:dyDescent="0.3">
      <c r="A57" s="80"/>
      <c r="B57" s="80"/>
      <c r="C57" s="80"/>
      <c r="D57" s="80"/>
      <c r="E57" s="93"/>
      <c r="F57" s="125" t="s">
        <v>368</v>
      </c>
      <c r="G57" s="99"/>
    </row>
    <row r="58" spans="1:7" ht="15.5" x14ac:dyDescent="0.35">
      <c r="A58" s="90"/>
      <c r="B58" s="90"/>
      <c r="C58" s="90"/>
      <c r="D58" s="90" t="s">
        <v>409</v>
      </c>
      <c r="E58" s="90"/>
      <c r="F58" s="90"/>
      <c r="G58" s="90"/>
    </row>
    <row r="59" spans="1:7" x14ac:dyDescent="0.25">
      <c r="A59" s="80"/>
      <c r="B59" s="80"/>
      <c r="C59" s="80"/>
      <c r="D59" s="80"/>
      <c r="E59" s="80"/>
      <c r="F59" s="80"/>
      <c r="G59" s="80"/>
    </row>
    <row r="60" spans="1:7" s="27" customFormat="1" x14ac:dyDescent="0.25">
      <c r="A60" s="80"/>
      <c r="B60" s="80"/>
      <c r="C60" s="80"/>
      <c r="D60" s="80"/>
      <c r="E60" s="80" t="s">
        <v>351</v>
      </c>
      <c r="F60" s="80"/>
      <c r="G60" s="80"/>
    </row>
    <row r="61" spans="1:7" s="27" customFormat="1" x14ac:dyDescent="0.25">
      <c r="A61" s="80"/>
      <c r="B61" s="80"/>
      <c r="C61" s="80"/>
      <c r="D61" s="80"/>
      <c r="E61" s="80"/>
      <c r="F61" s="80"/>
      <c r="G61" s="80"/>
    </row>
    <row r="62" spans="1:7" x14ac:dyDescent="0.25">
      <c r="A62" s="80"/>
      <c r="B62" s="80"/>
      <c r="C62" s="80"/>
      <c r="D62" s="80"/>
      <c r="E62" s="101" t="s">
        <v>264</v>
      </c>
      <c r="F62" s="102" t="s">
        <v>265</v>
      </c>
      <c r="G62" s="103" t="s">
        <v>266</v>
      </c>
    </row>
    <row r="63" spans="1:7" x14ac:dyDescent="0.25">
      <c r="A63" s="80"/>
      <c r="B63" s="80"/>
      <c r="C63" s="80"/>
      <c r="D63" s="80"/>
      <c r="E63" s="104" t="s">
        <v>256</v>
      </c>
      <c r="F63" s="206" t="s">
        <v>419</v>
      </c>
      <c r="G63" s="230" t="s">
        <v>275</v>
      </c>
    </row>
    <row r="64" spans="1:7" x14ac:dyDescent="0.25">
      <c r="A64" s="80"/>
      <c r="B64" s="80"/>
      <c r="C64" s="80"/>
      <c r="D64" s="80"/>
      <c r="E64" s="104" t="s">
        <v>257</v>
      </c>
      <c r="F64" s="206" t="s">
        <v>420</v>
      </c>
      <c r="G64" s="230" t="s">
        <v>268</v>
      </c>
    </row>
    <row r="65" spans="1:8" x14ac:dyDescent="0.25">
      <c r="A65" s="80"/>
      <c r="B65" s="80"/>
      <c r="C65" s="80"/>
      <c r="D65" s="80"/>
      <c r="E65" s="104" t="s">
        <v>258</v>
      </c>
      <c r="F65" s="206" t="s">
        <v>421</v>
      </c>
      <c r="G65" s="230" t="s">
        <v>267</v>
      </c>
    </row>
    <row r="66" spans="1:8" x14ac:dyDescent="0.25">
      <c r="A66" s="80"/>
      <c r="B66" s="80"/>
      <c r="C66" s="80"/>
      <c r="D66" s="80"/>
      <c r="E66" s="104" t="s">
        <v>259</v>
      </c>
      <c r="F66" s="206" t="s">
        <v>422</v>
      </c>
      <c r="G66" s="230" t="s">
        <v>276</v>
      </c>
    </row>
    <row r="67" spans="1:8" x14ac:dyDescent="0.25">
      <c r="A67" s="80"/>
      <c r="B67" s="80"/>
      <c r="C67" s="80"/>
      <c r="D67" s="80"/>
      <c r="E67" s="104" t="s">
        <v>260</v>
      </c>
      <c r="F67" s="206" t="s">
        <v>423</v>
      </c>
      <c r="G67" s="230" t="s">
        <v>269</v>
      </c>
    </row>
    <row r="68" spans="1:8" x14ac:dyDescent="0.25">
      <c r="A68" s="80"/>
      <c r="B68" s="80"/>
      <c r="C68" s="80"/>
      <c r="D68" s="80"/>
      <c r="E68" s="104" t="s">
        <v>261</v>
      </c>
      <c r="F68" s="206" t="s">
        <v>424</v>
      </c>
      <c r="G68" s="230" t="s">
        <v>270</v>
      </c>
    </row>
    <row r="69" spans="1:8" x14ac:dyDescent="0.25">
      <c r="A69" s="80"/>
      <c r="B69" s="80"/>
      <c r="C69" s="80"/>
      <c r="D69" s="80"/>
      <c r="E69" s="104" t="s">
        <v>293</v>
      </c>
      <c r="F69" s="206" t="s">
        <v>425</v>
      </c>
      <c r="G69" s="230" t="s">
        <v>294</v>
      </c>
    </row>
    <row r="70" spans="1:8" x14ac:dyDescent="0.25">
      <c r="A70" s="80"/>
      <c r="B70" s="80"/>
      <c r="C70" s="80"/>
      <c r="D70" s="80"/>
      <c r="E70" s="104" t="s">
        <v>271</v>
      </c>
      <c r="F70" s="206" t="s">
        <v>426</v>
      </c>
      <c r="G70" s="230" t="s">
        <v>272</v>
      </c>
    </row>
    <row r="71" spans="1:8" x14ac:dyDescent="0.25">
      <c r="A71" s="80"/>
      <c r="B71" s="80"/>
      <c r="C71" s="80"/>
      <c r="D71" s="80"/>
      <c r="E71" s="104" t="s">
        <v>273</v>
      </c>
      <c r="F71" s="206" t="s">
        <v>427</v>
      </c>
      <c r="G71" s="230" t="s">
        <v>274</v>
      </c>
    </row>
    <row r="72" spans="1:8" x14ac:dyDescent="0.25">
      <c r="A72" s="80"/>
      <c r="B72" s="80"/>
      <c r="C72" s="80"/>
      <c r="D72" s="80"/>
      <c r="E72" s="104" t="s">
        <v>277</v>
      </c>
      <c r="F72" s="206" t="s">
        <v>295</v>
      </c>
      <c r="G72" s="230" t="s">
        <v>278</v>
      </c>
    </row>
    <row r="73" spans="1:8" x14ac:dyDescent="0.25">
      <c r="A73" s="80"/>
      <c r="B73" s="80"/>
      <c r="C73" s="80"/>
      <c r="D73" s="80"/>
      <c r="E73" s="104" t="s">
        <v>279</v>
      </c>
      <c r="F73" s="231" t="s">
        <v>428</v>
      </c>
      <c r="G73" s="230" t="s">
        <v>280</v>
      </c>
    </row>
    <row r="74" spans="1:8" x14ac:dyDescent="0.25">
      <c r="A74" s="80"/>
      <c r="B74" s="80"/>
      <c r="C74" s="80"/>
      <c r="D74" s="80"/>
      <c r="E74" s="106" t="s">
        <v>281</v>
      </c>
      <c r="F74" s="107"/>
      <c r="G74" s="108"/>
    </row>
    <row r="75" spans="1:8" ht="12" x14ac:dyDescent="0.25">
      <c r="A75" s="80"/>
      <c r="B75" s="80"/>
      <c r="C75" s="80"/>
      <c r="D75" s="80"/>
      <c r="E75" s="80"/>
      <c r="F75" s="125" t="s">
        <v>399</v>
      </c>
      <c r="G75" s="80"/>
    </row>
    <row r="76" spans="1:8" ht="15.5" x14ac:dyDescent="0.35">
      <c r="A76" s="90"/>
      <c r="B76" s="90"/>
      <c r="C76" s="90"/>
      <c r="D76" s="90" t="s">
        <v>282</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D39" sqref="D39"/>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6329 Logistics, Warehousing &amp; Supply Chain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4">
        <f>SUM(A9:A71)</f>
        <v>0</v>
      </c>
      <c r="B8" s="184">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9" t="s">
        <v>451</v>
      </c>
      <c r="E12" s="249"/>
      <c r="F12" s="249"/>
      <c r="G12" s="249"/>
      <c r="H12" s="249"/>
      <c r="I12" s="249"/>
      <c r="J12" s="249"/>
      <c r="K12" s="249"/>
    </row>
    <row r="13" spans="1:12" ht="56" customHeight="1" x14ac:dyDescent="0.35">
      <c r="C13" s="179"/>
      <c r="D13" s="247" t="s">
        <v>450</v>
      </c>
      <c r="E13" s="255"/>
      <c r="F13" s="255"/>
      <c r="G13" s="255"/>
      <c r="H13" s="255"/>
      <c r="I13" s="255"/>
      <c r="J13" s="255"/>
      <c r="K13" s="255"/>
    </row>
    <row r="14" spans="1:12" ht="51" customHeight="1" x14ac:dyDescent="0.35">
      <c r="C14" s="179"/>
      <c r="D14" s="247" t="s">
        <v>387</v>
      </c>
      <c r="E14" s="247"/>
      <c r="F14" s="247"/>
      <c r="G14" s="247"/>
      <c r="H14" s="247"/>
      <c r="I14" s="247"/>
      <c r="J14" s="247"/>
      <c r="K14" s="247"/>
    </row>
    <row r="15" spans="1:12" ht="48" customHeight="1" x14ac:dyDescent="0.35">
      <c r="C15" s="179"/>
      <c r="D15" s="249" t="s">
        <v>369</v>
      </c>
      <c r="E15" s="249"/>
      <c r="F15" s="249"/>
      <c r="G15" s="249"/>
      <c r="H15" s="249"/>
      <c r="I15" s="249"/>
      <c r="J15" s="249"/>
      <c r="K15" s="249"/>
    </row>
    <row r="16" spans="1:12" s="218" customFormat="1" ht="48" customHeight="1" x14ac:dyDescent="0.35">
      <c r="C16" s="219"/>
      <c r="D16" s="249" t="s">
        <v>452</v>
      </c>
      <c r="E16" s="249"/>
      <c r="F16" s="249"/>
      <c r="G16" s="249"/>
      <c r="H16" s="249"/>
      <c r="I16" s="249"/>
      <c r="J16" s="249"/>
      <c r="K16" s="249"/>
    </row>
    <row r="17" spans="3:11" s="215" customFormat="1" ht="216.65" customHeight="1" x14ac:dyDescent="0.35">
      <c r="C17" s="216"/>
      <c r="D17" s="217"/>
      <c r="E17" s="217"/>
      <c r="F17" s="217"/>
      <c r="G17" s="217"/>
      <c r="H17" s="217"/>
      <c r="I17" s="217"/>
      <c r="J17" s="217"/>
      <c r="K17" s="217"/>
    </row>
    <row r="18" spans="3:11" ht="15.5" x14ac:dyDescent="0.35">
      <c r="C18" s="90"/>
      <c r="D18" s="90" t="s">
        <v>363</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0" t="s">
        <v>91</v>
      </c>
      <c r="D21" s="247" t="s">
        <v>454</v>
      </c>
      <c r="E21" s="253"/>
      <c r="F21" s="253"/>
      <c r="G21" s="253"/>
      <c r="H21" s="253"/>
      <c r="I21" s="253"/>
      <c r="J21" s="253"/>
      <c r="K21" s="253"/>
    </row>
    <row r="22" spans="3:11" ht="83" customHeight="1" outlineLevel="1" x14ac:dyDescent="0.25">
      <c r="C22" s="181" t="s">
        <v>92</v>
      </c>
      <c r="D22" s="247" t="s">
        <v>455</v>
      </c>
      <c r="E22" s="254"/>
      <c r="F22" s="254"/>
      <c r="G22" s="254"/>
      <c r="H22" s="254"/>
      <c r="I22" s="254"/>
      <c r="J22" s="254"/>
      <c r="K22" s="254"/>
    </row>
    <row r="23" spans="3:11" s="27" customFormat="1" ht="31" customHeight="1" outlineLevel="1" x14ac:dyDescent="0.25">
      <c r="C23" s="181" t="s">
        <v>93</v>
      </c>
      <c r="D23" s="249" t="s">
        <v>434</v>
      </c>
      <c r="E23" s="249"/>
      <c r="F23" s="249"/>
      <c r="G23" s="249"/>
      <c r="H23" s="249"/>
      <c r="I23" s="249"/>
      <c r="J23" s="57" t="s">
        <v>146</v>
      </c>
      <c r="K23" s="210" t="s">
        <v>105</v>
      </c>
    </row>
    <row r="24" spans="3:11" ht="39.5" customHeight="1" outlineLevel="1" x14ac:dyDescent="0.35">
      <c r="C24" s="179"/>
      <c r="D24" s="261" t="s">
        <v>456</v>
      </c>
      <c r="E24" s="262"/>
      <c r="F24" s="262"/>
      <c r="G24" s="262"/>
      <c r="H24" s="262"/>
      <c r="I24" s="262"/>
      <c r="J24" s="57" t="s">
        <v>22</v>
      </c>
      <c r="K24" s="211">
        <v>422</v>
      </c>
    </row>
    <row r="25" spans="3:11" ht="15.5" x14ac:dyDescent="0.35">
      <c r="C25" s="179"/>
      <c r="D25" s="36"/>
      <c r="E25" s="35"/>
      <c r="F25" s="35"/>
      <c r="G25" s="35"/>
      <c r="H25" s="35"/>
      <c r="I25" s="35"/>
      <c r="J25" s="35"/>
      <c r="K25" s="35"/>
    </row>
    <row r="26" spans="3:11" ht="13.5" thickBot="1" x14ac:dyDescent="0.3">
      <c r="C26" s="129"/>
      <c r="D26" s="129" t="s">
        <v>315</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2"/>
      <c r="D28" s="267" t="s">
        <v>324</v>
      </c>
      <c r="E28" s="268"/>
      <c r="F28" s="268"/>
      <c r="G28" s="268"/>
      <c r="H28" s="268"/>
      <c r="I28" s="268"/>
      <c r="J28" s="268"/>
      <c r="K28" s="268"/>
    </row>
    <row r="29" spans="3:11" ht="76.75" customHeight="1" outlineLevel="1" x14ac:dyDescent="0.35">
      <c r="C29" s="179" t="s">
        <v>94</v>
      </c>
      <c r="D29" s="59" t="s">
        <v>325</v>
      </c>
      <c r="E29" s="263" t="s">
        <v>471</v>
      </c>
      <c r="F29" s="269"/>
      <c r="G29" s="269"/>
      <c r="H29" s="269"/>
      <c r="I29" s="269"/>
      <c r="J29" s="269"/>
      <c r="K29" s="269"/>
    </row>
    <row r="30" spans="3:11" ht="76.75" customHeight="1" outlineLevel="1" x14ac:dyDescent="0.35">
      <c r="C30" s="179" t="s">
        <v>95</v>
      </c>
      <c r="D30" s="128" t="s">
        <v>460</v>
      </c>
      <c r="E30" s="263" t="s">
        <v>461</v>
      </c>
      <c r="F30" s="264"/>
      <c r="G30" s="264"/>
      <c r="H30" s="264"/>
      <c r="I30" s="264"/>
      <c r="J30" s="264"/>
      <c r="K30" s="264"/>
    </row>
    <row r="31" spans="3:11" ht="76.75" customHeight="1" outlineLevel="1" x14ac:dyDescent="0.35">
      <c r="C31" s="179" t="s">
        <v>96</v>
      </c>
      <c r="D31" s="60" t="s">
        <v>459</v>
      </c>
      <c r="E31" s="263" t="s">
        <v>458</v>
      </c>
      <c r="F31" s="264"/>
      <c r="G31" s="264"/>
      <c r="H31" s="264"/>
      <c r="I31" s="264"/>
      <c r="J31" s="264"/>
      <c r="K31" s="264"/>
    </row>
    <row r="32" spans="3:11" ht="15.5" x14ac:dyDescent="0.35">
      <c r="C32" s="179"/>
      <c r="D32" s="1"/>
      <c r="E32" s="35"/>
      <c r="F32" s="35"/>
      <c r="G32" s="35"/>
      <c r="H32" s="35"/>
      <c r="I32" s="35"/>
      <c r="J32" s="35"/>
      <c r="K32" s="35"/>
    </row>
    <row r="33" spans="3:11" ht="13.5" thickBot="1" x14ac:dyDescent="0.3">
      <c r="C33" s="129"/>
      <c r="D33" s="129" t="s">
        <v>296</v>
      </c>
      <c r="E33" s="129"/>
      <c r="F33" s="129"/>
      <c r="G33" s="129"/>
      <c r="H33" s="129"/>
      <c r="I33" s="129"/>
      <c r="J33" s="129"/>
      <c r="K33" s="129"/>
    </row>
    <row r="34" spans="3:11" ht="15.5" x14ac:dyDescent="0.35">
      <c r="C34" s="183"/>
      <c r="F34" s="35"/>
      <c r="G34" s="35"/>
      <c r="H34" s="35"/>
      <c r="I34" s="35"/>
      <c r="J34" s="35"/>
      <c r="K34" s="35"/>
    </row>
    <row r="35" spans="3:11" ht="15.5" outlineLevel="1" x14ac:dyDescent="0.35">
      <c r="C35" s="179"/>
      <c r="D35" s="131" t="s">
        <v>107</v>
      </c>
      <c r="E35" s="35"/>
      <c r="F35" s="35"/>
      <c r="G35" s="35"/>
      <c r="H35" s="35"/>
      <c r="I35" s="35"/>
      <c r="J35" s="35"/>
      <c r="K35" s="35"/>
    </row>
    <row r="36" spans="3:11" ht="15.5" outlineLevel="1" x14ac:dyDescent="0.35">
      <c r="C36" s="179"/>
      <c r="D36" s="188" t="s">
        <v>323</v>
      </c>
      <c r="E36" s="27"/>
      <c r="F36" s="35"/>
      <c r="G36" s="35"/>
      <c r="H36" s="35"/>
      <c r="I36" s="35"/>
      <c r="J36" s="35"/>
      <c r="K36" s="35"/>
    </row>
    <row r="37" spans="3:11" ht="15.5" outlineLevel="1" x14ac:dyDescent="0.35">
      <c r="C37" s="179"/>
      <c r="D37" s="1"/>
      <c r="E37" s="35"/>
      <c r="F37" s="35"/>
      <c r="G37" s="35"/>
      <c r="H37" s="35"/>
      <c r="I37" s="35"/>
      <c r="J37" s="35"/>
      <c r="K37" s="35"/>
    </row>
    <row r="38" spans="3:11" ht="15.5" outlineLevel="1" x14ac:dyDescent="0.35">
      <c r="C38" s="179"/>
      <c r="D38" s="62" t="s">
        <v>366</v>
      </c>
      <c r="E38" s="35"/>
      <c r="G38" s="35"/>
      <c r="H38" s="35"/>
      <c r="I38" s="35"/>
      <c r="J38" s="35"/>
      <c r="K38" s="35"/>
    </row>
    <row r="39" spans="3:11" ht="15.5" outlineLevel="1" x14ac:dyDescent="0.35">
      <c r="C39" s="179"/>
      <c r="D39" s="94" t="s">
        <v>417</v>
      </c>
      <c r="E39" s="130">
        <f>MATCH($D$39,SysConfig!$F$32:$F$33,0)</f>
        <v>2</v>
      </c>
      <c r="G39" s="35"/>
      <c r="H39" s="35"/>
      <c r="I39" s="35"/>
      <c r="J39" s="35"/>
      <c r="K39" s="35"/>
    </row>
    <row r="40" spans="3:11" ht="15.5" x14ac:dyDescent="0.35">
      <c r="C40" s="179"/>
      <c r="D40" s="1"/>
      <c r="E40" s="35"/>
      <c r="F40" s="35"/>
      <c r="G40" s="35"/>
      <c r="H40" s="35"/>
      <c r="I40" s="35"/>
      <c r="J40" s="35"/>
      <c r="K40" s="35"/>
    </row>
    <row r="41" spans="3:11" ht="13.5" thickBot="1" x14ac:dyDescent="0.3">
      <c r="C41" s="129"/>
      <c r="D41" s="129" t="s">
        <v>316</v>
      </c>
      <c r="E41" s="129"/>
      <c r="F41" s="129"/>
      <c r="G41" s="129"/>
      <c r="H41" s="129"/>
      <c r="I41" s="129"/>
      <c r="J41" s="129"/>
      <c r="K41" s="129"/>
    </row>
    <row r="42" spans="3:11" ht="15.5" x14ac:dyDescent="0.35">
      <c r="C42" s="183"/>
      <c r="D42" s="1"/>
      <c r="E42" s="35"/>
      <c r="F42" s="35"/>
      <c r="G42" s="35"/>
      <c r="H42" s="35"/>
      <c r="I42" s="35"/>
      <c r="J42" s="35"/>
      <c r="K42" s="35"/>
    </row>
    <row r="43" spans="3:11" ht="22.5" customHeight="1" outlineLevel="1" x14ac:dyDescent="0.35">
      <c r="C43" s="179"/>
      <c r="D43" s="256" t="s">
        <v>326</v>
      </c>
      <c r="E43" s="257"/>
      <c r="F43" s="35"/>
      <c r="G43" s="35"/>
      <c r="H43" s="35"/>
      <c r="I43" s="35"/>
      <c r="J43" s="35"/>
      <c r="K43" s="35"/>
    </row>
    <row r="44" spans="3:11" ht="93" customHeight="1" outlineLevel="1" x14ac:dyDescent="0.35">
      <c r="C44" s="179"/>
      <c r="D44" s="270" t="s">
        <v>388</v>
      </c>
      <c r="E44" s="271"/>
      <c r="F44" s="271"/>
      <c r="G44" s="271"/>
      <c r="H44" s="271"/>
      <c r="I44" s="271"/>
      <c r="J44" s="271"/>
      <c r="K44" s="271"/>
    </row>
    <row r="45" spans="3:11" ht="27.5" customHeight="1" outlineLevel="1" x14ac:dyDescent="0.35">
      <c r="C45" s="179"/>
      <c r="D45" s="265" t="s">
        <v>98</v>
      </c>
      <c r="E45" s="250" t="s">
        <v>383</v>
      </c>
      <c r="F45" s="251"/>
      <c r="G45" s="251"/>
      <c r="H45" s="251"/>
      <c r="I45" s="251"/>
      <c r="J45" s="251"/>
      <c r="K45" s="251"/>
    </row>
    <row r="46" spans="3:11" ht="50.5" customHeight="1" outlineLevel="1" x14ac:dyDescent="0.35">
      <c r="C46" s="179"/>
      <c r="D46" s="266"/>
      <c r="E46" s="250" t="s">
        <v>435</v>
      </c>
      <c r="F46" s="272"/>
      <c r="G46" s="272"/>
      <c r="H46" s="272"/>
      <c r="I46" s="272"/>
      <c r="J46" s="272"/>
      <c r="K46" s="272"/>
    </row>
    <row r="47" spans="3:11" ht="15.5" outlineLevel="1" x14ac:dyDescent="0.35">
      <c r="C47" s="179"/>
      <c r="D47" s="1"/>
      <c r="E47" s="58"/>
      <c r="F47" s="58"/>
      <c r="G47" s="58"/>
      <c r="H47" s="58"/>
      <c r="I47" s="58"/>
      <c r="J47" s="58"/>
      <c r="K47" s="58"/>
    </row>
    <row r="48" spans="3:11" ht="34.5" customHeight="1" outlineLevel="1" x14ac:dyDescent="0.35">
      <c r="C48" s="179"/>
      <c r="D48" s="265" t="s">
        <v>99</v>
      </c>
      <c r="E48" s="250" t="s">
        <v>470</v>
      </c>
      <c r="F48" s="251"/>
      <c r="G48" s="251"/>
      <c r="H48" s="251"/>
      <c r="I48" s="251"/>
      <c r="J48" s="251"/>
      <c r="K48" s="251"/>
    </row>
    <row r="49" spans="3:11" ht="98" customHeight="1" outlineLevel="1" x14ac:dyDescent="0.35">
      <c r="C49" s="179"/>
      <c r="D49" s="266"/>
      <c r="E49" s="250" t="s">
        <v>444</v>
      </c>
      <c r="F49" s="251"/>
      <c r="G49" s="251"/>
      <c r="H49" s="251"/>
      <c r="I49" s="251"/>
      <c r="J49" s="251"/>
      <c r="K49" s="251"/>
    </row>
    <row r="50" spans="3:11" ht="7" customHeight="1" outlineLevel="1" x14ac:dyDescent="0.35">
      <c r="C50" s="179"/>
      <c r="D50" s="56"/>
      <c r="E50" s="58"/>
      <c r="F50" s="58"/>
      <c r="G50" s="58"/>
      <c r="H50" s="58"/>
      <c r="I50" s="58"/>
      <c r="J50" s="58"/>
      <c r="K50" s="58"/>
    </row>
    <row r="51" spans="3:11" ht="48.5" customHeight="1" outlineLevel="1" x14ac:dyDescent="0.35">
      <c r="C51" s="179"/>
      <c r="D51" s="265" t="s">
        <v>436</v>
      </c>
      <c r="E51" s="250" t="s">
        <v>442</v>
      </c>
      <c r="F51" s="251"/>
      <c r="G51" s="251"/>
      <c r="H51" s="251"/>
      <c r="I51" s="251"/>
      <c r="J51" s="251"/>
      <c r="K51" s="251"/>
    </row>
    <row r="52" spans="3:11" ht="27.5" customHeight="1" outlineLevel="1" x14ac:dyDescent="0.35">
      <c r="C52" s="179"/>
      <c r="D52" s="266"/>
      <c r="E52" s="250" t="s">
        <v>384</v>
      </c>
      <c r="F52" s="251"/>
      <c r="G52" s="251"/>
      <c r="H52" s="251"/>
      <c r="I52" s="251"/>
      <c r="J52" s="251"/>
      <c r="K52" s="251"/>
    </row>
    <row r="53" spans="3:11" ht="34.5" customHeight="1" outlineLevel="1" x14ac:dyDescent="0.35">
      <c r="C53" s="179"/>
      <c r="D53" s="270" t="s">
        <v>437</v>
      </c>
      <c r="E53" s="271"/>
      <c r="F53" s="271"/>
      <c r="G53" s="271"/>
      <c r="H53" s="271"/>
      <c r="I53" s="271"/>
      <c r="J53" s="271"/>
      <c r="K53" s="271"/>
    </row>
    <row r="54" spans="3:11" ht="15.5" outlineLevel="1" x14ac:dyDescent="0.35">
      <c r="C54" s="179"/>
      <c r="D54" s="34"/>
      <c r="E54" s="35"/>
      <c r="F54" s="35"/>
      <c r="G54" s="35"/>
      <c r="H54" s="227"/>
      <c r="I54" s="35"/>
      <c r="J54" s="35"/>
      <c r="K54" s="35"/>
    </row>
    <row r="55" spans="3:11" ht="23.5" customHeight="1" outlineLevel="1" x14ac:dyDescent="0.35">
      <c r="C55" s="179"/>
      <c r="D55" s="258" t="s">
        <v>327</v>
      </c>
      <c r="E55" s="259"/>
      <c r="F55" s="35"/>
      <c r="G55" s="35"/>
      <c r="H55" s="35"/>
      <c r="I55" s="35"/>
      <c r="J55" s="35"/>
      <c r="K55" s="35"/>
    </row>
    <row r="56" spans="3:11" ht="31.5" customHeight="1" outlineLevel="1" x14ac:dyDescent="0.35">
      <c r="C56" s="179"/>
      <c r="D56" s="247" t="s">
        <v>380</v>
      </c>
      <c r="E56" s="252"/>
      <c r="F56" s="252"/>
      <c r="G56" s="252"/>
      <c r="H56" s="252"/>
      <c r="I56" s="252"/>
      <c r="J56" s="252"/>
      <c r="K56" s="252"/>
    </row>
    <row r="57" spans="3:11" ht="31.5" customHeight="1" outlineLevel="1" x14ac:dyDescent="0.35">
      <c r="C57" s="179"/>
      <c r="D57" s="247" t="s">
        <v>329</v>
      </c>
      <c r="E57" s="252"/>
      <c r="F57" s="252"/>
      <c r="G57" s="252"/>
      <c r="H57" s="252"/>
      <c r="I57" s="252"/>
      <c r="J57" s="252"/>
      <c r="K57" s="252"/>
    </row>
    <row r="58" spans="3:11" s="218" customFormat="1" ht="31.5" customHeight="1" outlineLevel="1" x14ac:dyDescent="0.35">
      <c r="C58" s="219"/>
      <c r="D58" s="36" t="s">
        <v>469</v>
      </c>
      <c r="E58" s="233"/>
      <c r="F58" s="233"/>
      <c r="G58" s="233"/>
      <c r="H58" s="233"/>
      <c r="I58" s="233"/>
      <c r="J58" s="233"/>
      <c r="K58" s="233"/>
    </row>
    <row r="59" spans="3:11" ht="31.5" customHeight="1" outlineLevel="1" x14ac:dyDescent="0.35">
      <c r="C59" s="179"/>
      <c r="D59" s="247" t="s">
        <v>307</v>
      </c>
      <c r="E59" s="252"/>
      <c r="F59" s="252"/>
      <c r="G59" s="252"/>
      <c r="H59" s="252"/>
      <c r="I59" s="252"/>
      <c r="J59" s="252"/>
      <c r="K59" s="252"/>
    </row>
    <row r="60" spans="3:11" ht="15.5" outlineLevel="1" x14ac:dyDescent="0.35">
      <c r="C60" s="179"/>
      <c r="D60" s="34"/>
      <c r="E60" s="35"/>
      <c r="F60" s="35"/>
      <c r="G60" s="35"/>
      <c r="H60" s="35"/>
      <c r="I60" s="35"/>
      <c r="J60" s="35"/>
      <c r="K60" s="35"/>
    </row>
    <row r="61" spans="3:11" ht="23.5" customHeight="1" outlineLevel="1" x14ac:dyDescent="0.35">
      <c r="C61" s="179"/>
      <c r="D61" s="260" t="s">
        <v>328</v>
      </c>
      <c r="E61" s="257"/>
      <c r="F61" s="35"/>
      <c r="G61" s="35"/>
      <c r="H61" s="35"/>
      <c r="I61" s="35"/>
      <c r="J61" s="35"/>
      <c r="K61" s="35"/>
    </row>
    <row r="62" spans="3:11" ht="8.5" customHeight="1" outlineLevel="1" x14ac:dyDescent="0.35">
      <c r="C62" s="179"/>
      <c r="D62" s="247"/>
      <c r="E62" s="252"/>
      <c r="F62" s="252"/>
      <c r="G62" s="252"/>
      <c r="H62" s="252"/>
      <c r="I62" s="252"/>
      <c r="J62" s="252"/>
      <c r="K62" s="252"/>
    </row>
    <row r="63" spans="3:11" ht="31.5" customHeight="1" outlineLevel="1" x14ac:dyDescent="0.35">
      <c r="C63" s="179"/>
      <c r="D63" s="247" t="s">
        <v>311</v>
      </c>
      <c r="E63" s="252"/>
      <c r="F63" s="252"/>
      <c r="G63" s="252"/>
      <c r="H63" s="252"/>
      <c r="I63" s="252"/>
      <c r="J63" s="252"/>
      <c r="K63" s="252"/>
    </row>
    <row r="64" spans="3:11" ht="89.5" customHeight="1" outlineLevel="1" x14ac:dyDescent="0.35">
      <c r="C64" s="179"/>
      <c r="D64" s="270" t="s">
        <v>312</v>
      </c>
      <c r="E64" s="271"/>
      <c r="F64" s="271"/>
      <c r="G64" s="271"/>
      <c r="H64" s="271"/>
      <c r="I64" s="271"/>
      <c r="J64" s="271"/>
      <c r="K64" s="271"/>
    </row>
    <row r="65" spans="1:12" ht="49" customHeight="1" outlineLevel="1" x14ac:dyDescent="0.35">
      <c r="C65" s="179"/>
      <c r="D65" s="247" t="s">
        <v>385</v>
      </c>
      <c r="E65" s="255"/>
      <c r="F65" s="255"/>
      <c r="G65" s="255"/>
      <c r="H65" s="255"/>
      <c r="I65" s="255"/>
      <c r="J65" s="255"/>
      <c r="K65" s="255"/>
    </row>
    <row r="66" spans="1:12" s="27" customFormat="1" ht="13.5" thickBot="1" x14ac:dyDescent="0.3">
      <c r="C66" s="129"/>
      <c r="D66" s="129" t="s">
        <v>304</v>
      </c>
      <c r="E66" s="129"/>
      <c r="F66" s="129"/>
      <c r="G66" s="129"/>
      <c r="H66" s="129"/>
      <c r="I66" s="129"/>
      <c r="J66" s="129"/>
      <c r="K66" s="129"/>
    </row>
    <row r="67" spans="1:12" s="27" customFormat="1" ht="15.5" x14ac:dyDescent="0.35">
      <c r="C67" s="183"/>
      <c r="F67" s="35"/>
      <c r="G67" s="35"/>
      <c r="H67" s="35"/>
      <c r="I67" s="35"/>
      <c r="J67" s="35"/>
      <c r="K67" s="35"/>
    </row>
    <row r="68" spans="1:12" s="27" customFormat="1" ht="15.5" x14ac:dyDescent="0.35">
      <c r="C68" s="179"/>
      <c r="D68" s="247" t="s">
        <v>379</v>
      </c>
      <c r="E68" s="248"/>
      <c r="F68" s="248"/>
      <c r="G68" s="248"/>
      <c r="H68" s="248"/>
      <c r="I68" s="248"/>
      <c r="J68" s="248"/>
      <c r="K68" s="248"/>
    </row>
    <row r="69" spans="1:12" s="27" customFormat="1" ht="90.5" hidden="1" customHeight="1" x14ac:dyDescent="0.35">
      <c r="C69" s="179"/>
      <c r="D69" s="247" t="s">
        <v>396</v>
      </c>
      <c r="E69" s="248"/>
      <c r="F69" s="248"/>
      <c r="G69" s="248"/>
      <c r="H69" s="248"/>
      <c r="I69" s="248"/>
      <c r="J69" s="248"/>
      <c r="K69" s="248"/>
    </row>
    <row r="70" spans="1:12" s="218" customFormat="1" ht="16" customHeight="1" x14ac:dyDescent="0.35">
      <c r="C70" s="219"/>
      <c r="D70" s="220"/>
      <c r="E70" s="221"/>
      <c r="F70" s="221"/>
      <c r="G70" s="221"/>
      <c r="H70" s="221"/>
      <c r="I70" s="221"/>
      <c r="J70" s="221"/>
      <c r="K70" s="221"/>
    </row>
    <row r="71" spans="1:12" ht="15.5" x14ac:dyDescent="0.35">
      <c r="A71" s="117" t="s">
        <v>153</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299" priority="1">
      <formula>IF(AND(sysChk=0,sysWarn=0),1,0)</formula>
    </cfRule>
    <cfRule type="expression" dxfId="298" priority="2">
      <formula>IF(AND(sysChk=0,sysWarn&lt;&gt;0),1,0)</formula>
    </cfRule>
    <cfRule type="expression" dxfId="297"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activeCell="E15" sqref="E15"/>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4">
        <f>SUM(A9:A44)</f>
        <v>0</v>
      </c>
      <c r="B8" s="184">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297</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241</v>
      </c>
      <c r="K13" s="129"/>
      <c r="L13" s="129"/>
      <c r="M13" s="26"/>
      <c r="N13" s="26"/>
      <c r="O13" s="26"/>
      <c r="P13" s="26"/>
      <c r="Q13" s="26"/>
      <c r="R13" s="26"/>
      <c r="S13" s="26"/>
      <c r="T13" s="26"/>
      <c r="U13" s="26"/>
      <c r="V13" s="26"/>
    </row>
    <row r="14" spans="1:22" ht="14.5" thickBot="1" x14ac:dyDescent="0.3">
      <c r="B14" s="27"/>
      <c r="C14" s="129" t="s">
        <v>299</v>
      </c>
      <c r="D14" s="129" t="s">
        <v>131</v>
      </c>
      <c r="E14" s="133" t="s">
        <v>143</v>
      </c>
      <c r="F14" s="133" t="s">
        <v>144</v>
      </c>
      <c r="G14" s="133" t="s">
        <v>145</v>
      </c>
      <c r="H14" s="133" t="s">
        <v>298</v>
      </c>
      <c r="I14" s="26"/>
      <c r="J14" s="199" t="s">
        <v>143</v>
      </c>
      <c r="K14" s="40" t="s">
        <v>144</v>
      </c>
      <c r="L14" s="41" t="s">
        <v>145</v>
      </c>
      <c r="M14" s="26"/>
      <c r="N14" s="26"/>
      <c r="O14" s="26"/>
      <c r="P14" s="26"/>
      <c r="Q14" s="26"/>
      <c r="R14" s="26"/>
      <c r="S14" s="26"/>
      <c r="T14" s="26"/>
      <c r="U14" s="26"/>
      <c r="V14" s="26"/>
    </row>
    <row r="15" spans="1:22" ht="15.5" x14ac:dyDescent="0.35">
      <c r="B15" s="27"/>
      <c r="C15" s="139">
        <v>1</v>
      </c>
      <c r="D15" s="139" t="s">
        <v>162</v>
      </c>
      <c r="E15" s="141"/>
      <c r="F15" s="141"/>
      <c r="G15" s="141"/>
      <c r="H15" s="142" t="s">
        <v>49</v>
      </c>
      <c r="I15" s="26"/>
      <c r="J15" s="200"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1"/>
      <c r="F16" s="141"/>
      <c r="G16" s="141"/>
      <c r="H16" s="142" t="s">
        <v>49</v>
      </c>
      <c r="I16" s="26"/>
      <c r="J16" s="201" t="str">
        <f>"x"&amp;" &lt; "&amp;TEXT(E16,"0.0%")</f>
        <v>x &lt; 0.0%</v>
      </c>
      <c r="K16" s="137" t="str">
        <f>TEXT(E16,"0.0%")&amp;" ≤ "&amp;" x "&amp;" ≤ "&amp;TEXT(G16,"0.0%")</f>
        <v>0.0% ≤  x  ≤ 0.0%</v>
      </c>
      <c r="L16" s="138" t="str">
        <f>"x"&amp;" &gt; "&amp;TEXT(G16,"0.0%")</f>
        <v>x &gt; 0.0%</v>
      </c>
      <c r="M16" s="26"/>
      <c r="N16" s="26"/>
      <c r="O16" s="26"/>
      <c r="P16" s="26"/>
      <c r="Q16" s="26"/>
      <c r="R16" s="26"/>
      <c r="S16" s="26"/>
      <c r="T16" s="26"/>
      <c r="U16" s="26"/>
      <c r="V16" s="26"/>
    </row>
    <row r="17" spans="2:22" ht="15.5" x14ac:dyDescent="0.35">
      <c r="B17" s="27"/>
      <c r="C17" s="139" t="s">
        <v>68</v>
      </c>
      <c r="D17" s="139" t="s">
        <v>381</v>
      </c>
      <c r="E17" s="141"/>
      <c r="F17" s="141"/>
      <c r="G17" s="141"/>
      <c r="H17" s="142" t="s">
        <v>49</v>
      </c>
      <c r="I17" s="26"/>
      <c r="J17" s="200"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0"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1"/>
      <c r="F19" s="141"/>
      <c r="G19" s="141"/>
      <c r="H19" s="142" t="s">
        <v>50</v>
      </c>
      <c r="I19" s="26"/>
      <c r="J19" s="200" t="str">
        <f>"x"&amp;" &gt; "&amp;E19</f>
        <v xml:space="preserve">x &gt; </v>
      </c>
      <c r="K19" s="135" t="str">
        <f>E19&amp;" ≥ "&amp;" x "&amp;" ≥ "&amp;G19</f>
        <v xml:space="preserve"> ≥  x  ≥ </v>
      </c>
      <c r="L19" s="136" t="str">
        <f>"x"&amp;" &lt; "&amp;G19</f>
        <v xml:space="preserve">x &lt; </v>
      </c>
      <c r="M19" s="26"/>
      <c r="N19" s="26"/>
      <c r="O19" s="26"/>
      <c r="P19" s="26"/>
      <c r="Q19" s="26"/>
      <c r="R19" s="26"/>
      <c r="S19" s="26"/>
      <c r="T19" s="26"/>
      <c r="U19" s="26"/>
      <c r="V19" s="26"/>
    </row>
    <row r="20" spans="2:22" ht="15.5" x14ac:dyDescent="0.35">
      <c r="B20" s="27"/>
      <c r="C20" s="139">
        <v>5</v>
      </c>
      <c r="D20" s="139" t="s">
        <v>74</v>
      </c>
      <c r="E20" s="140">
        <v>2.5</v>
      </c>
      <c r="F20" s="141"/>
      <c r="G20" s="140">
        <v>4</v>
      </c>
      <c r="H20" s="142" t="s">
        <v>49</v>
      </c>
      <c r="I20" s="26"/>
      <c r="J20" s="200" t="str">
        <f t="shared" ref="J20:J21" si="0">"x"&amp;" &lt; "&amp;E20</f>
        <v>x &lt; 2.5</v>
      </c>
      <c r="K20" s="135" t="str">
        <f t="shared" ref="K20:K21" si="1">E20&amp;" ≤ "&amp;" x "&amp;" ≤ "&amp;G20</f>
        <v>2.5 ≤  x  ≤ 4</v>
      </c>
      <c r="L20" s="136" t="str">
        <f t="shared" ref="L20:L21" si="2">"x"&amp;" &gt; "&amp;G20</f>
        <v>x &gt; 4</v>
      </c>
      <c r="M20" s="26"/>
      <c r="N20" s="26"/>
      <c r="O20" s="26"/>
      <c r="P20" s="26"/>
      <c r="Q20" s="26"/>
      <c r="R20" s="26"/>
      <c r="S20" s="26"/>
      <c r="T20" s="26"/>
      <c r="U20" s="26"/>
      <c r="V20" s="26"/>
    </row>
    <row r="21" spans="2:22" ht="15.5" x14ac:dyDescent="0.35">
      <c r="B21" s="27"/>
      <c r="C21" s="139">
        <v>6</v>
      </c>
      <c r="D21" s="139" t="s">
        <v>77</v>
      </c>
      <c r="E21" s="140">
        <v>0.7</v>
      </c>
      <c r="F21" s="141"/>
      <c r="G21" s="140">
        <v>1</v>
      </c>
      <c r="H21" s="142" t="s">
        <v>49</v>
      </c>
      <c r="I21" s="26"/>
      <c r="J21" s="200" t="str">
        <f t="shared" si="0"/>
        <v>x &lt; 0.7</v>
      </c>
      <c r="K21" s="135" t="str">
        <f t="shared" si="1"/>
        <v>0.7 ≤  x  ≤ 1</v>
      </c>
      <c r="L21" s="136" t="str">
        <f t="shared" si="2"/>
        <v>x &gt; 1</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0" t="str">
        <f>"x"&amp;" ≤ "&amp;E22</f>
        <v>x ≤ 0</v>
      </c>
      <c r="K22" s="153"/>
      <c r="L22" s="136" t="str">
        <f>"x"&amp;" &gt; "&amp;E22</f>
        <v>x &gt; 0</v>
      </c>
      <c r="M22" s="26"/>
      <c r="N22" s="26"/>
      <c r="O22" s="26"/>
      <c r="P22" s="26"/>
      <c r="Q22" s="26"/>
      <c r="R22" s="26"/>
      <c r="S22" s="26"/>
      <c r="T22" s="26"/>
      <c r="U22" s="26"/>
      <c r="V22" s="26"/>
    </row>
    <row r="23" spans="2:22" ht="15.5" x14ac:dyDescent="0.35">
      <c r="B23" s="27"/>
      <c r="C23" s="139">
        <v>8</v>
      </c>
      <c r="D23" s="139" t="s">
        <v>79</v>
      </c>
      <c r="E23" s="141"/>
      <c r="F23" s="141"/>
      <c r="G23" s="141"/>
      <c r="H23" s="142" t="s">
        <v>50</v>
      </c>
      <c r="I23" s="26"/>
      <c r="J23" s="200" t="str">
        <f>"x"&amp;" &gt; "&amp;TEXT(E23,"0.0%")</f>
        <v>x &gt; 0.0%</v>
      </c>
      <c r="K23" s="135" t="str">
        <f>TEXT(E23,"0.0%")&amp;" ≥ "&amp;" x "&amp;" ≥ "&amp;TEXT(G23,"0.0%")</f>
        <v>0.0% ≥  x  ≥ 0.0%</v>
      </c>
      <c r="L23" s="136" t="str">
        <f>"x"&amp;" &lt; "&amp;TEXT(G23,"0.0%")</f>
        <v>x &lt; 0.0%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382</v>
      </c>
      <c r="H26" s="26"/>
      <c r="I26" s="26"/>
      <c r="J26" s="26"/>
      <c r="K26" s="26"/>
      <c r="L26" s="26"/>
      <c r="M26" s="26"/>
      <c r="N26" s="26"/>
      <c r="O26" s="26"/>
      <c r="P26" s="26"/>
      <c r="Q26" s="26"/>
      <c r="R26" s="26"/>
      <c r="S26" s="26"/>
      <c r="T26" s="26"/>
      <c r="U26" s="26"/>
      <c r="V26" s="26"/>
    </row>
    <row r="27" spans="2:22" ht="15.5" x14ac:dyDescent="0.25">
      <c r="B27" s="27"/>
      <c r="C27" s="39"/>
      <c r="D27" s="141"/>
      <c r="E27" s="218"/>
      <c r="F27" s="218"/>
      <c r="G27" s="26"/>
      <c r="H27" s="26"/>
      <c r="I27" s="26"/>
      <c r="J27" s="26"/>
      <c r="K27" s="26"/>
      <c r="L27" s="26"/>
      <c r="M27" s="26"/>
      <c r="N27" s="26"/>
      <c r="O27" s="26"/>
      <c r="P27" s="26"/>
      <c r="Q27" s="26"/>
      <c r="R27" s="26"/>
      <c r="S27" s="26"/>
      <c r="T27" s="26"/>
      <c r="U27" s="26"/>
      <c r="V27" s="26"/>
    </row>
    <row r="28" spans="2:22" s="218"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8"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8" customFormat="1" ht="14" x14ac:dyDescent="0.3">
      <c r="C30" s="39"/>
      <c r="D30" s="29"/>
      <c r="E30" s="242"/>
      <c r="F30" s="243"/>
      <c r="G30" s="26"/>
      <c r="H30" s="26"/>
      <c r="I30" s="26"/>
      <c r="J30" s="26"/>
      <c r="K30" s="26"/>
      <c r="L30" s="26"/>
      <c r="M30" s="26"/>
      <c r="N30" s="26"/>
      <c r="O30" s="26"/>
      <c r="P30" s="26"/>
      <c r="Q30" s="26"/>
      <c r="R30" s="26"/>
      <c r="S30" s="26"/>
      <c r="T30" s="26"/>
      <c r="U30" s="26"/>
      <c r="V30" s="26"/>
    </row>
    <row r="31" spans="2:22" s="218" customFormat="1" ht="14" x14ac:dyDescent="0.3">
      <c r="C31" s="39"/>
      <c r="D31" s="29"/>
      <c r="E31" s="242"/>
      <c r="F31" s="243"/>
      <c r="G31" s="26"/>
      <c r="H31" s="26"/>
      <c r="I31" s="26"/>
      <c r="J31" s="26"/>
      <c r="K31" s="26"/>
      <c r="L31" s="26"/>
      <c r="M31" s="26"/>
      <c r="N31" s="26"/>
      <c r="O31" s="26"/>
      <c r="P31" s="26"/>
      <c r="Q31" s="26"/>
      <c r="R31" s="26"/>
      <c r="S31" s="26"/>
      <c r="T31" s="26"/>
      <c r="U31" s="26"/>
      <c r="V31" s="26"/>
    </row>
    <row r="32" spans="2:22" s="218" customFormat="1" ht="14" x14ac:dyDescent="0.3">
      <c r="C32" s="39"/>
      <c r="D32" s="29"/>
      <c r="E32" s="242"/>
      <c r="F32" s="243"/>
      <c r="G32" s="26"/>
      <c r="H32" s="26"/>
      <c r="I32" s="26"/>
      <c r="J32" s="26"/>
      <c r="K32" s="26"/>
      <c r="L32" s="26"/>
      <c r="M32" s="26"/>
      <c r="N32" s="26"/>
      <c r="O32" s="26"/>
      <c r="P32" s="26"/>
      <c r="Q32" s="26"/>
      <c r="R32" s="26"/>
      <c r="S32" s="26"/>
      <c r="T32" s="26"/>
      <c r="U32" s="26"/>
      <c r="V32" s="26"/>
    </row>
    <row r="33" spans="1:22" s="218" customFormat="1" ht="14" x14ac:dyDescent="0.3">
      <c r="C33" s="39"/>
      <c r="D33" s="29"/>
      <c r="E33" s="242"/>
      <c r="F33" s="243"/>
      <c r="G33" s="26"/>
      <c r="H33" s="26"/>
      <c r="I33" s="26"/>
      <c r="J33" s="26"/>
      <c r="K33" s="26"/>
      <c r="L33" s="26"/>
      <c r="M33" s="26"/>
      <c r="N33" s="26"/>
      <c r="O33" s="26"/>
      <c r="P33" s="26"/>
      <c r="Q33" s="26"/>
      <c r="R33" s="26"/>
      <c r="S33" s="26"/>
      <c r="T33" s="26"/>
      <c r="U33" s="26"/>
      <c r="V33" s="26"/>
    </row>
    <row r="34" spans="1:22" s="218" customFormat="1" ht="14" x14ac:dyDescent="0.3">
      <c r="C34" s="39"/>
      <c r="D34" s="29"/>
      <c r="E34" s="242"/>
      <c r="F34" s="243"/>
      <c r="G34" s="26"/>
      <c r="H34" s="26"/>
      <c r="I34" s="26"/>
      <c r="J34" s="26"/>
      <c r="K34" s="26"/>
      <c r="L34" s="26"/>
      <c r="M34" s="26"/>
      <c r="N34" s="26"/>
      <c r="O34" s="26"/>
      <c r="P34" s="26"/>
      <c r="Q34" s="26"/>
      <c r="R34" s="26"/>
      <c r="S34" s="26"/>
      <c r="T34" s="26"/>
      <c r="U34" s="26"/>
      <c r="V34" s="26"/>
    </row>
    <row r="35" spans="1:22" s="218" customFormat="1" ht="14" x14ac:dyDescent="0.3">
      <c r="C35" s="39"/>
      <c r="D35" s="29"/>
      <c r="E35" s="242"/>
      <c r="F35" s="243"/>
      <c r="G35" s="26"/>
      <c r="H35" s="26"/>
      <c r="I35" s="26"/>
      <c r="J35" s="26"/>
      <c r="K35" s="26"/>
      <c r="L35" s="26"/>
      <c r="M35" s="26"/>
      <c r="N35" s="26"/>
      <c r="O35" s="26"/>
      <c r="P35" s="26"/>
      <c r="Q35" s="26"/>
      <c r="R35" s="26"/>
      <c r="S35" s="26"/>
      <c r="T35" s="26"/>
      <c r="U35" s="26"/>
      <c r="V35" s="26"/>
    </row>
    <row r="36" spans="1:22" s="218" customFormat="1" ht="14" x14ac:dyDescent="0.3">
      <c r="C36" s="39"/>
      <c r="D36" s="29"/>
      <c r="E36" s="242"/>
      <c r="F36" s="243"/>
      <c r="G36" s="26"/>
      <c r="H36" s="26"/>
      <c r="I36" s="26"/>
      <c r="J36" s="26"/>
      <c r="K36" s="26"/>
      <c r="L36" s="26"/>
      <c r="M36" s="26"/>
      <c r="N36" s="26"/>
      <c r="O36" s="26"/>
      <c r="P36" s="26"/>
      <c r="Q36" s="26"/>
      <c r="R36" s="26"/>
      <c r="S36" s="26"/>
      <c r="T36" s="26"/>
      <c r="U36" s="26"/>
      <c r="V36" s="26"/>
    </row>
    <row r="37" spans="1:22" s="218" customFormat="1" ht="14" x14ac:dyDescent="0.3">
      <c r="C37" s="39"/>
      <c r="D37" s="29"/>
      <c r="E37" s="242"/>
      <c r="F37" s="243"/>
      <c r="G37" s="26"/>
      <c r="H37" s="26"/>
      <c r="I37" s="26"/>
      <c r="J37" s="26"/>
      <c r="K37" s="26"/>
      <c r="L37" s="26"/>
      <c r="M37" s="26"/>
      <c r="N37" s="26"/>
      <c r="O37" s="26"/>
      <c r="P37" s="26"/>
      <c r="Q37" s="26"/>
      <c r="R37" s="26"/>
      <c r="S37" s="26"/>
      <c r="T37" s="26"/>
      <c r="U37" s="26"/>
      <c r="V37" s="26"/>
    </row>
    <row r="38" spans="1:22" s="218" customFormat="1" ht="14" x14ac:dyDescent="0.3">
      <c r="C38" s="39"/>
      <c r="D38" s="29"/>
      <c r="E38" s="242"/>
      <c r="F38" s="243"/>
      <c r="G38" s="26"/>
      <c r="H38" s="26"/>
      <c r="I38" s="26"/>
      <c r="J38" s="26"/>
      <c r="K38" s="26"/>
      <c r="L38" s="26"/>
      <c r="M38" s="26"/>
      <c r="N38" s="26"/>
      <c r="O38" s="26"/>
      <c r="P38" s="26"/>
      <c r="Q38" s="26"/>
      <c r="R38" s="26"/>
      <c r="S38" s="26"/>
      <c r="T38" s="26"/>
      <c r="U38" s="26"/>
      <c r="V38" s="26"/>
    </row>
    <row r="39" spans="1:22" s="218" customFormat="1" ht="14" x14ac:dyDescent="0.3">
      <c r="C39" s="39"/>
      <c r="D39" s="29"/>
      <c r="E39" s="242"/>
      <c r="F39" s="243"/>
      <c r="G39" s="26"/>
      <c r="H39" s="26"/>
      <c r="I39" s="26"/>
      <c r="J39" s="26"/>
      <c r="K39" s="26"/>
      <c r="L39" s="26"/>
      <c r="M39" s="26"/>
      <c r="N39" s="26"/>
      <c r="O39" s="26"/>
      <c r="P39" s="26"/>
      <c r="Q39" s="26"/>
      <c r="R39" s="26"/>
      <c r="S39" s="26"/>
      <c r="T39" s="26"/>
      <c r="U39" s="26"/>
      <c r="V39" s="26"/>
    </row>
    <row r="40" spans="1:22" s="218" customFormat="1" ht="14" x14ac:dyDescent="0.3">
      <c r="C40" s="39"/>
      <c r="D40" s="29"/>
      <c r="E40" s="242"/>
      <c r="F40" s="243"/>
      <c r="G40" s="26"/>
      <c r="H40" s="26"/>
      <c r="I40" s="26"/>
      <c r="J40" s="26"/>
      <c r="K40" s="26"/>
      <c r="L40" s="26"/>
      <c r="M40" s="26"/>
      <c r="N40" s="26"/>
      <c r="O40" s="26"/>
      <c r="P40" s="26"/>
      <c r="Q40" s="26"/>
      <c r="R40" s="26"/>
      <c r="S40" s="26"/>
      <c r="T40" s="26"/>
      <c r="U40" s="26"/>
      <c r="V40" s="26"/>
    </row>
    <row r="41" spans="1:22" s="218" customFormat="1" ht="14" x14ac:dyDescent="0.3">
      <c r="C41" s="39"/>
      <c r="D41" s="29"/>
      <c r="E41" s="242"/>
      <c r="F41" s="243"/>
      <c r="G41" s="26"/>
      <c r="H41" s="26"/>
      <c r="I41" s="26"/>
      <c r="J41" s="26"/>
      <c r="K41" s="26"/>
      <c r="L41" s="26"/>
      <c r="M41" s="26"/>
      <c r="N41" s="26"/>
      <c r="O41" s="26"/>
      <c r="P41" s="26"/>
      <c r="Q41" s="26"/>
      <c r="R41" s="26"/>
      <c r="S41" s="26"/>
      <c r="T41" s="26"/>
      <c r="U41" s="26"/>
      <c r="V41" s="26"/>
    </row>
    <row r="42" spans="1:22" s="218" customFormat="1" ht="25" customHeight="1" x14ac:dyDescent="0.25">
      <c r="C42" s="273"/>
      <c r="D42" s="273"/>
      <c r="E42" s="273"/>
      <c r="F42" s="273"/>
      <c r="G42" s="273"/>
      <c r="H42" s="273"/>
      <c r="I42" s="273"/>
      <c r="J42" s="273"/>
      <c r="K42" s="273"/>
      <c r="L42" s="273"/>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153</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fISJzdKLyFpklzJ++I0Ncc44KmhHZxMLq3/5EtkJWJG+uGlAaf8EJUZhgK/2vmo0srrmSXf6tRrXNhjVlFOPGA==" saltValue="nOGEBWxpmApIW0p+r2A78Q==" spinCount="100000" sheet="1" objects="1" scenarios="1"/>
  <mergeCells count="1">
    <mergeCell ref="C42:L42"/>
  </mergeCells>
  <conditionalFormatting sqref="C5">
    <cfRule type="expression" dxfId="296" priority="3">
      <formula>IF(AND(sysChk=0,sysWarn=0),1,0)</formula>
    </cfRule>
    <cfRule type="expression" dxfId="295" priority="4">
      <formula>IF(AND(sysChk=0,sysWarn&lt;&gt;0),1,0)</formula>
    </cfRule>
    <cfRule type="expression" dxfId="294"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0" customHeight="1" zeroHeight="1" x14ac:dyDescent="0.25"/>
  <cols>
    <col min="1" max="2" width="3.8984375" customWidth="1"/>
    <col min="3" max="3" width="1.69921875" customWidth="1"/>
    <col min="4" max="4" width="71.3984375" customWidth="1"/>
    <col min="5" max="6" width="26.59765625" bestFit="1" customWidth="1"/>
    <col min="7" max="7" width="3.69921875" customWidth="1"/>
    <col min="8" max="8" width="71.3984375" customWidth="1"/>
    <col min="9" max="10" width="26.59765625" bestFit="1" customWidth="1"/>
    <col min="11" max="11" width="3.69921875" customWidth="1"/>
    <col min="12" max="12" width="71.3984375" customWidth="1"/>
    <col min="13" max="14" width="26.59765625" customWidth="1"/>
    <col min="15" max="15" width="3.69921875" customWidth="1"/>
    <col min="16" max="16" width="71.3984375" customWidth="1"/>
    <col min="17" max="18" width="26.5" customWidth="1"/>
    <col min="19" max="19" width="3.59765625" customWidth="1"/>
    <col min="20" max="20" width="71.3984375" customWidth="1"/>
    <col min="21" max="22" width="26.5" customWidth="1"/>
    <col min="23" max="23" width="8" customWidth="1"/>
    <col min="24" max="50" width="0" hidden="1" customWidth="1"/>
    <col min="51" max="16384" width="8.69921875" hidden="1"/>
  </cols>
  <sheetData>
    <row r="1" spans="1:23"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row>
    <row r="2" spans="1:23" s="27" customFormat="1" ht="13" x14ac:dyDescent="0.25">
      <c r="A2" s="109"/>
      <c r="B2" s="109"/>
      <c r="C2" s="116"/>
      <c r="D2" s="111" t="str">
        <f>cstProjectName</f>
        <v>RM 6329 Logistics, Warehousing &amp; Supply Chain Solutions</v>
      </c>
      <c r="E2" s="109"/>
      <c r="F2" s="109"/>
      <c r="G2" s="109"/>
      <c r="H2" s="109"/>
      <c r="I2" s="109"/>
      <c r="J2" s="109"/>
      <c r="K2" s="109"/>
      <c r="L2" s="109"/>
      <c r="M2" s="109"/>
      <c r="N2" s="109"/>
      <c r="O2" s="109"/>
      <c r="P2" s="109"/>
      <c r="Q2" s="109"/>
      <c r="R2" s="109"/>
      <c r="S2" s="109"/>
      <c r="T2" s="109"/>
      <c r="U2" s="109"/>
      <c r="V2" s="109"/>
      <c r="W2" s="109"/>
    </row>
    <row r="3" spans="1:23"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row>
    <row r="4" spans="1:23"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row>
    <row r="5" spans="1:23"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row>
    <row r="6" spans="1:23" s="27" customFormat="1" ht="12.5" hidden="1" x14ac:dyDescent="0.25">
      <c r="A6" s="109"/>
      <c r="B6" s="114"/>
      <c r="C6" s="116"/>
      <c r="D6" s="244" t="str">
        <f>HYPERLINK("#'Contents'!A1","Click for Contents")</f>
        <v>Click for Contents</v>
      </c>
      <c r="E6" s="109"/>
      <c r="F6" s="109"/>
      <c r="G6" s="109"/>
      <c r="H6" s="109"/>
      <c r="I6" s="109"/>
      <c r="J6" s="109"/>
      <c r="K6" s="109"/>
      <c r="L6" s="109"/>
      <c r="M6" s="109"/>
      <c r="N6" s="109"/>
      <c r="O6" s="109"/>
      <c r="P6" s="109"/>
      <c r="Q6" s="109"/>
      <c r="R6" s="109"/>
      <c r="S6" s="109"/>
      <c r="T6" s="109"/>
      <c r="U6" s="109"/>
      <c r="V6" s="109"/>
      <c r="W6" s="109"/>
    </row>
    <row r="7" spans="1:23"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row>
    <row r="8" spans="1:23" s="27" customFormat="1" ht="11.5" x14ac:dyDescent="0.25">
      <c r="A8" s="184">
        <f>SUM(A9:A178)</f>
        <v>0</v>
      </c>
      <c r="B8" s="184">
        <f>SUM(B9:B178)</f>
        <v>0</v>
      </c>
      <c r="C8" s="116"/>
      <c r="D8" s="116"/>
      <c r="E8" s="116"/>
      <c r="F8" s="116"/>
      <c r="G8" s="109"/>
      <c r="H8" s="109"/>
      <c r="I8" s="109"/>
      <c r="J8" s="109"/>
      <c r="K8" s="109"/>
      <c r="L8" s="109"/>
      <c r="M8" s="109"/>
      <c r="N8" s="109"/>
      <c r="O8" s="109"/>
      <c r="P8" s="109"/>
      <c r="Q8" s="109"/>
      <c r="R8" s="109"/>
      <c r="S8" s="109"/>
      <c r="T8" s="109"/>
      <c r="U8" s="109"/>
      <c r="V8" s="109"/>
      <c r="W8" s="109"/>
    </row>
    <row r="9" spans="1:23" ht="21" x14ac:dyDescent="0.5">
      <c r="B9" s="54"/>
      <c r="C9" s="54"/>
      <c r="D9" s="55"/>
      <c r="E9" s="54"/>
      <c r="F9" s="54"/>
      <c r="G9" s="54"/>
      <c r="H9" s="213"/>
      <c r="I9" s="54"/>
      <c r="J9" s="54"/>
      <c r="K9" s="54"/>
      <c r="L9" s="213"/>
      <c r="M9" s="213"/>
      <c r="N9" s="213"/>
      <c r="O9" s="213"/>
      <c r="P9" s="213"/>
      <c r="Q9" s="213"/>
      <c r="R9" s="213"/>
      <c r="S9" s="213"/>
      <c r="T9" s="213"/>
      <c r="U9" s="213"/>
      <c r="V9" s="213"/>
      <c r="W9" s="213"/>
    </row>
    <row r="10" spans="1:23" ht="14.5" x14ac:dyDescent="0.35">
      <c r="B10" s="25"/>
      <c r="C10" s="25"/>
      <c r="D10" s="212"/>
      <c r="E10" s="25"/>
      <c r="F10" s="25"/>
      <c r="G10" s="25"/>
      <c r="H10" s="70"/>
      <c r="I10" s="25"/>
      <c r="J10" s="25"/>
      <c r="K10" s="25"/>
      <c r="L10" s="70"/>
      <c r="M10" s="70"/>
      <c r="N10" s="70"/>
      <c r="O10" s="70"/>
      <c r="P10" s="70"/>
      <c r="Q10" s="70"/>
      <c r="R10" s="70"/>
      <c r="S10" s="70"/>
      <c r="T10" s="70"/>
      <c r="U10" s="70"/>
      <c r="V10" s="70"/>
      <c r="W10" s="70"/>
    </row>
    <row r="11" spans="1:23" ht="14.5" x14ac:dyDescent="0.35">
      <c r="A11" s="27"/>
      <c r="B11" s="25"/>
      <c r="C11" s="25"/>
      <c r="D11" s="212"/>
      <c r="E11" s="25"/>
      <c r="F11" s="25"/>
      <c r="G11" s="25"/>
      <c r="H11" s="70"/>
      <c r="I11" s="25"/>
      <c r="J11" s="25"/>
      <c r="K11" s="25"/>
      <c r="L11" s="70"/>
      <c r="M11" s="70"/>
      <c r="N11" s="70"/>
      <c r="O11" s="70"/>
      <c r="P11" s="70"/>
      <c r="Q11" s="70"/>
      <c r="R11" s="70"/>
      <c r="S11" s="70"/>
      <c r="T11" s="70"/>
      <c r="U11" s="70"/>
      <c r="V11" s="70"/>
      <c r="W11" s="70"/>
    </row>
    <row r="12" spans="1:23" ht="21" x14ac:dyDescent="0.5">
      <c r="A12" s="27"/>
      <c r="B12" s="25"/>
      <c r="C12" s="25"/>
      <c r="D12" s="55" t="s">
        <v>314</v>
      </c>
      <c r="E12" s="25"/>
      <c r="F12" s="25"/>
      <c r="G12" s="25"/>
      <c r="H12" s="70"/>
      <c r="I12" s="25"/>
      <c r="J12" s="25"/>
      <c r="K12" s="25"/>
      <c r="L12" s="70"/>
      <c r="M12" s="70"/>
      <c r="N12" s="70"/>
      <c r="O12" s="70"/>
      <c r="P12" s="70"/>
      <c r="Q12" s="70"/>
      <c r="R12" s="70"/>
      <c r="S12" s="70"/>
      <c r="T12" s="70"/>
      <c r="U12" s="70"/>
      <c r="V12" s="70"/>
      <c r="W12" s="70"/>
    </row>
    <row r="13" spans="1:23" ht="14.5" x14ac:dyDescent="0.35">
      <c r="A13" s="27"/>
      <c r="B13" s="25"/>
      <c r="C13" s="25"/>
      <c r="D13" s="97" t="s">
        <v>414</v>
      </c>
      <c r="E13" s="25"/>
      <c r="F13" s="25"/>
      <c r="G13" s="25"/>
      <c r="H13" s="70"/>
      <c r="I13" s="25"/>
      <c r="J13" s="25"/>
      <c r="K13" s="25"/>
      <c r="L13" s="70"/>
      <c r="M13" s="70"/>
      <c r="N13" s="70"/>
      <c r="O13" s="70"/>
      <c r="P13" s="70"/>
      <c r="Q13" s="70"/>
      <c r="R13" s="70"/>
      <c r="S13" s="70"/>
      <c r="T13" s="70"/>
      <c r="U13" s="70"/>
      <c r="V13" s="70"/>
      <c r="W13" s="70"/>
    </row>
    <row r="14" spans="1:23" ht="14.5" x14ac:dyDescent="0.35">
      <c r="A14" s="27"/>
      <c r="B14" s="25"/>
      <c r="C14" s="145"/>
      <c r="D14" s="145" t="s">
        <v>43</v>
      </c>
      <c r="E14" s="145"/>
      <c r="F14" s="145"/>
      <c r="G14" s="145"/>
      <c r="H14" s="145" t="s">
        <v>41</v>
      </c>
      <c r="I14" s="145"/>
      <c r="J14" s="145"/>
      <c r="K14" s="145"/>
      <c r="L14" s="145" t="s">
        <v>41</v>
      </c>
      <c r="M14" s="145"/>
      <c r="N14" s="145"/>
      <c r="O14" s="145"/>
      <c r="P14" s="145" t="s">
        <v>148</v>
      </c>
      <c r="Q14" s="145"/>
      <c r="R14" s="145"/>
      <c r="S14" s="145"/>
      <c r="T14" s="145" t="s">
        <v>149</v>
      </c>
      <c r="U14" s="145"/>
      <c r="V14" s="145"/>
      <c r="W14" s="145"/>
    </row>
    <row r="15" spans="1:23" s="27" customFormat="1" ht="14.5" x14ac:dyDescent="0.35">
      <c r="B15" s="25"/>
      <c r="C15" s="145"/>
      <c r="D15" s="145" t="s">
        <v>100</v>
      </c>
      <c r="E15" s="145"/>
      <c r="F15" s="145"/>
      <c r="G15" s="145"/>
      <c r="H15" s="145" t="s">
        <v>318</v>
      </c>
      <c r="I15" s="189"/>
      <c r="J15" s="189"/>
      <c r="K15" s="145"/>
      <c r="L15" s="145"/>
      <c r="M15" s="145"/>
      <c r="N15" s="145"/>
      <c r="O15" s="145"/>
      <c r="P15" s="145" t="s">
        <v>318</v>
      </c>
      <c r="Q15" s="189"/>
      <c r="R15" s="189"/>
      <c r="S15" s="145"/>
      <c r="T15" s="145"/>
      <c r="U15" s="145"/>
      <c r="V15" s="145"/>
      <c r="W15" s="145"/>
    </row>
    <row r="16" spans="1:23" ht="21" x14ac:dyDescent="0.5">
      <c r="A16" s="143"/>
      <c r="B16" s="143"/>
      <c r="C16" s="53"/>
      <c r="D16" s="69"/>
      <c r="E16" s="53"/>
      <c r="F16" s="53"/>
      <c r="G16" s="53"/>
      <c r="H16" s="144" t="s">
        <v>244</v>
      </c>
      <c r="I16" s="203">
        <v>1</v>
      </c>
      <c r="J16" s="203">
        <v>1</v>
      </c>
      <c r="K16" s="53"/>
      <c r="L16" s="70"/>
      <c r="M16" s="70"/>
      <c r="N16" s="70"/>
      <c r="O16" s="53"/>
      <c r="P16" s="144" t="s">
        <v>244</v>
      </c>
      <c r="Q16" s="203">
        <v>1</v>
      </c>
      <c r="R16" s="203">
        <v>1</v>
      </c>
      <c r="S16" s="53"/>
      <c r="T16" s="69"/>
      <c r="U16" s="70"/>
      <c r="V16" s="70"/>
      <c r="W16" s="53"/>
    </row>
    <row r="17" spans="1:23" ht="21" x14ac:dyDescent="0.5">
      <c r="A17" s="143"/>
      <c r="B17" s="143"/>
      <c r="C17" s="53"/>
      <c r="D17" s="69"/>
      <c r="E17" s="53"/>
      <c r="F17" s="53"/>
      <c r="G17" s="53"/>
      <c r="H17" s="144" t="s">
        <v>150</v>
      </c>
      <c r="I17" s="203">
        <v>1</v>
      </c>
      <c r="J17" s="203">
        <v>1</v>
      </c>
      <c r="K17" s="53"/>
      <c r="L17" s="70"/>
      <c r="M17" s="70"/>
      <c r="N17" s="70"/>
      <c r="O17" s="53"/>
      <c r="P17" s="144" t="s">
        <v>150</v>
      </c>
      <c r="Q17" s="203">
        <v>1</v>
      </c>
      <c r="R17" s="203">
        <v>1</v>
      </c>
      <c r="S17" s="53"/>
      <c r="T17" s="69"/>
      <c r="U17" s="70"/>
      <c r="V17" s="70"/>
      <c r="W17" s="53"/>
    </row>
    <row r="18" spans="1:23" ht="14.5" x14ac:dyDescent="0.35">
      <c r="A18" s="143"/>
      <c r="B18" s="143"/>
      <c r="C18" s="25"/>
      <c r="D18" s="95" t="s">
        <v>85</v>
      </c>
      <c r="E18" s="25" t="s">
        <v>100</v>
      </c>
      <c r="F18" s="25"/>
      <c r="G18" s="25"/>
      <c r="H18" s="95" t="s">
        <v>86</v>
      </c>
      <c r="I18" s="25"/>
      <c r="J18" s="25"/>
      <c r="K18" s="25"/>
      <c r="L18" s="145" t="str">
        <f>H18</f>
        <v>Immediate Parent Name</v>
      </c>
      <c r="M18" s="25"/>
      <c r="N18" s="25"/>
      <c r="O18" s="25"/>
      <c r="P18" s="95" t="s">
        <v>87</v>
      </c>
      <c r="Q18" s="25"/>
      <c r="R18" s="25"/>
      <c r="S18" s="25"/>
      <c r="T18" s="144" t="str">
        <f>P18</f>
        <v>Ultimate Parent Name</v>
      </c>
      <c r="U18" s="70"/>
      <c r="V18" s="70"/>
      <c r="W18" s="25"/>
    </row>
    <row r="19" spans="1:23" ht="16.25" customHeight="1" x14ac:dyDescent="0.4">
      <c r="A19" s="143"/>
      <c r="B19" s="143"/>
      <c r="C19" s="27"/>
      <c r="H19" s="11"/>
      <c r="I19" s="27"/>
      <c r="J19" s="27"/>
      <c r="K19" s="27"/>
      <c r="L19" s="11"/>
      <c r="P19" s="11"/>
      <c r="Q19" s="27"/>
      <c r="R19" s="27"/>
      <c r="T19" s="71"/>
      <c r="U19" s="68"/>
      <c r="V19" s="68"/>
    </row>
    <row r="20" spans="1:23" ht="18" x14ac:dyDescent="0.4">
      <c r="A20" s="143"/>
      <c r="B20" s="143"/>
      <c r="C20" s="25"/>
      <c r="D20" s="12" t="s">
        <v>5</v>
      </c>
      <c r="E20" s="25"/>
      <c r="F20" s="223" t="s">
        <v>6</v>
      </c>
      <c r="G20" s="25"/>
      <c r="H20" s="12" t="s">
        <v>5</v>
      </c>
      <c r="I20" s="25"/>
      <c r="J20" s="223" t="s">
        <v>6</v>
      </c>
      <c r="K20" s="25"/>
      <c r="L20" s="12" t="s">
        <v>5</v>
      </c>
      <c r="M20" s="25"/>
      <c r="N20" s="223" t="s">
        <v>6</v>
      </c>
      <c r="O20" s="25"/>
      <c r="P20" s="12" t="s">
        <v>5</v>
      </c>
      <c r="Q20" s="25"/>
      <c r="R20" s="223" t="s">
        <v>6</v>
      </c>
      <c r="S20" s="25"/>
      <c r="T20" s="12" t="s">
        <v>5</v>
      </c>
      <c r="U20" s="25"/>
      <c r="V20" s="223" t="s">
        <v>6</v>
      </c>
      <c r="W20" s="25"/>
    </row>
    <row r="21" spans="1:23" ht="13" x14ac:dyDescent="0.3">
      <c r="A21" s="143"/>
      <c r="B21" s="143"/>
      <c r="C21" s="27"/>
      <c r="D21" s="28" t="s">
        <v>65</v>
      </c>
      <c r="E21" s="224" t="s">
        <v>7</v>
      </c>
      <c r="F21" s="224" t="s">
        <v>7</v>
      </c>
      <c r="G21" s="27"/>
      <c r="H21" s="28" t="s">
        <v>188</v>
      </c>
      <c r="I21" s="96" t="s">
        <v>7</v>
      </c>
      <c r="J21" s="96" t="s">
        <v>7</v>
      </c>
      <c r="K21" s="27"/>
      <c r="L21" s="28" t="s">
        <v>65</v>
      </c>
      <c r="M21" s="147" t="str">
        <f t="shared" ref="M21:N25" si="0">I21</f>
        <v>31/XX/20XX</v>
      </c>
      <c r="N21" s="147" t="str">
        <f t="shared" si="0"/>
        <v>31/XX/20XX</v>
      </c>
      <c r="O21" s="27"/>
      <c r="P21" s="28" t="s">
        <v>188</v>
      </c>
      <c r="Q21" s="96" t="s">
        <v>7</v>
      </c>
      <c r="R21" s="96" t="s">
        <v>7</v>
      </c>
      <c r="T21" s="28" t="s">
        <v>65</v>
      </c>
      <c r="U21" s="147" t="str">
        <f t="shared" ref="U21:V25" si="1">Q21</f>
        <v>31/XX/20XX</v>
      </c>
      <c r="V21" s="147" t="str">
        <f t="shared" si="1"/>
        <v>31/XX/20XX</v>
      </c>
    </row>
    <row r="22" spans="1:23" ht="11.5" x14ac:dyDescent="0.25">
      <c r="A22" s="143"/>
      <c r="B22" s="143"/>
      <c r="C22" s="27"/>
      <c r="D22" s="130" t="s">
        <v>8</v>
      </c>
      <c r="E22" s="225">
        <v>12</v>
      </c>
      <c r="F22" s="225">
        <v>12</v>
      </c>
      <c r="H22" s="130" t="s">
        <v>8</v>
      </c>
      <c r="I22" s="189">
        <v>12</v>
      </c>
      <c r="J22" s="189">
        <v>12</v>
      </c>
      <c r="K22" s="27"/>
      <c r="L22" s="130" t="s">
        <v>8</v>
      </c>
      <c r="M22" s="152">
        <f t="shared" si="0"/>
        <v>12</v>
      </c>
      <c r="N22" s="152">
        <f t="shared" si="0"/>
        <v>12</v>
      </c>
      <c r="P22" s="130" t="s">
        <v>8</v>
      </c>
      <c r="Q22" s="189">
        <v>12</v>
      </c>
      <c r="R22" s="189">
        <v>12</v>
      </c>
      <c r="T22" s="130" t="s">
        <v>8</v>
      </c>
      <c r="U22" s="152">
        <f t="shared" si="1"/>
        <v>12</v>
      </c>
      <c r="V22" s="152">
        <f t="shared" si="1"/>
        <v>12</v>
      </c>
    </row>
    <row r="23" spans="1:23" ht="11.5" x14ac:dyDescent="0.25">
      <c r="A23" s="143"/>
      <c r="B23" s="143"/>
      <c r="C23" s="27"/>
      <c r="D23" s="130" t="s">
        <v>9</v>
      </c>
      <c r="E23" s="225" t="s">
        <v>10</v>
      </c>
      <c r="F23" s="225" t="s">
        <v>10</v>
      </c>
      <c r="H23" s="130" t="s">
        <v>9</v>
      </c>
      <c r="I23" s="95" t="s">
        <v>10</v>
      </c>
      <c r="J23" s="95" t="s">
        <v>10</v>
      </c>
      <c r="K23" s="27"/>
      <c r="L23" s="130" t="s">
        <v>9</v>
      </c>
      <c r="M23" s="152" t="str">
        <f t="shared" si="0"/>
        <v>N</v>
      </c>
      <c r="N23" s="152" t="str">
        <f t="shared" si="0"/>
        <v>N</v>
      </c>
      <c r="P23" s="130" t="s">
        <v>9</v>
      </c>
      <c r="Q23" s="95" t="s">
        <v>66</v>
      </c>
      <c r="R23" s="95" t="s">
        <v>66</v>
      </c>
      <c r="T23" s="130" t="s">
        <v>9</v>
      </c>
      <c r="U23" s="152" t="str">
        <f t="shared" si="1"/>
        <v>Y</v>
      </c>
      <c r="V23" s="152" t="str">
        <f t="shared" si="1"/>
        <v>Y</v>
      </c>
    </row>
    <row r="24" spans="1:23" ht="11.5" x14ac:dyDescent="0.25">
      <c r="A24" s="143"/>
      <c r="B24" s="143"/>
      <c r="C24" s="27"/>
      <c r="D24" s="130" t="s">
        <v>146</v>
      </c>
      <c r="E24" s="226" t="s">
        <v>48</v>
      </c>
      <c r="F24" s="226" t="s">
        <v>48</v>
      </c>
      <c r="G24" s="27"/>
      <c r="H24" s="130" t="s">
        <v>146</v>
      </c>
      <c r="I24" s="226" t="s">
        <v>48</v>
      </c>
      <c r="J24" s="226" t="s">
        <v>48</v>
      </c>
      <c r="K24" s="27"/>
      <c r="L24" s="130" t="s">
        <v>146</v>
      </c>
      <c r="M24" s="152" t="str">
        <f t="shared" si="0"/>
        <v>N/A</v>
      </c>
      <c r="N24" s="152" t="str">
        <f t="shared" si="0"/>
        <v>N/A</v>
      </c>
      <c r="O24" s="27"/>
      <c r="P24" s="130" t="s">
        <v>146</v>
      </c>
      <c r="Q24" s="226" t="s">
        <v>48</v>
      </c>
      <c r="R24" s="226" t="s">
        <v>48</v>
      </c>
      <c r="S24" s="27"/>
      <c r="T24" s="130" t="s">
        <v>146</v>
      </c>
      <c r="U24" s="152" t="str">
        <f t="shared" si="1"/>
        <v>N/A</v>
      </c>
      <c r="V24" s="152" t="str">
        <f t="shared" si="1"/>
        <v>N/A</v>
      </c>
      <c r="W24" s="27"/>
    </row>
    <row r="25" spans="1:23" ht="11.5" x14ac:dyDescent="0.25">
      <c r="A25" s="143"/>
      <c r="B25" s="143"/>
      <c r="C25" s="27"/>
      <c r="D25" s="130" t="s">
        <v>361</v>
      </c>
      <c r="E25" s="189" t="s">
        <v>11</v>
      </c>
      <c r="F25" s="189" t="s">
        <v>11</v>
      </c>
      <c r="H25" s="130" t="s">
        <v>361</v>
      </c>
      <c r="I25" s="95" t="s">
        <v>11</v>
      </c>
      <c r="J25" s="95" t="s">
        <v>11</v>
      </c>
      <c r="K25" s="27"/>
      <c r="L25" s="130" t="s">
        <v>361</v>
      </c>
      <c r="M25" s="152" t="str">
        <f t="shared" si="0"/>
        <v>Annual</v>
      </c>
      <c r="N25" s="152" t="str">
        <f t="shared" si="0"/>
        <v>Annual</v>
      </c>
      <c r="P25" s="130" t="s">
        <v>361</v>
      </c>
      <c r="Q25" s="95" t="s">
        <v>11</v>
      </c>
      <c r="R25" s="95" t="s">
        <v>11</v>
      </c>
      <c r="T25" s="130" t="s">
        <v>361</v>
      </c>
      <c r="U25" s="152" t="str">
        <f t="shared" si="1"/>
        <v>Annual</v>
      </c>
      <c r="V25" s="152" t="str">
        <f t="shared" si="1"/>
        <v>Annual</v>
      </c>
    </row>
    <row r="26" spans="1:23" ht="11.5" x14ac:dyDescent="0.25">
      <c r="A26" s="143">
        <f>IF(OR(E26&lt;0,F26&lt;0,M26&lt;0,N26&lt;0,U26&lt;0,V26&lt;0),1,0)</f>
        <v>0</v>
      </c>
      <c r="B26" s="143"/>
      <c r="C26" s="27"/>
      <c r="D26" s="13" t="s">
        <v>4</v>
      </c>
      <c r="E26" s="132">
        <v>0</v>
      </c>
      <c r="F26" s="132">
        <v>0</v>
      </c>
      <c r="H26" s="13" t="s">
        <v>4</v>
      </c>
      <c r="I26" s="132">
        <v>0</v>
      </c>
      <c r="J26" s="132">
        <v>0</v>
      </c>
      <c r="K26" s="27"/>
      <c r="L26" s="13" t="s">
        <v>4</v>
      </c>
      <c r="M26" s="148">
        <f>I26/I$16</f>
        <v>0</v>
      </c>
      <c r="N26" s="148">
        <f>J26/J$16</f>
        <v>0</v>
      </c>
      <c r="P26" s="13" t="s">
        <v>4</v>
      </c>
      <c r="Q26" s="132">
        <v>0</v>
      </c>
      <c r="R26" s="132">
        <v>0</v>
      </c>
      <c r="T26" s="13" t="s">
        <v>4</v>
      </c>
      <c r="U26" s="148">
        <f>Q26/Q$16</f>
        <v>0</v>
      </c>
      <c r="V26" s="148">
        <f>R26/R$16</f>
        <v>0</v>
      </c>
    </row>
    <row r="27" spans="1:23" ht="11.5" x14ac:dyDescent="0.25">
      <c r="A27" s="143">
        <f>IF(OR(E27&lt;0,F27&lt;0,M27&lt;0,N27&lt;0,U27&lt;0,V27&lt;0),1,0)</f>
        <v>0</v>
      </c>
      <c r="B27" s="143"/>
      <c r="C27" s="27"/>
      <c r="D27" s="13" t="s">
        <v>12</v>
      </c>
      <c r="E27" s="132">
        <v>0</v>
      </c>
      <c r="F27" s="132">
        <v>0</v>
      </c>
      <c r="G27" s="27"/>
      <c r="H27" s="13" t="s">
        <v>12</v>
      </c>
      <c r="I27" s="132">
        <v>0</v>
      </c>
      <c r="J27" s="132">
        <v>0</v>
      </c>
      <c r="K27" s="27"/>
      <c r="L27" s="13" t="s">
        <v>12</v>
      </c>
      <c r="M27" s="148">
        <f>I27/I$16</f>
        <v>0</v>
      </c>
      <c r="N27" s="148">
        <f>J27/J$16</f>
        <v>0</v>
      </c>
      <c r="P27" s="13" t="s">
        <v>12</v>
      </c>
      <c r="Q27" s="132">
        <v>0</v>
      </c>
      <c r="R27" s="132">
        <v>0</v>
      </c>
      <c r="T27" s="13" t="s">
        <v>12</v>
      </c>
      <c r="U27" s="148">
        <f>Q27/Q$16</f>
        <v>0</v>
      </c>
      <c r="V27" s="148">
        <f>R27/R$16</f>
        <v>0</v>
      </c>
    </row>
    <row r="28" spans="1:23" ht="11.5" x14ac:dyDescent="0.25">
      <c r="A28" s="143"/>
      <c r="B28" s="143"/>
      <c r="C28" s="27"/>
      <c r="D28" s="14" t="s">
        <v>13</v>
      </c>
      <c r="E28" s="49">
        <f>E26+E27</f>
        <v>0</v>
      </c>
      <c r="F28" s="49">
        <f>F26+F27</f>
        <v>0</v>
      </c>
      <c r="H28" s="14" t="s">
        <v>13</v>
      </c>
      <c r="I28" s="49">
        <f>I26+I27</f>
        <v>0</v>
      </c>
      <c r="J28" s="49">
        <f>J26+J27</f>
        <v>0</v>
      </c>
      <c r="K28" s="27"/>
      <c r="L28" s="14" t="s">
        <v>13</v>
      </c>
      <c r="M28" s="49">
        <f>M26+M27</f>
        <v>0</v>
      </c>
      <c r="N28" s="49">
        <f>N26+N27</f>
        <v>0</v>
      </c>
      <c r="P28" s="14" t="s">
        <v>13</v>
      </c>
      <c r="Q28" s="49">
        <f>Q26+Q27</f>
        <v>0</v>
      </c>
      <c r="R28" s="49">
        <f>R26+R27</f>
        <v>0</v>
      </c>
      <c r="T28" s="14" t="s">
        <v>13</v>
      </c>
      <c r="U28" s="49">
        <f>U26+U27</f>
        <v>0</v>
      </c>
      <c r="V28" s="49">
        <f>V26+V27</f>
        <v>0</v>
      </c>
    </row>
    <row r="29" spans="1:23" ht="11.5" x14ac:dyDescent="0.25">
      <c r="A29" s="143"/>
      <c r="B29" s="143"/>
      <c r="C29" s="27"/>
      <c r="D29" s="13" t="s">
        <v>168</v>
      </c>
      <c r="E29" s="132">
        <v>0</v>
      </c>
      <c r="F29" s="132">
        <v>0</v>
      </c>
      <c r="H29" s="13" t="s">
        <v>168</v>
      </c>
      <c r="I29" s="132">
        <v>0</v>
      </c>
      <c r="J29" s="132">
        <v>0</v>
      </c>
      <c r="K29" s="27"/>
      <c r="L29" s="13" t="s">
        <v>168</v>
      </c>
      <c r="M29" s="148">
        <f t="shared" ref="M29:N33" si="2">I29/I$16</f>
        <v>0</v>
      </c>
      <c r="N29" s="148">
        <f t="shared" si="2"/>
        <v>0</v>
      </c>
      <c r="P29" s="13" t="s">
        <v>168</v>
      </c>
      <c r="Q29" s="132">
        <v>0</v>
      </c>
      <c r="R29" s="132">
        <v>0</v>
      </c>
      <c r="T29" s="13" t="s">
        <v>168</v>
      </c>
      <c r="U29" s="148">
        <f t="shared" ref="U29:V33" si="3">Q29/Q$16</f>
        <v>0</v>
      </c>
      <c r="V29" s="148">
        <f t="shared" si="3"/>
        <v>0</v>
      </c>
    </row>
    <row r="30" spans="1:23" ht="11.5" x14ac:dyDescent="0.25">
      <c r="A30" s="143"/>
      <c r="B30" s="143"/>
      <c r="C30" s="27"/>
      <c r="D30" s="13" t="s">
        <v>169</v>
      </c>
      <c r="E30" s="132">
        <v>0</v>
      </c>
      <c r="F30" s="132">
        <v>0</v>
      </c>
      <c r="G30" s="27"/>
      <c r="H30" s="13" t="s">
        <v>169</v>
      </c>
      <c r="I30" s="132">
        <v>0</v>
      </c>
      <c r="J30" s="132">
        <v>0</v>
      </c>
      <c r="K30" s="27"/>
      <c r="L30" s="13" t="s">
        <v>169</v>
      </c>
      <c r="M30" s="148">
        <f t="shared" si="2"/>
        <v>0</v>
      </c>
      <c r="N30" s="148">
        <f t="shared" si="2"/>
        <v>0</v>
      </c>
      <c r="O30" s="27"/>
      <c r="P30" s="13" t="s">
        <v>169</v>
      </c>
      <c r="Q30" s="132">
        <v>0</v>
      </c>
      <c r="R30" s="132">
        <v>0</v>
      </c>
      <c r="S30" s="27"/>
      <c r="T30" s="13" t="s">
        <v>169</v>
      </c>
      <c r="U30" s="148">
        <f t="shared" si="3"/>
        <v>0</v>
      </c>
      <c r="V30" s="148">
        <f t="shared" si="3"/>
        <v>0</v>
      </c>
      <c r="W30" s="27"/>
    </row>
    <row r="31" spans="1:23" ht="11.5" x14ac:dyDescent="0.25">
      <c r="A31" s="143">
        <f>IF(OR(E31&lt;0,F31&lt;0,M31&lt;0,N31&lt;0,U31&lt;0,V31&lt;0),1,0)</f>
        <v>0</v>
      </c>
      <c r="B31" s="143"/>
      <c r="C31" s="27"/>
      <c r="D31" s="13" t="s">
        <v>249</v>
      </c>
      <c r="E31" s="132">
        <v>0</v>
      </c>
      <c r="F31" s="132">
        <v>0</v>
      </c>
      <c r="G31" s="27"/>
      <c r="H31" s="13" t="s">
        <v>249</v>
      </c>
      <c r="I31" s="132">
        <v>0</v>
      </c>
      <c r="J31" s="132">
        <v>0</v>
      </c>
      <c r="K31" s="27"/>
      <c r="L31" s="13" t="s">
        <v>249</v>
      </c>
      <c r="M31" s="148">
        <f t="shared" si="2"/>
        <v>0</v>
      </c>
      <c r="N31" s="148">
        <f t="shared" si="2"/>
        <v>0</v>
      </c>
      <c r="O31" s="27"/>
      <c r="P31" s="13" t="s">
        <v>249</v>
      </c>
      <c r="Q31" s="132">
        <v>0</v>
      </c>
      <c r="R31" s="132">
        <v>0</v>
      </c>
      <c r="S31" s="27"/>
      <c r="T31" s="13" t="s">
        <v>249</v>
      </c>
      <c r="U31" s="148">
        <f t="shared" si="3"/>
        <v>0</v>
      </c>
      <c r="V31" s="148">
        <f t="shared" si="3"/>
        <v>0</v>
      </c>
      <c r="W31" s="27"/>
    </row>
    <row r="32" spans="1:23" ht="11.5" x14ac:dyDescent="0.25">
      <c r="A32" s="143"/>
      <c r="B32" s="143"/>
      <c r="C32" s="27"/>
      <c r="D32" s="13" t="s">
        <v>204</v>
      </c>
      <c r="E32" s="132">
        <v>0</v>
      </c>
      <c r="F32" s="132">
        <v>0</v>
      </c>
      <c r="G32" s="27"/>
      <c r="H32" s="13" t="s">
        <v>204</v>
      </c>
      <c r="I32" s="132">
        <v>0</v>
      </c>
      <c r="J32" s="132">
        <v>0</v>
      </c>
      <c r="K32" s="27"/>
      <c r="L32" s="13" t="s">
        <v>204</v>
      </c>
      <c r="M32" s="148">
        <f t="shared" si="2"/>
        <v>0</v>
      </c>
      <c r="N32" s="148">
        <f t="shared" si="2"/>
        <v>0</v>
      </c>
      <c r="O32" s="27"/>
      <c r="P32" s="13" t="s">
        <v>204</v>
      </c>
      <c r="Q32" s="132">
        <v>0</v>
      </c>
      <c r="R32" s="132">
        <v>0</v>
      </c>
      <c r="S32" s="27"/>
      <c r="T32" s="13" t="s">
        <v>204</v>
      </c>
      <c r="U32" s="148">
        <f t="shared" si="3"/>
        <v>0</v>
      </c>
      <c r="V32" s="148">
        <f t="shared" si="3"/>
        <v>0</v>
      </c>
      <c r="W32" s="27"/>
    </row>
    <row r="33" spans="1:23" ht="11.5" x14ac:dyDescent="0.25">
      <c r="A33" s="143">
        <f>IF(OR(E33&gt;0,F33&gt;0,M33&gt;0,N33&gt;0,U33&gt;0,V33&gt;0),1,0)</f>
        <v>0</v>
      </c>
      <c r="B33" s="143"/>
      <c r="C33" s="27"/>
      <c r="D33" s="13" t="s">
        <v>170</v>
      </c>
      <c r="E33" s="132">
        <v>0</v>
      </c>
      <c r="F33" s="132">
        <v>0</v>
      </c>
      <c r="G33" s="27"/>
      <c r="H33" s="13" t="s">
        <v>170</v>
      </c>
      <c r="I33" s="132">
        <v>0</v>
      </c>
      <c r="J33" s="132">
        <v>0</v>
      </c>
      <c r="K33" s="27"/>
      <c r="L33" s="13" t="s">
        <v>170</v>
      </c>
      <c r="M33" s="148">
        <f t="shared" si="2"/>
        <v>0</v>
      </c>
      <c r="N33" s="148">
        <f t="shared" si="2"/>
        <v>0</v>
      </c>
      <c r="O33" s="27"/>
      <c r="P33" s="13" t="s">
        <v>170</v>
      </c>
      <c r="Q33" s="132">
        <v>0</v>
      </c>
      <c r="R33" s="132">
        <v>0</v>
      </c>
      <c r="S33" s="27"/>
      <c r="T33" s="13" t="s">
        <v>170</v>
      </c>
      <c r="U33" s="148">
        <f t="shared" si="3"/>
        <v>0</v>
      </c>
      <c r="V33" s="148">
        <f t="shared" si="3"/>
        <v>0</v>
      </c>
      <c r="W33" s="27"/>
    </row>
    <row r="34" spans="1:23" ht="11.5" x14ac:dyDescent="0.25">
      <c r="A34" s="143"/>
      <c r="B34" s="143"/>
      <c r="C34" s="27"/>
      <c r="D34" s="14" t="s">
        <v>14</v>
      </c>
      <c r="E34" s="49">
        <f t="shared" ref="E34:F34" si="4">E28+E29+E30+E31+E32+E33</f>
        <v>0</v>
      </c>
      <c r="F34" s="49">
        <f t="shared" si="4"/>
        <v>0</v>
      </c>
      <c r="H34" s="14" t="s">
        <v>14</v>
      </c>
      <c r="I34" s="49">
        <f t="shared" ref="I34:J34" si="5">I28+I29+I30+I31+I32+I33</f>
        <v>0</v>
      </c>
      <c r="J34" s="49">
        <f t="shared" si="5"/>
        <v>0</v>
      </c>
      <c r="K34" s="27"/>
      <c r="L34" s="14" t="s">
        <v>14</v>
      </c>
      <c r="M34" s="49">
        <f t="shared" ref="M34" si="6">M28+M29+M30+M31+M32+M33</f>
        <v>0</v>
      </c>
      <c r="N34" s="49">
        <f t="shared" ref="N34" si="7">N28+N29+N30+N31+N32+N33</f>
        <v>0</v>
      </c>
      <c r="P34" s="14" t="s">
        <v>14</v>
      </c>
      <c r="Q34" s="49">
        <f t="shared" ref="Q34:R34" si="8">Q28+Q29+Q30+Q31+Q32+Q33</f>
        <v>0</v>
      </c>
      <c r="R34" s="49">
        <f t="shared" si="8"/>
        <v>0</v>
      </c>
      <c r="T34" s="14" t="s">
        <v>14</v>
      </c>
      <c r="U34" s="49">
        <f t="shared" ref="U34" si="9">U28+U29+U30+U31+U32+U33</f>
        <v>0</v>
      </c>
      <c r="V34" s="49">
        <f t="shared" ref="V34" si="10">V28+V29+V30+V31+V32+V33</f>
        <v>0</v>
      </c>
    </row>
    <row r="35" spans="1:23" ht="11.5" x14ac:dyDescent="0.25">
      <c r="A35" s="143"/>
      <c r="B35" s="143"/>
      <c r="C35" s="27"/>
      <c r="E35" s="15"/>
      <c r="F35" s="15"/>
      <c r="H35" s="27"/>
      <c r="I35" s="15"/>
      <c r="J35" s="15"/>
      <c r="K35" s="27"/>
      <c r="M35" s="15"/>
      <c r="N35" s="15"/>
      <c r="P35" s="27"/>
      <c r="Q35" s="15"/>
      <c r="R35" s="15"/>
      <c r="T35" s="27"/>
      <c r="U35" s="15"/>
      <c r="V35" s="15"/>
    </row>
    <row r="36" spans="1:23" ht="11.5" x14ac:dyDescent="0.25">
      <c r="A36" s="143"/>
      <c r="B36" s="143"/>
      <c r="C36" s="27"/>
      <c r="D36" s="13" t="s">
        <v>374</v>
      </c>
      <c r="E36" s="132">
        <v>0</v>
      </c>
      <c r="F36" s="132">
        <v>0</v>
      </c>
      <c r="H36" s="13" t="s">
        <v>374</v>
      </c>
      <c r="I36" s="132">
        <v>0</v>
      </c>
      <c r="J36" s="132">
        <v>0</v>
      </c>
      <c r="K36" s="27"/>
      <c r="L36" s="13" t="s">
        <v>374</v>
      </c>
      <c r="M36" s="148">
        <f t="shared" ref="M36:N42" si="11">I36/I$16</f>
        <v>0</v>
      </c>
      <c r="N36" s="148">
        <f t="shared" si="11"/>
        <v>0</v>
      </c>
      <c r="P36" s="13" t="s">
        <v>374</v>
      </c>
      <c r="Q36" s="132">
        <v>0</v>
      </c>
      <c r="R36" s="132">
        <v>0</v>
      </c>
      <c r="T36" s="13" t="s">
        <v>374</v>
      </c>
      <c r="U36" s="148">
        <f t="shared" ref="U36:V42" si="12">Q36/Q$16</f>
        <v>0</v>
      </c>
      <c r="V36" s="148">
        <f t="shared" si="12"/>
        <v>0</v>
      </c>
    </row>
    <row r="37" spans="1:23" ht="11.5" x14ac:dyDescent="0.25">
      <c r="A37" s="143">
        <f>IF(OR(E37&lt;0,F37&lt;0,M37&lt;0,N37&lt;0,U37&lt;0,V37&lt;0),1,0)</f>
        <v>0</v>
      </c>
      <c r="B37" s="143"/>
      <c r="C37" s="27"/>
      <c r="D37" s="13" t="s">
        <v>73</v>
      </c>
      <c r="E37" s="132">
        <v>0</v>
      </c>
      <c r="F37" s="132">
        <v>0</v>
      </c>
      <c r="H37" s="13" t="s">
        <v>73</v>
      </c>
      <c r="I37" s="132">
        <v>0</v>
      </c>
      <c r="J37" s="132">
        <v>0</v>
      </c>
      <c r="K37" s="27"/>
      <c r="L37" s="13" t="s">
        <v>73</v>
      </c>
      <c r="M37" s="148">
        <f t="shared" si="11"/>
        <v>0</v>
      </c>
      <c r="N37" s="148">
        <f t="shared" si="11"/>
        <v>0</v>
      </c>
      <c r="P37" s="13" t="s">
        <v>73</v>
      </c>
      <c r="Q37" s="132">
        <v>0</v>
      </c>
      <c r="R37" s="132">
        <v>0</v>
      </c>
      <c r="T37" s="13" t="s">
        <v>73</v>
      </c>
      <c r="U37" s="148">
        <f t="shared" si="12"/>
        <v>0</v>
      </c>
      <c r="V37" s="148">
        <f t="shared" si="12"/>
        <v>0</v>
      </c>
    </row>
    <row r="38" spans="1:23" ht="11.5" x14ac:dyDescent="0.25">
      <c r="A38" s="143">
        <f>IF(OR(E38&gt;0,F38&gt;0,M38&gt;0,N38&gt;0,U38&gt;0,V38&gt;0),1,0)</f>
        <v>0</v>
      </c>
      <c r="B38" s="143"/>
      <c r="C38" s="27"/>
      <c r="D38" s="13" t="s">
        <v>15</v>
      </c>
      <c r="E38" s="132">
        <v>0</v>
      </c>
      <c r="F38" s="132">
        <v>0</v>
      </c>
      <c r="H38" s="13" t="s">
        <v>15</v>
      </c>
      <c r="I38" s="132">
        <v>0</v>
      </c>
      <c r="J38" s="132">
        <v>0</v>
      </c>
      <c r="K38" s="27"/>
      <c r="L38" s="13" t="s">
        <v>15</v>
      </c>
      <c r="M38" s="148">
        <f t="shared" si="11"/>
        <v>0</v>
      </c>
      <c r="N38" s="148">
        <f t="shared" si="11"/>
        <v>0</v>
      </c>
      <c r="P38" s="13" t="s">
        <v>15</v>
      </c>
      <c r="Q38" s="132">
        <v>0</v>
      </c>
      <c r="R38" s="132">
        <v>0</v>
      </c>
      <c r="T38" s="13" t="s">
        <v>15</v>
      </c>
      <c r="U38" s="148">
        <f t="shared" si="12"/>
        <v>0</v>
      </c>
      <c r="V38" s="148">
        <f t="shared" si="12"/>
        <v>0</v>
      </c>
    </row>
    <row r="39" spans="1:23" ht="11.5" x14ac:dyDescent="0.25">
      <c r="A39" s="143"/>
      <c r="B39" s="143"/>
      <c r="C39" s="27"/>
      <c r="D39" s="13" t="s">
        <v>171</v>
      </c>
      <c r="E39" s="132">
        <v>0</v>
      </c>
      <c r="F39" s="132">
        <v>0</v>
      </c>
      <c r="G39" s="27"/>
      <c r="H39" s="13" t="s">
        <v>171</v>
      </c>
      <c r="I39" s="132">
        <v>0</v>
      </c>
      <c r="J39" s="132">
        <v>0</v>
      </c>
      <c r="K39" s="27"/>
      <c r="L39" s="13" t="s">
        <v>171</v>
      </c>
      <c r="M39" s="148">
        <f t="shared" si="11"/>
        <v>0</v>
      </c>
      <c r="N39" s="148">
        <f t="shared" si="11"/>
        <v>0</v>
      </c>
      <c r="O39" s="27"/>
      <c r="P39" s="13" t="s">
        <v>171</v>
      </c>
      <c r="Q39" s="132">
        <v>0</v>
      </c>
      <c r="R39" s="132">
        <v>0</v>
      </c>
      <c r="S39" s="27"/>
      <c r="T39" s="13" t="s">
        <v>171</v>
      </c>
      <c r="U39" s="148">
        <f t="shared" si="12"/>
        <v>0</v>
      </c>
      <c r="V39" s="148">
        <f t="shared" si="12"/>
        <v>0</v>
      </c>
      <c r="W39" s="27"/>
    </row>
    <row r="40" spans="1:23" ht="11.5" x14ac:dyDescent="0.25">
      <c r="A40" s="143"/>
      <c r="B40" s="143"/>
      <c r="C40" s="27"/>
      <c r="D40" s="13" t="s">
        <v>147</v>
      </c>
      <c r="E40" s="132">
        <v>0</v>
      </c>
      <c r="F40" s="132">
        <v>0</v>
      </c>
      <c r="G40" s="27"/>
      <c r="H40" s="13" t="s">
        <v>147</v>
      </c>
      <c r="I40" s="132">
        <v>0</v>
      </c>
      <c r="J40" s="132">
        <v>0</v>
      </c>
      <c r="K40" s="27"/>
      <c r="L40" s="13" t="s">
        <v>147</v>
      </c>
      <c r="M40" s="148">
        <f t="shared" si="11"/>
        <v>0</v>
      </c>
      <c r="N40" s="148">
        <f t="shared" si="11"/>
        <v>0</v>
      </c>
      <c r="O40" s="27"/>
      <c r="P40" s="13" t="s">
        <v>147</v>
      </c>
      <c r="Q40" s="132">
        <v>0</v>
      </c>
      <c r="R40" s="132">
        <v>0</v>
      </c>
      <c r="S40" s="27"/>
      <c r="T40" s="13" t="s">
        <v>147</v>
      </c>
      <c r="U40" s="148">
        <f t="shared" si="12"/>
        <v>0</v>
      </c>
      <c r="V40" s="148">
        <f t="shared" si="12"/>
        <v>0</v>
      </c>
      <c r="W40" s="27"/>
    </row>
    <row r="41" spans="1:23" ht="11.5" x14ac:dyDescent="0.25">
      <c r="A41" s="143">
        <f>IF(OR(E41&lt;0,F41&lt;0,M41&lt;0,N41&lt;0,U41&lt;0,V41&lt;0),1,0)</f>
        <v>0</v>
      </c>
      <c r="B41" s="143"/>
      <c r="C41" s="27"/>
      <c r="D41" s="13" t="s">
        <v>172</v>
      </c>
      <c r="E41" s="132">
        <v>0</v>
      </c>
      <c r="F41" s="132">
        <v>100</v>
      </c>
      <c r="G41" s="27"/>
      <c r="H41" s="13" t="s">
        <v>172</v>
      </c>
      <c r="I41" s="132">
        <v>0</v>
      </c>
      <c r="J41" s="132">
        <v>0</v>
      </c>
      <c r="K41" s="27"/>
      <c r="L41" s="13" t="s">
        <v>172</v>
      </c>
      <c r="M41" s="148">
        <f t="shared" si="11"/>
        <v>0</v>
      </c>
      <c r="N41" s="148">
        <f t="shared" si="11"/>
        <v>0</v>
      </c>
      <c r="O41" s="27"/>
      <c r="P41" s="13" t="s">
        <v>172</v>
      </c>
      <c r="Q41" s="132">
        <v>0</v>
      </c>
      <c r="R41" s="132">
        <v>0</v>
      </c>
      <c r="S41" s="27"/>
      <c r="T41" s="13" t="s">
        <v>172</v>
      </c>
      <c r="U41" s="148">
        <f t="shared" si="12"/>
        <v>0</v>
      </c>
      <c r="V41" s="148">
        <f t="shared" si="12"/>
        <v>0</v>
      </c>
      <c r="W41" s="27"/>
    </row>
    <row r="42" spans="1:23" ht="11.5" x14ac:dyDescent="0.25">
      <c r="A42" s="143"/>
      <c r="B42" s="143"/>
      <c r="C42" s="27"/>
      <c r="D42" s="13" t="s">
        <v>134</v>
      </c>
      <c r="E42" s="132">
        <v>0</v>
      </c>
      <c r="F42" s="132">
        <v>0</v>
      </c>
      <c r="G42" s="27"/>
      <c r="H42" s="13" t="s">
        <v>134</v>
      </c>
      <c r="I42" s="132">
        <v>0</v>
      </c>
      <c r="J42" s="132">
        <v>0</v>
      </c>
      <c r="K42" s="27"/>
      <c r="L42" s="13" t="s">
        <v>134</v>
      </c>
      <c r="M42" s="148">
        <f t="shared" si="11"/>
        <v>0</v>
      </c>
      <c r="N42" s="148">
        <f t="shared" si="11"/>
        <v>0</v>
      </c>
      <c r="O42" s="27"/>
      <c r="P42" s="13" t="s">
        <v>134</v>
      </c>
      <c r="Q42" s="132">
        <v>0</v>
      </c>
      <c r="R42" s="132">
        <v>0</v>
      </c>
      <c r="S42" s="27"/>
      <c r="T42" s="13" t="s">
        <v>134</v>
      </c>
      <c r="U42" s="148">
        <f t="shared" si="12"/>
        <v>0</v>
      </c>
      <c r="V42" s="148">
        <f t="shared" si="12"/>
        <v>0</v>
      </c>
      <c r="W42" s="27"/>
    </row>
    <row r="43" spans="1:23" ht="11.5" x14ac:dyDescent="0.25">
      <c r="A43" s="143"/>
      <c r="B43" s="143"/>
      <c r="C43" s="27"/>
      <c r="D43" s="14" t="s">
        <v>16</v>
      </c>
      <c r="E43" s="49">
        <f t="shared" ref="E43:F43" si="13">E34+E36+E37+E38+E39+E40+E41+E42</f>
        <v>0</v>
      </c>
      <c r="F43" s="49">
        <f t="shared" si="13"/>
        <v>100</v>
      </c>
      <c r="H43" s="14" t="s">
        <v>16</v>
      </c>
      <c r="I43" s="49">
        <f t="shared" ref="I43:J43" si="14">I34+I36+I37+I38+I39+I40+I41+I42</f>
        <v>0</v>
      </c>
      <c r="J43" s="49">
        <f t="shared" si="14"/>
        <v>0</v>
      </c>
      <c r="K43" s="27"/>
      <c r="L43" s="14" t="s">
        <v>16</v>
      </c>
      <c r="M43" s="49">
        <f t="shared" ref="M43" si="15">M34+M36+M37+M38+M39+M40+M41+M42</f>
        <v>0</v>
      </c>
      <c r="N43" s="49">
        <f t="shared" ref="N43" si="16">N34+N36+N37+N38+N39+N40+N41+N42</f>
        <v>0</v>
      </c>
      <c r="P43" s="14" t="s">
        <v>16</v>
      </c>
      <c r="Q43" s="49">
        <f t="shared" ref="Q43:R43" si="17">Q34+Q36+Q37+Q38+Q39+Q40+Q41+Q42</f>
        <v>0</v>
      </c>
      <c r="R43" s="49">
        <f t="shared" si="17"/>
        <v>0</v>
      </c>
      <c r="T43" s="14" t="s">
        <v>16</v>
      </c>
      <c r="U43" s="49">
        <f t="shared" ref="U43" si="18">U34+U36+U37+U38+U39+U40+U41+U42</f>
        <v>0</v>
      </c>
      <c r="V43" s="49">
        <f t="shared" ref="V43" si="19">V34+V36+V37+V38+V39+V40+V41+V42</f>
        <v>0</v>
      </c>
    </row>
    <row r="44" spans="1:23" ht="11.5" x14ac:dyDescent="0.25">
      <c r="A44" s="143"/>
      <c r="B44" s="143"/>
      <c r="C44" s="27"/>
      <c r="E44" s="15"/>
      <c r="F44" s="15"/>
      <c r="H44" s="27"/>
      <c r="I44" s="15"/>
      <c r="J44" s="15"/>
      <c r="K44" s="27"/>
      <c r="M44" s="15"/>
      <c r="N44" s="15"/>
      <c r="P44" s="27"/>
      <c r="Q44" s="15"/>
      <c r="R44" s="15"/>
      <c r="T44" s="27"/>
      <c r="U44" s="15"/>
      <c r="V44" s="15"/>
    </row>
    <row r="45" spans="1:23" ht="11.5" x14ac:dyDescent="0.25">
      <c r="A45" s="143"/>
      <c r="B45" s="143"/>
      <c r="C45" s="27"/>
      <c r="D45" s="13" t="s">
        <v>173</v>
      </c>
      <c r="E45" s="132">
        <v>0</v>
      </c>
      <c r="F45" s="132">
        <v>0</v>
      </c>
      <c r="H45" s="13" t="s">
        <v>173</v>
      </c>
      <c r="I45" s="132">
        <v>0</v>
      </c>
      <c r="J45" s="132">
        <v>0</v>
      </c>
      <c r="K45" s="27"/>
      <c r="L45" s="13" t="s">
        <v>173</v>
      </c>
      <c r="M45" s="148">
        <f>I45/I$16</f>
        <v>0</v>
      </c>
      <c r="N45" s="148">
        <f>J45/J$16</f>
        <v>0</v>
      </c>
      <c r="P45" s="13" t="s">
        <v>173</v>
      </c>
      <c r="Q45" s="132">
        <v>0</v>
      </c>
      <c r="R45" s="132">
        <v>0</v>
      </c>
      <c r="T45" s="13" t="s">
        <v>173</v>
      </c>
      <c r="U45" s="148">
        <f>Q45/Q$16</f>
        <v>0</v>
      </c>
      <c r="V45" s="148">
        <f>R45/R$16</f>
        <v>0</v>
      </c>
    </row>
    <row r="46" spans="1:23" ht="11.5" x14ac:dyDescent="0.25">
      <c r="A46" s="143"/>
      <c r="B46" s="143"/>
      <c r="C46" s="27"/>
      <c r="D46" s="13" t="s">
        <v>184</v>
      </c>
      <c r="E46" s="132">
        <v>0</v>
      </c>
      <c r="F46" s="132">
        <v>0</v>
      </c>
      <c r="G46" s="27"/>
      <c r="H46" s="13" t="s">
        <v>184</v>
      </c>
      <c r="I46" s="132">
        <v>0</v>
      </c>
      <c r="J46" s="132">
        <v>0</v>
      </c>
      <c r="K46" s="27"/>
      <c r="L46" s="13" t="s">
        <v>184</v>
      </c>
      <c r="M46" s="148">
        <f>I46/I$16</f>
        <v>0</v>
      </c>
      <c r="N46" s="148">
        <f>J46/J$16</f>
        <v>0</v>
      </c>
      <c r="O46" s="27"/>
      <c r="P46" s="13" t="s">
        <v>184</v>
      </c>
      <c r="Q46" s="132">
        <v>0</v>
      </c>
      <c r="R46" s="132">
        <v>0</v>
      </c>
      <c r="S46" s="27"/>
      <c r="T46" s="13" t="s">
        <v>184</v>
      </c>
      <c r="U46" s="148">
        <f>Q46/Q$16</f>
        <v>0</v>
      </c>
      <c r="V46" s="148">
        <f>R46/R$16</f>
        <v>0</v>
      </c>
      <c r="W46" s="27"/>
    </row>
    <row r="47" spans="1:23" ht="11.5" x14ac:dyDescent="0.25">
      <c r="A47" s="143"/>
      <c r="B47" s="143"/>
      <c r="C47" s="27"/>
      <c r="D47" s="14" t="s">
        <v>17</v>
      </c>
      <c r="E47" s="49">
        <f t="shared" ref="E47:F47" si="20">E43+E45+E46</f>
        <v>0</v>
      </c>
      <c r="F47" s="49">
        <f t="shared" si="20"/>
        <v>100</v>
      </c>
      <c r="H47" s="14" t="s">
        <v>17</v>
      </c>
      <c r="I47" s="49">
        <f t="shared" ref="I47:J47" si="21">I43+I45+I46</f>
        <v>0</v>
      </c>
      <c r="J47" s="49">
        <f t="shared" si="21"/>
        <v>0</v>
      </c>
      <c r="K47" s="27"/>
      <c r="L47" s="14" t="s">
        <v>17</v>
      </c>
      <c r="M47" s="49">
        <f t="shared" ref="M47" si="22">M43+M45+M46</f>
        <v>0</v>
      </c>
      <c r="N47" s="49">
        <f t="shared" ref="N47" si="23">N43+N45+N46</f>
        <v>0</v>
      </c>
      <c r="P47" s="14" t="s">
        <v>17</v>
      </c>
      <c r="Q47" s="49">
        <f t="shared" ref="Q47:R47" si="24">Q43+Q45+Q46</f>
        <v>0</v>
      </c>
      <c r="R47" s="49">
        <f t="shared" si="24"/>
        <v>0</v>
      </c>
      <c r="T47" s="14" t="s">
        <v>17</v>
      </c>
      <c r="U47" s="49">
        <f t="shared" ref="U47" si="25">U43+U45+U46</f>
        <v>0</v>
      </c>
      <c r="V47" s="49">
        <f t="shared" ref="V47" si="26">V43+V45+V46</f>
        <v>0</v>
      </c>
    </row>
    <row r="48" spans="1:23" ht="11.5" x14ac:dyDescent="0.25">
      <c r="A48" s="143"/>
      <c r="B48" s="143"/>
      <c r="C48" s="27"/>
      <c r="D48" s="13" t="s">
        <v>2</v>
      </c>
      <c r="E48" s="132">
        <v>0</v>
      </c>
      <c r="F48" s="132">
        <v>0</v>
      </c>
      <c r="H48" s="13" t="s">
        <v>2</v>
      </c>
      <c r="I48" s="132">
        <v>0</v>
      </c>
      <c r="J48" s="132">
        <v>0</v>
      </c>
      <c r="K48" s="27"/>
      <c r="L48" s="13" t="s">
        <v>2</v>
      </c>
      <c r="M48" s="148">
        <f>I48/I$16</f>
        <v>0</v>
      </c>
      <c r="N48" s="148">
        <f>J48/J$16</f>
        <v>0</v>
      </c>
      <c r="P48" s="13" t="s">
        <v>2</v>
      </c>
      <c r="Q48" s="132">
        <v>0</v>
      </c>
      <c r="R48" s="132">
        <v>0</v>
      </c>
      <c r="T48" s="13" t="s">
        <v>2</v>
      </c>
      <c r="U48" s="148">
        <f>Q48/Q$16</f>
        <v>0</v>
      </c>
      <c r="V48" s="148">
        <f>R48/R$16</f>
        <v>0</v>
      </c>
    </row>
    <row r="49" spans="1:23" ht="11.5" x14ac:dyDescent="0.25">
      <c r="A49" s="143">
        <f>IF(OR(E49&gt;0,F49&gt;0,M49&gt;0,N49&gt;0,U49&gt;0,V49&gt;0),1,0)</f>
        <v>0</v>
      </c>
      <c r="B49" s="143"/>
      <c r="C49" s="27"/>
      <c r="D49" s="13" t="s">
        <v>18</v>
      </c>
      <c r="E49" s="132">
        <v>0</v>
      </c>
      <c r="F49" s="132">
        <v>0</v>
      </c>
      <c r="H49" s="13" t="s">
        <v>18</v>
      </c>
      <c r="I49" s="132">
        <v>0</v>
      </c>
      <c r="J49" s="132">
        <v>0</v>
      </c>
      <c r="K49" s="27"/>
      <c r="L49" s="13" t="s">
        <v>18</v>
      </c>
      <c r="M49" s="148">
        <f>I49/I$16</f>
        <v>0</v>
      </c>
      <c r="N49" s="148">
        <f>J49/J$16</f>
        <v>0</v>
      </c>
      <c r="P49" s="13" t="s">
        <v>18</v>
      </c>
      <c r="Q49" s="132">
        <v>0</v>
      </c>
      <c r="R49" s="132">
        <v>0</v>
      </c>
      <c r="T49" s="13" t="s">
        <v>18</v>
      </c>
      <c r="U49" s="148">
        <f>Q49/Q$16</f>
        <v>0</v>
      </c>
      <c r="V49" s="148">
        <f>R49/R$16</f>
        <v>0</v>
      </c>
    </row>
    <row r="50" spans="1:23" ht="11.5" x14ac:dyDescent="0.25">
      <c r="A50" s="143"/>
      <c r="B50" s="143"/>
      <c r="C50" s="27"/>
      <c r="D50" s="14" t="s">
        <v>19</v>
      </c>
      <c r="E50" s="49">
        <f>E47+E48+E49</f>
        <v>0</v>
      </c>
      <c r="F50" s="49">
        <f>F47+F48+F49</f>
        <v>100</v>
      </c>
      <c r="H50" s="14" t="s">
        <v>19</v>
      </c>
      <c r="I50" s="49">
        <f>I47+I48+I49</f>
        <v>0</v>
      </c>
      <c r="J50" s="49">
        <f>J47+J48+J49</f>
        <v>0</v>
      </c>
      <c r="K50" s="27"/>
      <c r="L50" s="14" t="s">
        <v>19</v>
      </c>
      <c r="M50" s="49">
        <f>M47+M48+M49</f>
        <v>0</v>
      </c>
      <c r="N50" s="49">
        <f>N47+N48+N49</f>
        <v>0</v>
      </c>
      <c r="P50" s="14" t="s">
        <v>19</v>
      </c>
      <c r="Q50" s="49">
        <f>Q47+Q48+Q49</f>
        <v>0</v>
      </c>
      <c r="R50" s="49">
        <f>R47+R48+R49</f>
        <v>0</v>
      </c>
      <c r="T50" s="14" t="s">
        <v>19</v>
      </c>
      <c r="U50" s="49">
        <f>U47+U48+U49</f>
        <v>0</v>
      </c>
      <c r="V50" s="49">
        <f>V47+V48+V49</f>
        <v>0</v>
      </c>
    </row>
    <row r="51" spans="1:23" ht="11.5" x14ac:dyDescent="0.25">
      <c r="A51" s="143"/>
      <c r="B51" s="143"/>
      <c r="C51" s="27"/>
      <c r="E51" s="15"/>
      <c r="F51" s="15"/>
      <c r="H51" s="27"/>
      <c r="I51" s="15"/>
      <c r="J51" s="15"/>
      <c r="K51" s="27"/>
      <c r="M51" s="15"/>
      <c r="N51" s="15"/>
      <c r="P51" s="27"/>
      <c r="Q51" s="15"/>
      <c r="R51" s="15"/>
      <c r="T51" s="27"/>
      <c r="U51" s="15"/>
      <c r="V51" s="15"/>
    </row>
    <row r="52" spans="1:23" ht="14.5" x14ac:dyDescent="0.35">
      <c r="A52" s="143">
        <f>IF(OR(E52&gt;0,F52&gt;0,M52&gt;0,N52&gt;0,U52&gt;0,V52&gt;0),1,0)</f>
        <v>0</v>
      </c>
      <c r="B52" s="143"/>
      <c r="C52" s="38"/>
      <c r="D52" s="37" t="s">
        <v>20</v>
      </c>
      <c r="E52" s="132">
        <v>0</v>
      </c>
      <c r="F52" s="132">
        <v>0</v>
      </c>
      <c r="G52" s="38"/>
      <c r="H52" s="37" t="s">
        <v>201</v>
      </c>
      <c r="I52" s="132">
        <v>0</v>
      </c>
      <c r="J52" s="132">
        <v>0</v>
      </c>
      <c r="K52" s="38"/>
      <c r="L52" s="37" t="s">
        <v>20</v>
      </c>
      <c r="M52" s="148">
        <f>I52/I$16</f>
        <v>0</v>
      </c>
      <c r="N52" s="148">
        <f>J52/J$16</f>
        <v>0</v>
      </c>
      <c r="O52" s="38"/>
      <c r="P52" s="37" t="s">
        <v>201</v>
      </c>
      <c r="Q52" s="132">
        <v>0</v>
      </c>
      <c r="R52" s="132">
        <v>0</v>
      </c>
      <c r="S52" s="38"/>
      <c r="T52" s="37" t="s">
        <v>20</v>
      </c>
      <c r="U52" s="148">
        <f>Q52/Q$16</f>
        <v>0</v>
      </c>
      <c r="V52" s="148">
        <f>R52/R$16</f>
        <v>0</v>
      </c>
      <c r="W52" s="38"/>
    </row>
    <row r="53" spans="1:23" ht="14.5" x14ac:dyDescent="0.35">
      <c r="A53" s="143">
        <f>IF(OR(E53&gt;0,F53&gt;0,M53&gt;0,N53&gt;0,U53&gt;0,V53&gt;0),1,0)</f>
        <v>0</v>
      </c>
      <c r="B53" s="143"/>
      <c r="C53" s="38"/>
      <c r="D53" s="37" t="s">
        <v>111</v>
      </c>
      <c r="E53" s="132">
        <v>0</v>
      </c>
      <c r="F53" s="132">
        <v>0</v>
      </c>
      <c r="G53" s="38"/>
      <c r="H53" s="37" t="s">
        <v>203</v>
      </c>
      <c r="I53" s="132">
        <v>0</v>
      </c>
      <c r="J53" s="132">
        <v>0</v>
      </c>
      <c r="K53" s="38"/>
      <c r="L53" s="37" t="s">
        <v>111</v>
      </c>
      <c r="M53" s="148">
        <f>I53/I$16</f>
        <v>0</v>
      </c>
      <c r="N53" s="148">
        <f>J53/J$16</f>
        <v>0</v>
      </c>
      <c r="O53" s="38"/>
      <c r="P53" s="37" t="s">
        <v>203</v>
      </c>
      <c r="Q53" s="132">
        <v>0</v>
      </c>
      <c r="R53" s="132">
        <v>0</v>
      </c>
      <c r="S53" s="38"/>
      <c r="T53" s="37" t="s">
        <v>111</v>
      </c>
      <c r="U53" s="148">
        <f>Q53/Q$16</f>
        <v>0</v>
      </c>
      <c r="V53" s="148">
        <f>R53/R$16</f>
        <v>0</v>
      </c>
      <c r="W53" s="38"/>
    </row>
    <row r="54" spans="1:23" ht="11.5" x14ac:dyDescent="0.25">
      <c r="A54" s="143"/>
      <c r="B54" s="143"/>
      <c r="C54" s="27"/>
      <c r="E54" s="15"/>
      <c r="F54" s="15"/>
      <c r="H54" s="27"/>
      <c r="I54" s="15"/>
      <c r="J54" s="15"/>
      <c r="K54" s="27"/>
      <c r="M54" s="15"/>
      <c r="N54" s="15"/>
      <c r="P54" s="27"/>
      <c r="Q54" s="15"/>
      <c r="R54" s="15"/>
      <c r="T54" s="27"/>
      <c r="U54" s="15"/>
      <c r="V54" s="15"/>
    </row>
    <row r="55" spans="1:23" ht="13" x14ac:dyDescent="0.3">
      <c r="A55" s="143"/>
      <c r="B55" s="143"/>
      <c r="C55" s="27"/>
      <c r="D55" s="28" t="s">
        <v>21</v>
      </c>
      <c r="E55" s="147" t="str">
        <f>E21</f>
        <v>31/XX/20XX</v>
      </c>
      <c r="F55" s="147" t="str">
        <f>F21</f>
        <v>31/XX/20XX</v>
      </c>
      <c r="H55" s="28" t="s">
        <v>189</v>
      </c>
      <c r="I55" s="147" t="str">
        <f>I21</f>
        <v>31/XX/20XX</v>
      </c>
      <c r="J55" s="147" t="str">
        <f>J21</f>
        <v>31/XX/20XX</v>
      </c>
      <c r="K55" s="27"/>
      <c r="L55" s="28" t="s">
        <v>21</v>
      </c>
      <c r="M55" s="147" t="str">
        <f>M21</f>
        <v>31/XX/20XX</v>
      </c>
      <c r="N55" s="147" t="str">
        <f>N21</f>
        <v>31/XX/20XX</v>
      </c>
      <c r="P55" s="28" t="s">
        <v>189</v>
      </c>
      <c r="Q55" s="147" t="str">
        <f>Q21</f>
        <v>31/XX/20XX</v>
      </c>
      <c r="R55" s="147" t="str">
        <f>R21</f>
        <v>31/XX/20XX</v>
      </c>
      <c r="T55" s="28" t="s">
        <v>21</v>
      </c>
      <c r="U55" s="147" t="str">
        <f>U21</f>
        <v>31/XX/20XX</v>
      </c>
      <c r="V55" s="147" t="str">
        <f>V21</f>
        <v>31/XX/20XX</v>
      </c>
    </row>
    <row r="56" spans="1:23" ht="11.5" x14ac:dyDescent="0.25">
      <c r="A56" s="143"/>
      <c r="B56" s="143"/>
      <c r="C56" s="27"/>
      <c r="D56" s="13" t="s">
        <v>185</v>
      </c>
      <c r="E56" s="132">
        <v>0</v>
      </c>
      <c r="F56" s="132">
        <v>0</v>
      </c>
      <c r="H56" s="13" t="s">
        <v>185</v>
      </c>
      <c r="I56" s="132">
        <v>0</v>
      </c>
      <c r="J56" s="132">
        <v>0</v>
      </c>
      <c r="K56" s="27"/>
      <c r="L56" s="13" t="s">
        <v>185</v>
      </c>
      <c r="M56" s="148">
        <f t="shared" ref="M56:N60" si="27">I56/I$17</f>
        <v>0</v>
      </c>
      <c r="N56" s="148">
        <f t="shared" si="27"/>
        <v>0</v>
      </c>
      <c r="P56" s="13" t="s">
        <v>185</v>
      </c>
      <c r="Q56" s="132">
        <v>0</v>
      </c>
      <c r="R56" s="132">
        <v>0</v>
      </c>
      <c r="T56" s="13" t="s">
        <v>185</v>
      </c>
      <c r="U56" s="148">
        <f t="shared" ref="U56:V60" si="28">Q56/Q$17</f>
        <v>0</v>
      </c>
      <c r="V56" s="148">
        <f t="shared" si="28"/>
        <v>0</v>
      </c>
    </row>
    <row r="57" spans="1:23" ht="11.5" x14ac:dyDescent="0.25">
      <c r="A57" s="143">
        <f>IF(OR(E57&lt;0,F57&lt;0,M57&lt;0,N57&lt;0,U57&lt;0,V57&lt;0),1,0)</f>
        <v>0</v>
      </c>
      <c r="B57" s="143"/>
      <c r="C57" s="27"/>
      <c r="D57" s="13" t="s">
        <v>174</v>
      </c>
      <c r="E57" s="132">
        <v>0</v>
      </c>
      <c r="F57" s="132">
        <v>0</v>
      </c>
      <c r="H57" s="13" t="s">
        <v>174</v>
      </c>
      <c r="I57" s="132">
        <v>0</v>
      </c>
      <c r="J57" s="132">
        <v>0</v>
      </c>
      <c r="K57" s="27"/>
      <c r="L57" s="13" t="s">
        <v>174</v>
      </c>
      <c r="M57" s="148">
        <f t="shared" si="27"/>
        <v>0</v>
      </c>
      <c r="N57" s="148">
        <f t="shared" si="27"/>
        <v>0</v>
      </c>
      <c r="P57" s="13" t="s">
        <v>174</v>
      </c>
      <c r="Q57" s="132">
        <v>0</v>
      </c>
      <c r="R57" s="132">
        <v>0</v>
      </c>
      <c r="T57" s="13" t="s">
        <v>174</v>
      </c>
      <c r="U57" s="148">
        <f t="shared" si="28"/>
        <v>0</v>
      </c>
      <c r="V57" s="148">
        <f t="shared" si="28"/>
        <v>0</v>
      </c>
    </row>
    <row r="58" spans="1:23" ht="11.5" x14ac:dyDescent="0.25">
      <c r="A58" s="143">
        <f>IF(OR(E58&lt;0,F58&lt;0,M58&lt;0,N58&lt;0,U58&lt;0,V58&lt;0),1,0)</f>
        <v>0</v>
      </c>
      <c r="B58" s="143"/>
      <c r="C58" s="27"/>
      <c r="D58" s="13" t="s">
        <v>22</v>
      </c>
      <c r="E58" s="132">
        <v>0</v>
      </c>
      <c r="F58" s="132">
        <v>0</v>
      </c>
      <c r="H58" s="13" t="s">
        <v>22</v>
      </c>
      <c r="I58" s="132">
        <v>0</v>
      </c>
      <c r="J58" s="132">
        <v>0</v>
      </c>
      <c r="K58" s="27"/>
      <c r="L58" s="13" t="s">
        <v>22</v>
      </c>
      <c r="M58" s="148">
        <f t="shared" si="27"/>
        <v>0</v>
      </c>
      <c r="N58" s="148">
        <f t="shared" si="27"/>
        <v>0</v>
      </c>
      <c r="P58" s="13" t="s">
        <v>22</v>
      </c>
      <c r="Q58" s="132">
        <v>0</v>
      </c>
      <c r="R58" s="132">
        <v>0</v>
      </c>
      <c r="T58" s="13" t="s">
        <v>22</v>
      </c>
      <c r="U58" s="148">
        <f t="shared" si="28"/>
        <v>0</v>
      </c>
      <c r="V58" s="148">
        <f t="shared" si="28"/>
        <v>0</v>
      </c>
    </row>
    <row r="59" spans="1:23" ht="11.5" x14ac:dyDescent="0.25">
      <c r="A59" s="143">
        <f>IF(OR(E59&lt;0,F59&lt;0,M59&lt;0,N59&lt;0,U59&lt;0,V59&lt;0),1,0)</f>
        <v>0</v>
      </c>
      <c r="B59" s="143"/>
      <c r="C59" s="27"/>
      <c r="D59" s="13" t="s">
        <v>108</v>
      </c>
      <c r="E59" s="132">
        <v>0</v>
      </c>
      <c r="F59" s="132">
        <v>0</v>
      </c>
      <c r="H59" s="13" t="s">
        <v>108</v>
      </c>
      <c r="I59" s="132">
        <v>0</v>
      </c>
      <c r="J59" s="132">
        <v>0</v>
      </c>
      <c r="K59" s="27"/>
      <c r="L59" s="13" t="s">
        <v>108</v>
      </c>
      <c r="M59" s="148">
        <f t="shared" si="27"/>
        <v>0</v>
      </c>
      <c r="N59" s="148">
        <f t="shared" si="27"/>
        <v>0</v>
      </c>
      <c r="P59" s="13" t="s">
        <v>108</v>
      </c>
      <c r="Q59" s="132">
        <v>0</v>
      </c>
      <c r="R59" s="132">
        <v>0</v>
      </c>
      <c r="T59" s="13" t="s">
        <v>108</v>
      </c>
      <c r="U59" s="148">
        <f t="shared" si="28"/>
        <v>0</v>
      </c>
      <c r="V59" s="148">
        <f t="shared" si="28"/>
        <v>0</v>
      </c>
    </row>
    <row r="60" spans="1:23" ht="11.5" x14ac:dyDescent="0.25">
      <c r="A60" s="143">
        <f>IF(OR(E60&lt;0,F60&lt;0,M60&lt;0,N60&lt;0,U60&lt;0,V60&lt;0),1,0)</f>
        <v>0</v>
      </c>
      <c r="B60" s="143"/>
      <c r="C60" s="27"/>
      <c r="D60" s="13" t="s">
        <v>109</v>
      </c>
      <c r="E60" s="132">
        <v>0</v>
      </c>
      <c r="F60" s="132">
        <v>0</v>
      </c>
      <c r="G60" s="27"/>
      <c r="H60" s="13" t="s">
        <v>109</v>
      </c>
      <c r="I60" s="132">
        <v>0</v>
      </c>
      <c r="J60" s="132">
        <v>0</v>
      </c>
      <c r="K60" s="27"/>
      <c r="L60" s="13" t="s">
        <v>109</v>
      </c>
      <c r="M60" s="148">
        <f t="shared" si="27"/>
        <v>0</v>
      </c>
      <c r="N60" s="148">
        <f t="shared" si="27"/>
        <v>0</v>
      </c>
      <c r="O60" s="27"/>
      <c r="P60" s="13" t="s">
        <v>109</v>
      </c>
      <c r="Q60" s="132">
        <v>0</v>
      </c>
      <c r="R60" s="132">
        <v>0</v>
      </c>
      <c r="S60" s="27"/>
      <c r="T60" s="13" t="s">
        <v>109</v>
      </c>
      <c r="U60" s="148">
        <f t="shared" si="28"/>
        <v>0</v>
      </c>
      <c r="V60" s="148">
        <f t="shared" si="28"/>
        <v>0</v>
      </c>
      <c r="W60" s="27"/>
    </row>
    <row r="61" spans="1:23" ht="11.5" x14ac:dyDescent="0.25">
      <c r="A61" s="143"/>
      <c r="B61" s="143"/>
      <c r="C61" s="27"/>
      <c r="D61" s="14" t="s">
        <v>23</v>
      </c>
      <c r="E61" s="49">
        <f t="shared" ref="E61:F61" si="29">SUM(E56:E60)</f>
        <v>0</v>
      </c>
      <c r="F61" s="49">
        <f t="shared" si="29"/>
        <v>0</v>
      </c>
      <c r="H61" s="14" t="s">
        <v>23</v>
      </c>
      <c r="I61" s="49">
        <f t="shared" ref="I61:J61" si="30">SUM(I56:I60)</f>
        <v>0</v>
      </c>
      <c r="J61" s="49">
        <f t="shared" si="30"/>
        <v>0</v>
      </c>
      <c r="K61" s="27"/>
      <c r="L61" s="14" t="s">
        <v>23</v>
      </c>
      <c r="M61" s="49">
        <f t="shared" ref="M61" si="31">SUM(M56:M60)</f>
        <v>0</v>
      </c>
      <c r="N61" s="49">
        <f t="shared" ref="N61" si="32">SUM(N56:N60)</f>
        <v>0</v>
      </c>
      <c r="P61" s="14" t="s">
        <v>23</v>
      </c>
      <c r="Q61" s="49">
        <f t="shared" ref="Q61:R61" si="33">SUM(Q56:Q60)</f>
        <v>0</v>
      </c>
      <c r="R61" s="49">
        <f t="shared" si="33"/>
        <v>0</v>
      </c>
      <c r="T61" s="14" t="s">
        <v>23</v>
      </c>
      <c r="U61" s="49">
        <f t="shared" ref="U61" si="34">SUM(U56:U60)</f>
        <v>0</v>
      </c>
      <c r="V61" s="49">
        <f t="shared" ref="V61" si="35">SUM(V56:V60)</f>
        <v>0</v>
      </c>
    </row>
    <row r="62" spans="1:23" ht="11.5" x14ac:dyDescent="0.25">
      <c r="A62" s="143"/>
      <c r="B62" s="143"/>
      <c r="C62" s="27"/>
      <c r="E62" s="17"/>
      <c r="F62" s="17"/>
      <c r="H62" s="27"/>
      <c r="I62" s="17"/>
      <c r="J62" s="17"/>
      <c r="K62" s="27"/>
      <c r="M62" s="17"/>
      <c r="N62" s="17"/>
      <c r="P62" s="27"/>
      <c r="Q62" s="17"/>
      <c r="R62" s="17"/>
      <c r="T62" s="27"/>
      <c r="U62" s="17"/>
      <c r="V62" s="17"/>
    </row>
    <row r="63" spans="1:23" ht="11.5" x14ac:dyDescent="0.25">
      <c r="A63" s="143">
        <f t="shared" ref="A63:A72" si="36">IF(OR(E63&lt;0,F63&lt;0,M63&lt;0,N63&lt;0,U63&lt;0,V63&lt;0),1,0)</f>
        <v>0</v>
      </c>
      <c r="B63" s="143"/>
      <c r="C63" s="27"/>
      <c r="D63" s="18" t="s">
        <v>110</v>
      </c>
      <c r="E63" s="132">
        <v>0</v>
      </c>
      <c r="F63" s="132">
        <v>0</v>
      </c>
      <c r="G63" s="27"/>
      <c r="H63" s="18" t="s">
        <v>110</v>
      </c>
      <c r="I63" s="132">
        <v>0</v>
      </c>
      <c r="J63" s="132">
        <v>0</v>
      </c>
      <c r="K63" s="27"/>
      <c r="L63" s="18" t="s">
        <v>110</v>
      </c>
      <c r="M63" s="148">
        <f t="shared" ref="M63:M72" si="37">I63/I$17</f>
        <v>0</v>
      </c>
      <c r="N63" s="148">
        <f t="shared" ref="N63:N72" si="38">J63/J$17</f>
        <v>0</v>
      </c>
      <c r="O63" s="27"/>
      <c r="P63" s="18" t="s">
        <v>110</v>
      </c>
      <c r="Q63" s="132">
        <v>0</v>
      </c>
      <c r="R63" s="132">
        <v>0</v>
      </c>
      <c r="S63" s="27"/>
      <c r="T63" s="18" t="s">
        <v>110</v>
      </c>
      <c r="U63" s="148">
        <f t="shared" ref="U63:U72" si="39">Q63/Q$17</f>
        <v>0</v>
      </c>
      <c r="V63" s="148">
        <f t="shared" ref="V63:V72" si="40">R63/R$17</f>
        <v>0</v>
      </c>
      <c r="W63" s="27"/>
    </row>
    <row r="64" spans="1:23" ht="11.5" x14ac:dyDescent="0.25">
      <c r="A64" s="143">
        <f t="shared" si="36"/>
        <v>0</v>
      </c>
      <c r="B64" s="143"/>
      <c r="C64" s="27"/>
      <c r="D64" s="18" t="s">
        <v>330</v>
      </c>
      <c r="E64" s="132">
        <v>0</v>
      </c>
      <c r="F64" s="132">
        <v>0</v>
      </c>
      <c r="H64" s="18" t="s">
        <v>330</v>
      </c>
      <c r="I64" s="132">
        <v>0</v>
      </c>
      <c r="J64" s="132">
        <v>0</v>
      </c>
      <c r="K64" s="27"/>
      <c r="L64" s="18" t="s">
        <v>330</v>
      </c>
      <c r="M64" s="148">
        <f t="shared" si="37"/>
        <v>0</v>
      </c>
      <c r="N64" s="148">
        <f t="shared" si="38"/>
        <v>0</v>
      </c>
      <c r="P64" s="18" t="s">
        <v>330</v>
      </c>
      <c r="Q64" s="132">
        <v>0</v>
      </c>
      <c r="R64" s="132">
        <v>0</v>
      </c>
      <c r="T64" s="18" t="s">
        <v>330</v>
      </c>
      <c r="U64" s="148">
        <f t="shared" si="39"/>
        <v>0</v>
      </c>
      <c r="V64" s="148">
        <f t="shared" si="40"/>
        <v>0</v>
      </c>
    </row>
    <row r="65" spans="1:23" ht="11.5" x14ac:dyDescent="0.25">
      <c r="A65" s="143">
        <f t="shared" si="36"/>
        <v>0</v>
      </c>
      <c r="B65" s="143"/>
      <c r="C65" s="27"/>
      <c r="D65" s="18" t="s">
        <v>118</v>
      </c>
      <c r="E65" s="132">
        <v>0</v>
      </c>
      <c r="F65" s="132">
        <v>0</v>
      </c>
      <c r="G65" s="27"/>
      <c r="H65" s="18" t="s">
        <v>118</v>
      </c>
      <c r="I65" s="132">
        <v>0</v>
      </c>
      <c r="J65" s="132">
        <v>0</v>
      </c>
      <c r="K65" s="27"/>
      <c r="L65" s="18" t="s">
        <v>118</v>
      </c>
      <c r="M65" s="148">
        <f t="shared" si="37"/>
        <v>0</v>
      </c>
      <c r="N65" s="148">
        <f t="shared" si="38"/>
        <v>0</v>
      </c>
      <c r="O65" s="27"/>
      <c r="P65" s="18" t="s">
        <v>118</v>
      </c>
      <c r="Q65" s="132">
        <v>0</v>
      </c>
      <c r="R65" s="132">
        <v>0</v>
      </c>
      <c r="S65" s="27"/>
      <c r="T65" s="18" t="s">
        <v>118</v>
      </c>
      <c r="U65" s="148">
        <f t="shared" si="39"/>
        <v>0</v>
      </c>
      <c r="V65" s="148">
        <f t="shared" si="40"/>
        <v>0</v>
      </c>
      <c r="W65" s="27"/>
    </row>
    <row r="66" spans="1:23" ht="11.5" x14ac:dyDescent="0.25">
      <c r="A66" s="143">
        <f t="shared" si="36"/>
        <v>0</v>
      </c>
      <c r="B66" s="143"/>
      <c r="C66" s="27"/>
      <c r="D66" s="18" t="s">
        <v>135</v>
      </c>
      <c r="E66" s="132">
        <v>0</v>
      </c>
      <c r="F66" s="132">
        <v>0</v>
      </c>
      <c r="H66" s="18" t="s">
        <v>135</v>
      </c>
      <c r="I66" s="132">
        <v>0</v>
      </c>
      <c r="J66" s="132">
        <v>0</v>
      </c>
      <c r="K66" s="27"/>
      <c r="L66" s="18" t="s">
        <v>135</v>
      </c>
      <c r="M66" s="148">
        <f t="shared" si="37"/>
        <v>0</v>
      </c>
      <c r="N66" s="148">
        <f t="shared" si="38"/>
        <v>0</v>
      </c>
      <c r="P66" s="18" t="s">
        <v>135</v>
      </c>
      <c r="Q66" s="132">
        <v>0</v>
      </c>
      <c r="R66" s="132">
        <v>0</v>
      </c>
      <c r="T66" s="18" t="s">
        <v>135</v>
      </c>
      <c r="U66" s="148">
        <f t="shared" si="39"/>
        <v>0</v>
      </c>
      <c r="V66" s="148">
        <f t="shared" si="40"/>
        <v>0</v>
      </c>
    </row>
    <row r="67" spans="1:23" ht="11.5" x14ac:dyDescent="0.25">
      <c r="A67" s="143">
        <f t="shared" si="36"/>
        <v>0</v>
      </c>
      <c r="B67" s="143"/>
      <c r="C67" s="27"/>
      <c r="D67" s="18" t="s">
        <v>136</v>
      </c>
      <c r="E67" s="132">
        <v>0</v>
      </c>
      <c r="F67" s="132">
        <v>0</v>
      </c>
      <c r="G67" s="27"/>
      <c r="H67" s="18" t="s">
        <v>136</v>
      </c>
      <c r="I67" s="132">
        <v>0</v>
      </c>
      <c r="J67" s="132">
        <v>0</v>
      </c>
      <c r="K67" s="27"/>
      <c r="L67" s="18" t="s">
        <v>136</v>
      </c>
      <c r="M67" s="148">
        <f t="shared" si="37"/>
        <v>0</v>
      </c>
      <c r="N67" s="148">
        <f t="shared" si="38"/>
        <v>0</v>
      </c>
      <c r="O67" s="27"/>
      <c r="P67" s="18" t="s">
        <v>136</v>
      </c>
      <c r="Q67" s="132">
        <v>0</v>
      </c>
      <c r="R67" s="132">
        <v>0</v>
      </c>
      <c r="S67" s="27"/>
      <c r="T67" s="18" t="s">
        <v>136</v>
      </c>
      <c r="U67" s="148">
        <f t="shared" si="39"/>
        <v>0</v>
      </c>
      <c r="V67" s="148">
        <f t="shared" si="40"/>
        <v>0</v>
      </c>
      <c r="W67" s="27"/>
    </row>
    <row r="68" spans="1:23" ht="11.5" x14ac:dyDescent="0.25">
      <c r="A68" s="143">
        <f t="shared" si="36"/>
        <v>0</v>
      </c>
      <c r="B68" s="143"/>
      <c r="C68" s="27"/>
      <c r="D68" s="18" t="s">
        <v>112</v>
      </c>
      <c r="E68" s="132">
        <v>0</v>
      </c>
      <c r="F68" s="132">
        <v>0</v>
      </c>
      <c r="G68" s="27"/>
      <c r="H68" s="18" t="s">
        <v>112</v>
      </c>
      <c r="I68" s="132">
        <v>0</v>
      </c>
      <c r="J68" s="132">
        <v>0</v>
      </c>
      <c r="K68" s="27"/>
      <c r="L68" s="18" t="s">
        <v>112</v>
      </c>
      <c r="M68" s="148">
        <f t="shared" si="37"/>
        <v>0</v>
      </c>
      <c r="N68" s="148">
        <f t="shared" si="38"/>
        <v>0</v>
      </c>
      <c r="O68" s="27"/>
      <c r="P68" s="18" t="s">
        <v>112</v>
      </c>
      <c r="Q68" s="132">
        <v>0</v>
      </c>
      <c r="R68" s="132">
        <v>0</v>
      </c>
      <c r="S68" s="27"/>
      <c r="T68" s="18" t="s">
        <v>112</v>
      </c>
      <c r="U68" s="148">
        <f t="shared" si="39"/>
        <v>0</v>
      </c>
      <c r="V68" s="148">
        <f t="shared" si="40"/>
        <v>0</v>
      </c>
      <c r="W68" s="27"/>
    </row>
    <row r="69" spans="1:23" ht="11.5" x14ac:dyDescent="0.25">
      <c r="A69" s="143">
        <f t="shared" si="36"/>
        <v>0</v>
      </c>
      <c r="B69" s="143"/>
      <c r="C69" s="27"/>
      <c r="D69" s="18" t="s">
        <v>331</v>
      </c>
      <c r="E69" s="132">
        <v>0</v>
      </c>
      <c r="F69" s="132">
        <v>0</v>
      </c>
      <c r="H69" s="18" t="s">
        <v>331</v>
      </c>
      <c r="I69" s="132">
        <v>0</v>
      </c>
      <c r="J69" s="132">
        <v>0</v>
      </c>
      <c r="K69" s="27"/>
      <c r="L69" s="18" t="s">
        <v>331</v>
      </c>
      <c r="M69" s="148">
        <f t="shared" si="37"/>
        <v>0</v>
      </c>
      <c r="N69" s="148">
        <f t="shared" si="38"/>
        <v>0</v>
      </c>
      <c r="P69" s="18" t="s">
        <v>331</v>
      </c>
      <c r="Q69" s="132">
        <v>0</v>
      </c>
      <c r="R69" s="132">
        <v>0</v>
      </c>
      <c r="T69" s="18" t="s">
        <v>331</v>
      </c>
      <c r="U69" s="148">
        <f t="shared" si="39"/>
        <v>0</v>
      </c>
      <c r="V69" s="148">
        <f t="shared" si="40"/>
        <v>0</v>
      </c>
    </row>
    <row r="70" spans="1:23" ht="11.5" x14ac:dyDescent="0.25">
      <c r="A70" s="143">
        <f t="shared" si="36"/>
        <v>0</v>
      </c>
      <c r="B70" s="143"/>
      <c r="C70" s="27"/>
      <c r="D70" s="18" t="s">
        <v>175</v>
      </c>
      <c r="E70" s="132">
        <v>0</v>
      </c>
      <c r="F70" s="132">
        <v>0</v>
      </c>
      <c r="H70" s="18" t="s">
        <v>175</v>
      </c>
      <c r="I70" s="132">
        <v>0</v>
      </c>
      <c r="J70" s="132">
        <v>0</v>
      </c>
      <c r="K70" s="27"/>
      <c r="L70" s="18" t="s">
        <v>175</v>
      </c>
      <c r="M70" s="148">
        <f t="shared" si="37"/>
        <v>0</v>
      </c>
      <c r="N70" s="148">
        <f t="shared" si="38"/>
        <v>0</v>
      </c>
      <c r="P70" s="18" t="s">
        <v>175</v>
      </c>
      <c r="Q70" s="132">
        <v>0</v>
      </c>
      <c r="R70" s="132">
        <v>0</v>
      </c>
      <c r="T70" s="18" t="s">
        <v>175</v>
      </c>
      <c r="U70" s="148">
        <f t="shared" si="39"/>
        <v>0</v>
      </c>
      <c r="V70" s="148">
        <f t="shared" si="40"/>
        <v>0</v>
      </c>
    </row>
    <row r="71" spans="1:23" ht="11.5" x14ac:dyDescent="0.25">
      <c r="A71" s="143">
        <f t="shared" si="36"/>
        <v>0</v>
      </c>
      <c r="B71" s="143"/>
      <c r="C71" s="27"/>
      <c r="D71" s="18" t="s">
        <v>113</v>
      </c>
      <c r="E71" s="132">
        <v>0</v>
      </c>
      <c r="F71" s="132">
        <v>0</v>
      </c>
      <c r="G71" s="27"/>
      <c r="H71" s="18" t="s">
        <v>113</v>
      </c>
      <c r="I71" s="132">
        <v>0</v>
      </c>
      <c r="J71" s="132">
        <v>0</v>
      </c>
      <c r="K71" s="27"/>
      <c r="L71" s="18" t="s">
        <v>113</v>
      </c>
      <c r="M71" s="148">
        <f t="shared" si="37"/>
        <v>0</v>
      </c>
      <c r="N71" s="148">
        <f t="shared" si="38"/>
        <v>0</v>
      </c>
      <c r="O71" s="27"/>
      <c r="P71" s="18" t="s">
        <v>113</v>
      </c>
      <c r="Q71" s="132">
        <v>0</v>
      </c>
      <c r="R71" s="132">
        <v>0</v>
      </c>
      <c r="S71" s="27"/>
      <c r="T71" s="18" t="s">
        <v>113</v>
      </c>
      <c r="U71" s="148">
        <f t="shared" si="39"/>
        <v>0</v>
      </c>
      <c r="V71" s="148">
        <f t="shared" si="40"/>
        <v>0</v>
      </c>
      <c r="W71" s="27"/>
    </row>
    <row r="72" spans="1:23" ht="11.5" x14ac:dyDescent="0.25">
      <c r="A72" s="143">
        <f t="shared" si="36"/>
        <v>0</v>
      </c>
      <c r="B72" s="143"/>
      <c r="C72" s="27"/>
      <c r="D72" s="18" t="s">
        <v>114</v>
      </c>
      <c r="E72" s="132">
        <v>0</v>
      </c>
      <c r="F72" s="132">
        <v>0</v>
      </c>
      <c r="G72" s="27"/>
      <c r="H72" s="18" t="s">
        <v>114</v>
      </c>
      <c r="I72" s="132">
        <v>0</v>
      </c>
      <c r="J72" s="132">
        <v>0</v>
      </c>
      <c r="K72" s="27"/>
      <c r="L72" s="18" t="s">
        <v>114</v>
      </c>
      <c r="M72" s="148">
        <f t="shared" si="37"/>
        <v>0</v>
      </c>
      <c r="N72" s="148">
        <f t="shared" si="38"/>
        <v>0</v>
      </c>
      <c r="O72" s="27"/>
      <c r="P72" s="18" t="s">
        <v>114</v>
      </c>
      <c r="Q72" s="132">
        <v>0</v>
      </c>
      <c r="R72" s="132">
        <v>0</v>
      </c>
      <c r="S72" s="27"/>
      <c r="T72" s="18" t="s">
        <v>114</v>
      </c>
      <c r="U72" s="148">
        <f t="shared" si="39"/>
        <v>0</v>
      </c>
      <c r="V72" s="148">
        <f t="shared" si="40"/>
        <v>0</v>
      </c>
      <c r="W72" s="27"/>
    </row>
    <row r="73" spans="1:23" ht="11.5" x14ac:dyDescent="0.25">
      <c r="A73" s="143"/>
      <c r="B73" s="143"/>
      <c r="C73" s="27"/>
      <c r="D73" s="14" t="s">
        <v>24</v>
      </c>
      <c r="E73" s="49">
        <f>SUM(E63:E72)</f>
        <v>0</v>
      </c>
      <c r="F73" s="49">
        <f>SUM(F63:F72)</f>
        <v>0</v>
      </c>
      <c r="H73" s="14" t="s">
        <v>24</v>
      </c>
      <c r="I73" s="49">
        <f>SUM(I63:I72)</f>
        <v>0</v>
      </c>
      <c r="J73" s="49">
        <f>SUM(J63:J72)</f>
        <v>0</v>
      </c>
      <c r="K73" s="27"/>
      <c r="L73" s="14" t="s">
        <v>24</v>
      </c>
      <c r="M73" s="49">
        <f>SUM(M63:M72)</f>
        <v>0</v>
      </c>
      <c r="N73" s="49">
        <f>SUM(N63:N72)</f>
        <v>0</v>
      </c>
      <c r="P73" s="14" t="s">
        <v>24</v>
      </c>
      <c r="Q73" s="49">
        <f>SUM(Q63:Q72)</f>
        <v>0</v>
      </c>
      <c r="R73" s="49">
        <f>SUM(R63:R72)</f>
        <v>0</v>
      </c>
      <c r="T73" s="14" t="s">
        <v>24</v>
      </c>
      <c r="U73" s="49">
        <f>SUM(U63:U72)</f>
        <v>0</v>
      </c>
      <c r="V73" s="49">
        <f>SUM(V63:V72)</f>
        <v>0</v>
      </c>
    </row>
    <row r="74" spans="1:23" ht="11.5" x14ac:dyDescent="0.25">
      <c r="A74" s="143"/>
      <c r="B74" s="143"/>
      <c r="C74" s="27"/>
      <c r="D74" s="27"/>
      <c r="E74" s="17"/>
      <c r="F74" s="17"/>
      <c r="G74" s="27"/>
      <c r="H74" s="27"/>
      <c r="I74" s="17"/>
      <c r="J74" s="17"/>
      <c r="K74" s="27"/>
      <c r="L74" s="27"/>
      <c r="M74" s="17"/>
      <c r="N74" s="17"/>
      <c r="O74" s="27"/>
      <c r="P74" s="27"/>
      <c r="Q74" s="17"/>
      <c r="R74" s="17"/>
      <c r="T74" s="27"/>
      <c r="U74" s="17"/>
      <c r="V74" s="17"/>
    </row>
    <row r="75" spans="1:23" ht="11.5" x14ac:dyDescent="0.25">
      <c r="A75" s="143">
        <f t="shared" ref="A75:A90" si="41">IF(OR(E75&lt;0,F75&lt;0,M75&lt;0,N75&lt;0,U75&lt;0,V75&lt;0),1,0)</f>
        <v>0</v>
      </c>
      <c r="B75" s="143"/>
      <c r="C75" s="27"/>
      <c r="D75" s="13" t="s">
        <v>25</v>
      </c>
      <c r="E75" s="132">
        <v>0</v>
      </c>
      <c r="F75" s="132">
        <v>0</v>
      </c>
      <c r="H75" s="13" t="s">
        <v>25</v>
      </c>
      <c r="I75" s="132">
        <v>0</v>
      </c>
      <c r="J75" s="132">
        <v>0</v>
      </c>
      <c r="K75" s="27"/>
      <c r="L75" s="13" t="s">
        <v>25</v>
      </c>
      <c r="M75" s="148">
        <f t="shared" ref="M75:M90" si="42">I75/I$17</f>
        <v>0</v>
      </c>
      <c r="N75" s="148">
        <f t="shared" ref="N75:N90" si="43">J75/J$17</f>
        <v>0</v>
      </c>
      <c r="P75" s="13" t="s">
        <v>25</v>
      </c>
      <c r="Q75" s="132">
        <v>0</v>
      </c>
      <c r="R75" s="132">
        <v>0</v>
      </c>
      <c r="T75" s="13" t="s">
        <v>25</v>
      </c>
      <c r="U75" s="148">
        <f t="shared" ref="U75:U90" si="44">Q75/Q$17</f>
        <v>0</v>
      </c>
      <c r="V75" s="148">
        <f t="shared" ref="V75:V90" si="45">R75/R$17</f>
        <v>0</v>
      </c>
    </row>
    <row r="76" spans="1:23" ht="11.5" x14ac:dyDescent="0.25">
      <c r="A76" s="143">
        <f t="shared" si="41"/>
        <v>0</v>
      </c>
      <c r="B76" s="143"/>
      <c r="C76" s="27"/>
      <c r="D76" s="13" t="s">
        <v>115</v>
      </c>
      <c r="E76" s="132">
        <v>0</v>
      </c>
      <c r="F76" s="132">
        <v>0</v>
      </c>
      <c r="H76" s="13" t="s">
        <v>115</v>
      </c>
      <c r="I76" s="132">
        <v>0</v>
      </c>
      <c r="J76" s="132">
        <v>0</v>
      </c>
      <c r="K76" s="27"/>
      <c r="L76" s="13" t="s">
        <v>115</v>
      </c>
      <c r="M76" s="148">
        <f t="shared" si="42"/>
        <v>0</v>
      </c>
      <c r="N76" s="148">
        <f t="shared" si="43"/>
        <v>0</v>
      </c>
      <c r="P76" s="13" t="s">
        <v>115</v>
      </c>
      <c r="Q76" s="132">
        <v>0</v>
      </c>
      <c r="R76" s="132">
        <v>0</v>
      </c>
      <c r="T76" s="13" t="s">
        <v>115</v>
      </c>
      <c r="U76" s="148">
        <f t="shared" si="44"/>
        <v>0</v>
      </c>
      <c r="V76" s="148">
        <f t="shared" si="45"/>
        <v>0</v>
      </c>
    </row>
    <row r="77" spans="1:23" ht="11.5" x14ac:dyDescent="0.25">
      <c r="A77" s="143">
        <f t="shared" si="41"/>
        <v>0</v>
      </c>
      <c r="B77" s="143"/>
      <c r="C77" s="27"/>
      <c r="D77" s="13" t="s">
        <v>116</v>
      </c>
      <c r="E77" s="132">
        <v>0</v>
      </c>
      <c r="F77" s="132">
        <v>0</v>
      </c>
      <c r="G77" s="27"/>
      <c r="H77" s="13" t="s">
        <v>116</v>
      </c>
      <c r="I77" s="132">
        <v>0</v>
      </c>
      <c r="J77" s="132">
        <v>0</v>
      </c>
      <c r="K77" s="27"/>
      <c r="L77" s="13" t="s">
        <v>116</v>
      </c>
      <c r="M77" s="148">
        <f t="shared" si="42"/>
        <v>0</v>
      </c>
      <c r="N77" s="148">
        <f t="shared" si="43"/>
        <v>0</v>
      </c>
      <c r="O77" s="27"/>
      <c r="P77" s="13" t="s">
        <v>116</v>
      </c>
      <c r="Q77" s="132">
        <v>0</v>
      </c>
      <c r="R77" s="132">
        <v>0</v>
      </c>
      <c r="S77" s="27"/>
      <c r="T77" s="13" t="s">
        <v>116</v>
      </c>
      <c r="U77" s="148">
        <f t="shared" si="44"/>
        <v>0</v>
      </c>
      <c r="V77" s="148">
        <f t="shared" si="45"/>
        <v>0</v>
      </c>
      <c r="W77" s="27"/>
    </row>
    <row r="78" spans="1:23" ht="11.5" x14ac:dyDescent="0.25">
      <c r="A78" s="143">
        <f t="shared" si="41"/>
        <v>0</v>
      </c>
      <c r="B78" s="143"/>
      <c r="C78" s="27"/>
      <c r="D78" s="13" t="s">
        <v>114</v>
      </c>
      <c r="E78" s="132">
        <v>0</v>
      </c>
      <c r="F78" s="132">
        <v>0</v>
      </c>
      <c r="G78" s="27"/>
      <c r="H78" s="13" t="s">
        <v>114</v>
      </c>
      <c r="I78" s="132">
        <v>0</v>
      </c>
      <c r="J78" s="132">
        <v>0</v>
      </c>
      <c r="K78" s="27"/>
      <c r="L78" s="13" t="s">
        <v>114</v>
      </c>
      <c r="M78" s="148">
        <f t="shared" si="42"/>
        <v>0</v>
      </c>
      <c r="N78" s="148">
        <f t="shared" si="43"/>
        <v>0</v>
      </c>
      <c r="O78" s="27"/>
      <c r="P78" s="13" t="s">
        <v>114</v>
      </c>
      <c r="Q78" s="132">
        <v>0</v>
      </c>
      <c r="R78" s="132">
        <v>0</v>
      </c>
      <c r="S78" s="27"/>
      <c r="T78" s="13" t="s">
        <v>114</v>
      </c>
      <c r="U78" s="148">
        <f t="shared" si="44"/>
        <v>0</v>
      </c>
      <c r="V78" s="148">
        <f t="shared" si="45"/>
        <v>0</v>
      </c>
      <c r="W78" s="27"/>
    </row>
    <row r="79" spans="1:23" ht="11.5" x14ac:dyDescent="0.25">
      <c r="A79" s="143">
        <f t="shared" si="41"/>
        <v>0</v>
      </c>
      <c r="B79" s="143"/>
      <c r="C79" s="27"/>
      <c r="D79" s="13" t="s">
        <v>118</v>
      </c>
      <c r="E79" s="132">
        <v>0</v>
      </c>
      <c r="F79" s="132">
        <v>0</v>
      </c>
      <c r="G79" s="27"/>
      <c r="H79" s="13" t="s">
        <v>118</v>
      </c>
      <c r="I79" s="132">
        <v>0</v>
      </c>
      <c r="J79" s="132">
        <v>0</v>
      </c>
      <c r="K79" s="27"/>
      <c r="L79" s="13" t="s">
        <v>118</v>
      </c>
      <c r="M79" s="148">
        <f t="shared" si="42"/>
        <v>0</v>
      </c>
      <c r="N79" s="148">
        <f t="shared" si="43"/>
        <v>0</v>
      </c>
      <c r="O79" s="27"/>
      <c r="P79" s="13" t="s">
        <v>118</v>
      </c>
      <c r="Q79" s="132">
        <v>0</v>
      </c>
      <c r="R79" s="132">
        <v>0</v>
      </c>
      <c r="S79" s="27"/>
      <c r="T79" s="13" t="s">
        <v>118</v>
      </c>
      <c r="U79" s="148">
        <f t="shared" si="44"/>
        <v>0</v>
      </c>
      <c r="V79" s="148">
        <f t="shared" si="45"/>
        <v>0</v>
      </c>
      <c r="W79" s="27"/>
    </row>
    <row r="80" spans="1:23" ht="11.5" x14ac:dyDescent="0.25">
      <c r="A80" s="143">
        <f t="shared" si="41"/>
        <v>0</v>
      </c>
      <c r="B80" s="143"/>
      <c r="C80" s="27"/>
      <c r="D80" s="13" t="s">
        <v>117</v>
      </c>
      <c r="E80" s="132">
        <v>0</v>
      </c>
      <c r="F80" s="132">
        <v>0</v>
      </c>
      <c r="G80" s="27"/>
      <c r="H80" s="13" t="s">
        <v>117</v>
      </c>
      <c r="I80" s="132">
        <v>0</v>
      </c>
      <c r="J80" s="132">
        <v>0</v>
      </c>
      <c r="K80" s="27"/>
      <c r="L80" s="13" t="s">
        <v>117</v>
      </c>
      <c r="M80" s="148">
        <f t="shared" si="42"/>
        <v>0</v>
      </c>
      <c r="N80" s="148">
        <f t="shared" si="43"/>
        <v>0</v>
      </c>
      <c r="O80" s="27"/>
      <c r="P80" s="13" t="s">
        <v>117</v>
      </c>
      <c r="Q80" s="132">
        <v>0</v>
      </c>
      <c r="R80" s="132">
        <v>0</v>
      </c>
      <c r="S80" s="27"/>
      <c r="T80" s="13" t="s">
        <v>117</v>
      </c>
      <c r="U80" s="148">
        <f t="shared" si="44"/>
        <v>0</v>
      </c>
      <c r="V80" s="148">
        <f t="shared" si="45"/>
        <v>0</v>
      </c>
      <c r="W80" s="27"/>
    </row>
    <row r="81" spans="1:23" ht="11.5" x14ac:dyDescent="0.25">
      <c r="A81" s="143">
        <f t="shared" si="41"/>
        <v>0</v>
      </c>
      <c r="B81" s="143"/>
      <c r="C81" s="27"/>
      <c r="D81" s="21" t="s">
        <v>225</v>
      </c>
      <c r="E81" s="132">
        <v>0</v>
      </c>
      <c r="F81" s="132">
        <v>0</v>
      </c>
      <c r="G81" s="27"/>
      <c r="H81" s="21" t="s">
        <v>225</v>
      </c>
      <c r="I81" s="132">
        <v>0</v>
      </c>
      <c r="J81" s="132">
        <v>0</v>
      </c>
      <c r="K81" s="27"/>
      <c r="L81" s="21" t="s">
        <v>225</v>
      </c>
      <c r="M81" s="148">
        <f t="shared" si="42"/>
        <v>0</v>
      </c>
      <c r="N81" s="148">
        <f t="shared" si="43"/>
        <v>0</v>
      </c>
      <c r="O81" s="27"/>
      <c r="P81" s="21" t="s">
        <v>225</v>
      </c>
      <c r="Q81" s="132">
        <v>0</v>
      </c>
      <c r="R81" s="132">
        <v>0</v>
      </c>
      <c r="S81" s="27"/>
      <c r="T81" s="21" t="s">
        <v>225</v>
      </c>
      <c r="U81" s="148">
        <f t="shared" si="44"/>
        <v>0</v>
      </c>
      <c r="V81" s="148">
        <f t="shared" si="45"/>
        <v>0</v>
      </c>
      <c r="W81" s="27"/>
    </row>
    <row r="82" spans="1:23" ht="11.5" x14ac:dyDescent="0.25">
      <c r="A82" s="143">
        <f t="shared" si="41"/>
        <v>0</v>
      </c>
      <c r="B82" s="143"/>
      <c r="C82" s="27"/>
      <c r="D82" s="63" t="s">
        <v>136</v>
      </c>
      <c r="E82" s="132">
        <v>0</v>
      </c>
      <c r="F82" s="132">
        <v>0</v>
      </c>
      <c r="G82" s="27"/>
      <c r="H82" s="63" t="s">
        <v>136</v>
      </c>
      <c r="I82" s="132">
        <v>0</v>
      </c>
      <c r="J82" s="132">
        <v>0</v>
      </c>
      <c r="K82" s="27"/>
      <c r="L82" s="63" t="s">
        <v>136</v>
      </c>
      <c r="M82" s="148">
        <f t="shared" si="42"/>
        <v>0</v>
      </c>
      <c r="N82" s="148">
        <f t="shared" si="43"/>
        <v>0</v>
      </c>
      <c r="O82" s="27"/>
      <c r="P82" s="63" t="s">
        <v>136</v>
      </c>
      <c r="Q82" s="132">
        <v>0</v>
      </c>
      <c r="R82" s="132">
        <v>0</v>
      </c>
      <c r="S82" s="27"/>
      <c r="T82" s="63" t="s">
        <v>136</v>
      </c>
      <c r="U82" s="148">
        <f t="shared" si="44"/>
        <v>0</v>
      </c>
      <c r="V82" s="148">
        <f t="shared" si="45"/>
        <v>0</v>
      </c>
      <c r="W82" s="27"/>
    </row>
    <row r="83" spans="1:23" ht="11.5" x14ac:dyDescent="0.25">
      <c r="A83" s="143">
        <f t="shared" si="41"/>
        <v>0</v>
      </c>
      <c r="B83" s="143"/>
      <c r="C83" s="27"/>
      <c r="D83" s="13" t="s">
        <v>32</v>
      </c>
      <c r="E83" s="132">
        <v>0</v>
      </c>
      <c r="F83" s="132">
        <v>0</v>
      </c>
      <c r="H83" s="13" t="s">
        <v>32</v>
      </c>
      <c r="I83" s="132">
        <v>0</v>
      </c>
      <c r="J83" s="132">
        <v>0</v>
      </c>
      <c r="K83" s="27"/>
      <c r="L83" s="13" t="s">
        <v>32</v>
      </c>
      <c r="M83" s="148">
        <f t="shared" si="42"/>
        <v>0</v>
      </c>
      <c r="N83" s="148">
        <f t="shared" si="43"/>
        <v>0</v>
      </c>
      <c r="P83" s="13" t="s">
        <v>32</v>
      </c>
      <c r="Q83" s="132">
        <v>0</v>
      </c>
      <c r="R83" s="132">
        <v>0</v>
      </c>
      <c r="T83" s="13" t="s">
        <v>32</v>
      </c>
      <c r="U83" s="148">
        <f t="shared" si="44"/>
        <v>0</v>
      </c>
      <c r="V83" s="148">
        <f t="shared" si="45"/>
        <v>0</v>
      </c>
    </row>
    <row r="84" spans="1:23" ht="11.5" x14ac:dyDescent="0.25">
      <c r="A84" s="143">
        <f t="shared" si="41"/>
        <v>0</v>
      </c>
      <c r="B84" s="143"/>
      <c r="C84" s="27"/>
      <c r="D84" s="13" t="s">
        <v>28</v>
      </c>
      <c r="E84" s="132">
        <v>0</v>
      </c>
      <c r="F84" s="132">
        <v>0</v>
      </c>
      <c r="G84" s="27"/>
      <c r="H84" s="13" t="s">
        <v>28</v>
      </c>
      <c r="I84" s="132">
        <v>0</v>
      </c>
      <c r="J84" s="132">
        <v>0</v>
      </c>
      <c r="K84" s="27"/>
      <c r="L84" s="13" t="s">
        <v>28</v>
      </c>
      <c r="M84" s="148">
        <f t="shared" si="42"/>
        <v>0</v>
      </c>
      <c r="N84" s="148">
        <f t="shared" si="43"/>
        <v>0</v>
      </c>
      <c r="P84" s="13" t="s">
        <v>28</v>
      </c>
      <c r="Q84" s="132">
        <v>0</v>
      </c>
      <c r="R84" s="132">
        <v>0</v>
      </c>
      <c r="T84" s="13" t="s">
        <v>28</v>
      </c>
      <c r="U84" s="148">
        <f t="shared" si="44"/>
        <v>0</v>
      </c>
      <c r="V84" s="148">
        <f t="shared" si="45"/>
        <v>0</v>
      </c>
    </row>
    <row r="85" spans="1:23" ht="11.5" x14ac:dyDescent="0.25">
      <c r="A85" s="143">
        <f t="shared" si="41"/>
        <v>0</v>
      </c>
      <c r="B85" s="143"/>
      <c r="C85" s="27"/>
      <c r="D85" s="13" t="s">
        <v>69</v>
      </c>
      <c r="E85" s="132">
        <v>0</v>
      </c>
      <c r="F85" s="132">
        <v>0</v>
      </c>
      <c r="G85" s="27"/>
      <c r="H85" s="13" t="s">
        <v>69</v>
      </c>
      <c r="I85" s="132">
        <v>0</v>
      </c>
      <c r="J85" s="132">
        <v>0</v>
      </c>
      <c r="K85" s="27"/>
      <c r="L85" s="13" t="s">
        <v>69</v>
      </c>
      <c r="M85" s="148">
        <f t="shared" si="42"/>
        <v>0</v>
      </c>
      <c r="N85" s="148">
        <f t="shared" si="43"/>
        <v>0</v>
      </c>
      <c r="O85" s="27"/>
      <c r="P85" s="13" t="s">
        <v>69</v>
      </c>
      <c r="Q85" s="132">
        <v>0</v>
      </c>
      <c r="R85" s="132">
        <v>0</v>
      </c>
      <c r="S85" s="27"/>
      <c r="T85" s="13" t="s">
        <v>69</v>
      </c>
      <c r="U85" s="148">
        <f t="shared" si="44"/>
        <v>0</v>
      </c>
      <c r="V85" s="148">
        <f t="shared" si="45"/>
        <v>0</v>
      </c>
      <c r="W85" s="27"/>
    </row>
    <row r="86" spans="1:23" ht="11.5" x14ac:dyDescent="0.25">
      <c r="A86" s="143">
        <f t="shared" si="41"/>
        <v>0</v>
      </c>
      <c r="B86" s="143"/>
      <c r="C86" s="27"/>
      <c r="D86" s="20" t="s">
        <v>70</v>
      </c>
      <c r="E86" s="132">
        <v>0</v>
      </c>
      <c r="F86" s="132">
        <v>0</v>
      </c>
      <c r="G86" s="27"/>
      <c r="H86" s="20" t="s">
        <v>70</v>
      </c>
      <c r="I86" s="132">
        <v>0</v>
      </c>
      <c r="J86" s="132">
        <v>0</v>
      </c>
      <c r="K86" s="27"/>
      <c r="L86" s="20" t="s">
        <v>70</v>
      </c>
      <c r="M86" s="148">
        <f t="shared" si="42"/>
        <v>0</v>
      </c>
      <c r="N86" s="148">
        <f t="shared" si="43"/>
        <v>0</v>
      </c>
      <c r="P86" s="20" t="s">
        <v>70</v>
      </c>
      <c r="Q86" s="132">
        <v>0</v>
      </c>
      <c r="R86" s="132">
        <v>0</v>
      </c>
      <c r="T86" s="20" t="s">
        <v>70</v>
      </c>
      <c r="U86" s="148">
        <f t="shared" si="44"/>
        <v>0</v>
      </c>
      <c r="V86" s="148">
        <f t="shared" si="45"/>
        <v>0</v>
      </c>
    </row>
    <row r="87" spans="1:23" ht="11.5" x14ac:dyDescent="0.25">
      <c r="A87" s="143">
        <f t="shared" si="41"/>
        <v>0</v>
      </c>
      <c r="B87" s="143"/>
      <c r="C87" s="27"/>
      <c r="D87" s="20" t="s">
        <v>112</v>
      </c>
      <c r="E87" s="132">
        <v>0</v>
      </c>
      <c r="F87" s="132">
        <v>0</v>
      </c>
      <c r="G87" s="27"/>
      <c r="H87" s="20" t="s">
        <v>112</v>
      </c>
      <c r="I87" s="132">
        <v>0</v>
      </c>
      <c r="J87" s="132">
        <v>0</v>
      </c>
      <c r="K87" s="27"/>
      <c r="L87" s="20" t="s">
        <v>112</v>
      </c>
      <c r="M87" s="148">
        <f t="shared" si="42"/>
        <v>0</v>
      </c>
      <c r="N87" s="148">
        <f t="shared" si="43"/>
        <v>0</v>
      </c>
      <c r="O87" s="27"/>
      <c r="P87" s="20" t="s">
        <v>112</v>
      </c>
      <c r="Q87" s="132">
        <v>0</v>
      </c>
      <c r="R87" s="132">
        <v>0</v>
      </c>
      <c r="S87" s="27"/>
      <c r="T87" s="20" t="s">
        <v>112</v>
      </c>
      <c r="U87" s="148">
        <f t="shared" si="44"/>
        <v>0</v>
      </c>
      <c r="V87" s="148">
        <f t="shared" si="45"/>
        <v>0</v>
      </c>
      <c r="W87" s="27"/>
    </row>
    <row r="88" spans="1:23" ht="11.5" x14ac:dyDescent="0.25">
      <c r="A88" s="143">
        <f t="shared" si="41"/>
        <v>0</v>
      </c>
      <c r="B88" s="143"/>
      <c r="C88" s="27"/>
      <c r="D88" s="20" t="s">
        <v>119</v>
      </c>
      <c r="E88" s="132">
        <v>0</v>
      </c>
      <c r="F88" s="132">
        <v>0</v>
      </c>
      <c r="G88" s="27"/>
      <c r="H88" s="20" t="s">
        <v>119</v>
      </c>
      <c r="I88" s="132">
        <v>0</v>
      </c>
      <c r="J88" s="132">
        <v>0</v>
      </c>
      <c r="K88" s="27"/>
      <c r="L88" s="20" t="s">
        <v>119</v>
      </c>
      <c r="M88" s="148">
        <f t="shared" si="42"/>
        <v>0</v>
      </c>
      <c r="N88" s="148">
        <f t="shared" si="43"/>
        <v>0</v>
      </c>
      <c r="O88" s="27"/>
      <c r="P88" s="20" t="s">
        <v>119</v>
      </c>
      <c r="Q88" s="132">
        <v>0</v>
      </c>
      <c r="R88" s="132">
        <v>0</v>
      </c>
      <c r="S88" s="27"/>
      <c r="T88" s="20" t="s">
        <v>119</v>
      </c>
      <c r="U88" s="148">
        <f t="shared" si="44"/>
        <v>0</v>
      </c>
      <c r="V88" s="148">
        <f t="shared" si="45"/>
        <v>0</v>
      </c>
      <c r="W88" s="27"/>
    </row>
    <row r="89" spans="1:23" ht="11.5" x14ac:dyDescent="0.25">
      <c r="A89" s="143">
        <f t="shared" si="41"/>
        <v>0</v>
      </c>
      <c r="B89" s="143"/>
      <c r="C89" s="27"/>
      <c r="D89" s="13" t="s">
        <v>186</v>
      </c>
      <c r="E89" s="132">
        <v>0</v>
      </c>
      <c r="F89" s="132">
        <v>0</v>
      </c>
      <c r="G89" s="27"/>
      <c r="H89" s="13" t="s">
        <v>186</v>
      </c>
      <c r="I89" s="132">
        <v>0</v>
      </c>
      <c r="J89" s="132">
        <v>0</v>
      </c>
      <c r="K89" s="27"/>
      <c r="L89" s="13" t="s">
        <v>186</v>
      </c>
      <c r="M89" s="148">
        <f t="shared" si="42"/>
        <v>0</v>
      </c>
      <c r="N89" s="148">
        <f t="shared" si="43"/>
        <v>0</v>
      </c>
      <c r="O89" s="27"/>
      <c r="P89" s="13" t="s">
        <v>186</v>
      </c>
      <c r="Q89" s="132">
        <v>0</v>
      </c>
      <c r="R89" s="132">
        <v>0</v>
      </c>
      <c r="S89" s="27"/>
      <c r="T89" s="13" t="s">
        <v>186</v>
      </c>
      <c r="U89" s="148">
        <f t="shared" si="44"/>
        <v>0</v>
      </c>
      <c r="V89" s="148">
        <f t="shared" si="45"/>
        <v>0</v>
      </c>
      <c r="W89" s="27"/>
    </row>
    <row r="90" spans="1:23" ht="11.5" x14ac:dyDescent="0.25">
      <c r="A90" s="143">
        <f t="shared" si="41"/>
        <v>0</v>
      </c>
      <c r="B90" s="143"/>
      <c r="C90" s="27"/>
      <c r="D90" s="13" t="s">
        <v>120</v>
      </c>
      <c r="E90" s="132">
        <v>0</v>
      </c>
      <c r="F90" s="132">
        <v>0</v>
      </c>
      <c r="G90" s="27"/>
      <c r="H90" s="13" t="s">
        <v>120</v>
      </c>
      <c r="I90" s="132">
        <v>0</v>
      </c>
      <c r="J90" s="132">
        <v>0</v>
      </c>
      <c r="K90" s="27"/>
      <c r="L90" s="13" t="s">
        <v>120</v>
      </c>
      <c r="M90" s="148">
        <f t="shared" si="42"/>
        <v>0</v>
      </c>
      <c r="N90" s="148">
        <f t="shared" si="43"/>
        <v>0</v>
      </c>
      <c r="O90" s="27"/>
      <c r="P90" s="13" t="s">
        <v>120</v>
      </c>
      <c r="Q90" s="132">
        <v>0</v>
      </c>
      <c r="R90" s="132">
        <v>0</v>
      </c>
      <c r="S90" s="27"/>
      <c r="T90" s="13" t="s">
        <v>120</v>
      </c>
      <c r="U90" s="148">
        <f t="shared" si="44"/>
        <v>0</v>
      </c>
      <c r="V90" s="148">
        <f t="shared" si="45"/>
        <v>0</v>
      </c>
      <c r="W90" s="27"/>
    </row>
    <row r="91" spans="1:23" ht="11.5" x14ac:dyDescent="0.25">
      <c r="A91" s="143"/>
      <c r="B91" s="143"/>
      <c r="C91" s="27"/>
      <c r="D91" s="14" t="s">
        <v>29</v>
      </c>
      <c r="E91" s="49">
        <f>SUM(E75:E90)</f>
        <v>0</v>
      </c>
      <c r="F91" s="49">
        <f>SUM(F75:F90)</f>
        <v>0</v>
      </c>
      <c r="G91" s="27"/>
      <c r="H91" s="14" t="s">
        <v>29</v>
      </c>
      <c r="I91" s="49">
        <f>SUM(I75:I90)</f>
        <v>0</v>
      </c>
      <c r="J91" s="49">
        <f>SUM(J75:J90)</f>
        <v>0</v>
      </c>
      <c r="K91" s="27"/>
      <c r="L91" s="14" t="s">
        <v>29</v>
      </c>
      <c r="M91" s="49">
        <f>SUM(M75:M90)</f>
        <v>0</v>
      </c>
      <c r="N91" s="49">
        <f>SUM(N75:N90)</f>
        <v>0</v>
      </c>
      <c r="P91" s="14" t="s">
        <v>29</v>
      </c>
      <c r="Q91" s="49">
        <f>SUM(Q75:Q90)</f>
        <v>0</v>
      </c>
      <c r="R91" s="49">
        <f>SUM(R75:R90)</f>
        <v>0</v>
      </c>
      <c r="T91" s="14" t="s">
        <v>29</v>
      </c>
      <c r="U91" s="49">
        <f>SUM(U75:U90)</f>
        <v>0</v>
      </c>
      <c r="V91" s="49">
        <f>SUM(V75:V90)</f>
        <v>0</v>
      </c>
    </row>
    <row r="92" spans="1:23" ht="11.5" x14ac:dyDescent="0.25">
      <c r="A92" s="143"/>
      <c r="B92" s="143"/>
      <c r="C92" s="27"/>
      <c r="E92" s="17"/>
      <c r="F92" s="17"/>
      <c r="G92" s="27"/>
      <c r="H92" s="27"/>
      <c r="I92" s="17"/>
      <c r="J92" s="17"/>
      <c r="K92" s="27"/>
      <c r="M92" s="17"/>
      <c r="N92" s="17"/>
      <c r="P92" s="27"/>
      <c r="Q92" s="17"/>
      <c r="R92" s="17"/>
      <c r="T92" s="27"/>
      <c r="U92" s="17"/>
      <c r="V92" s="17"/>
    </row>
    <row r="93" spans="1:23" ht="11.5" x14ac:dyDescent="0.25">
      <c r="A93" s="143">
        <f t="shared" ref="A93:A108" si="46">IF(OR(E93&lt;0,F93&lt;0,M93&lt;0,N93&lt;0,U93&lt;0,V93&lt;0),1,0)</f>
        <v>0</v>
      </c>
      <c r="B93" s="143"/>
      <c r="C93" s="27"/>
      <c r="D93" s="19" t="s">
        <v>121</v>
      </c>
      <c r="E93" s="132">
        <v>0</v>
      </c>
      <c r="F93" s="132">
        <v>0</v>
      </c>
      <c r="G93" s="27"/>
      <c r="H93" s="19" t="s">
        <v>121</v>
      </c>
      <c r="I93" s="132">
        <v>0</v>
      </c>
      <c r="J93" s="132">
        <v>0</v>
      </c>
      <c r="K93" s="27"/>
      <c r="L93" s="19" t="s">
        <v>121</v>
      </c>
      <c r="M93" s="148">
        <f t="shared" ref="M93:M108" si="47">I93/I$17</f>
        <v>0</v>
      </c>
      <c r="N93" s="148">
        <f t="shared" ref="N93:N108" si="48">J93/J$17</f>
        <v>0</v>
      </c>
      <c r="P93" s="19" t="s">
        <v>121</v>
      </c>
      <c r="Q93" s="132">
        <v>0</v>
      </c>
      <c r="R93" s="132">
        <v>0</v>
      </c>
      <c r="T93" s="19" t="s">
        <v>121</v>
      </c>
      <c r="U93" s="148">
        <f t="shared" ref="U93:U108" si="49">Q93/Q$17</f>
        <v>0</v>
      </c>
      <c r="V93" s="148">
        <f t="shared" ref="V93:V108" si="50">R93/R$17</f>
        <v>0</v>
      </c>
    </row>
    <row r="94" spans="1:23" ht="11.5" x14ac:dyDescent="0.25">
      <c r="A94" s="143">
        <f t="shared" si="46"/>
        <v>0</v>
      </c>
      <c r="B94" s="143"/>
      <c r="C94" s="27"/>
      <c r="D94" s="19" t="s">
        <v>31</v>
      </c>
      <c r="E94" s="132">
        <v>0</v>
      </c>
      <c r="F94" s="132">
        <v>0</v>
      </c>
      <c r="G94" s="27"/>
      <c r="H94" s="19" t="s">
        <v>31</v>
      </c>
      <c r="I94" s="132">
        <v>0</v>
      </c>
      <c r="J94" s="132">
        <v>0</v>
      </c>
      <c r="K94" s="27"/>
      <c r="L94" s="21" t="s">
        <v>31</v>
      </c>
      <c r="M94" s="148">
        <f t="shared" si="47"/>
        <v>0</v>
      </c>
      <c r="N94" s="148">
        <f t="shared" si="48"/>
        <v>0</v>
      </c>
      <c r="P94" s="19" t="s">
        <v>31</v>
      </c>
      <c r="Q94" s="132">
        <v>0</v>
      </c>
      <c r="R94" s="132">
        <v>0</v>
      </c>
      <c r="T94" s="21" t="s">
        <v>31</v>
      </c>
      <c r="U94" s="148">
        <f t="shared" si="49"/>
        <v>0</v>
      </c>
      <c r="V94" s="148">
        <f t="shared" si="50"/>
        <v>0</v>
      </c>
    </row>
    <row r="95" spans="1:23" ht="11.5" x14ac:dyDescent="0.25">
      <c r="A95" s="143">
        <f t="shared" si="46"/>
        <v>0</v>
      </c>
      <c r="B95" s="143"/>
      <c r="C95" s="27"/>
      <c r="D95" s="19" t="s">
        <v>122</v>
      </c>
      <c r="E95" s="132">
        <v>0</v>
      </c>
      <c r="F95" s="132">
        <v>0</v>
      </c>
      <c r="G95" s="27"/>
      <c r="H95" s="19" t="s">
        <v>122</v>
      </c>
      <c r="I95" s="132">
        <v>0</v>
      </c>
      <c r="J95" s="132">
        <v>0</v>
      </c>
      <c r="K95" s="27"/>
      <c r="L95" s="19" t="s">
        <v>122</v>
      </c>
      <c r="M95" s="148">
        <f t="shared" si="47"/>
        <v>0</v>
      </c>
      <c r="N95" s="148">
        <f t="shared" si="48"/>
        <v>0</v>
      </c>
      <c r="P95" s="19" t="s">
        <v>122</v>
      </c>
      <c r="Q95" s="132">
        <v>0</v>
      </c>
      <c r="R95" s="132">
        <v>0</v>
      </c>
      <c r="T95" s="19" t="s">
        <v>122</v>
      </c>
      <c r="U95" s="148">
        <f t="shared" si="49"/>
        <v>0</v>
      </c>
      <c r="V95" s="148">
        <f t="shared" si="50"/>
        <v>0</v>
      </c>
    </row>
    <row r="96" spans="1:23" ht="11.5" x14ac:dyDescent="0.25">
      <c r="A96" s="143">
        <f t="shared" si="46"/>
        <v>0</v>
      </c>
      <c r="B96" s="143"/>
      <c r="C96" s="27"/>
      <c r="D96" s="19" t="s">
        <v>176</v>
      </c>
      <c r="E96" s="132">
        <v>0</v>
      </c>
      <c r="F96" s="132">
        <v>0</v>
      </c>
      <c r="G96" s="27"/>
      <c r="H96" s="19" t="s">
        <v>176</v>
      </c>
      <c r="I96" s="132">
        <v>0</v>
      </c>
      <c r="J96" s="132">
        <v>0</v>
      </c>
      <c r="K96" s="27"/>
      <c r="L96" s="19" t="s">
        <v>176</v>
      </c>
      <c r="M96" s="148">
        <f t="shared" si="47"/>
        <v>0</v>
      </c>
      <c r="N96" s="148">
        <f t="shared" si="48"/>
        <v>0</v>
      </c>
      <c r="O96" s="27"/>
      <c r="P96" s="19" t="s">
        <v>176</v>
      </c>
      <c r="Q96" s="132">
        <v>0</v>
      </c>
      <c r="R96" s="132">
        <v>0</v>
      </c>
      <c r="S96" s="27"/>
      <c r="T96" s="19" t="s">
        <v>176</v>
      </c>
      <c r="U96" s="148">
        <f t="shared" si="49"/>
        <v>0</v>
      </c>
      <c r="V96" s="148">
        <f t="shared" si="50"/>
        <v>0</v>
      </c>
      <c r="W96" s="27"/>
    </row>
    <row r="97" spans="1:23" ht="11.5" x14ac:dyDescent="0.25">
      <c r="A97" s="143">
        <f t="shared" si="46"/>
        <v>0</v>
      </c>
      <c r="B97" s="143"/>
      <c r="C97" s="27"/>
      <c r="D97" s="21" t="s">
        <v>128</v>
      </c>
      <c r="E97" s="132">
        <v>0</v>
      </c>
      <c r="F97" s="132">
        <v>0</v>
      </c>
      <c r="G97" s="27"/>
      <c r="H97" s="21" t="s">
        <v>128</v>
      </c>
      <c r="I97" s="132">
        <v>0</v>
      </c>
      <c r="J97" s="132">
        <v>0</v>
      </c>
      <c r="K97" s="27"/>
      <c r="L97" s="21" t="s">
        <v>128</v>
      </c>
      <c r="M97" s="148">
        <f t="shared" si="47"/>
        <v>0</v>
      </c>
      <c r="N97" s="148">
        <f t="shared" si="48"/>
        <v>0</v>
      </c>
      <c r="P97" s="21" t="s">
        <v>128</v>
      </c>
      <c r="Q97" s="132">
        <v>0</v>
      </c>
      <c r="R97" s="132">
        <v>0</v>
      </c>
      <c r="T97" s="21" t="s">
        <v>128</v>
      </c>
      <c r="U97" s="148">
        <f t="shared" si="49"/>
        <v>0</v>
      </c>
      <c r="V97" s="148">
        <f t="shared" si="50"/>
        <v>0</v>
      </c>
    </row>
    <row r="98" spans="1:23" ht="11.5" x14ac:dyDescent="0.25">
      <c r="A98" s="143">
        <f t="shared" si="46"/>
        <v>0</v>
      </c>
      <c r="B98" s="143"/>
      <c r="C98" s="27"/>
      <c r="D98" s="19" t="s">
        <v>123</v>
      </c>
      <c r="E98" s="132">
        <v>0</v>
      </c>
      <c r="F98" s="132">
        <v>0</v>
      </c>
      <c r="G98" s="27"/>
      <c r="H98" s="19" t="s">
        <v>123</v>
      </c>
      <c r="I98" s="132">
        <v>0</v>
      </c>
      <c r="J98" s="132">
        <v>0</v>
      </c>
      <c r="K98" s="27"/>
      <c r="L98" s="19" t="s">
        <v>123</v>
      </c>
      <c r="M98" s="148">
        <f t="shared" si="47"/>
        <v>0</v>
      </c>
      <c r="N98" s="148">
        <f t="shared" si="48"/>
        <v>0</v>
      </c>
      <c r="O98" s="27"/>
      <c r="P98" s="19" t="s">
        <v>123</v>
      </c>
      <c r="Q98" s="132">
        <v>0</v>
      </c>
      <c r="R98" s="132">
        <v>0</v>
      </c>
      <c r="S98" s="27"/>
      <c r="T98" s="19" t="s">
        <v>123</v>
      </c>
      <c r="U98" s="148">
        <f t="shared" si="49"/>
        <v>0</v>
      </c>
      <c r="V98" s="148">
        <f t="shared" si="50"/>
        <v>0</v>
      </c>
      <c r="W98" s="27"/>
    </row>
    <row r="99" spans="1:23" ht="11.5" x14ac:dyDescent="0.25">
      <c r="A99" s="143">
        <f t="shared" si="46"/>
        <v>0</v>
      </c>
      <c r="B99" s="143"/>
      <c r="C99" s="27"/>
      <c r="D99" s="19" t="s">
        <v>177</v>
      </c>
      <c r="E99" s="132">
        <v>0</v>
      </c>
      <c r="F99" s="132">
        <v>0</v>
      </c>
      <c r="G99" s="27"/>
      <c r="H99" s="19" t="s">
        <v>177</v>
      </c>
      <c r="I99" s="132">
        <v>0</v>
      </c>
      <c r="J99" s="132">
        <v>0</v>
      </c>
      <c r="K99" s="27"/>
      <c r="L99" s="19" t="s">
        <v>177</v>
      </c>
      <c r="M99" s="148">
        <f t="shared" si="47"/>
        <v>0</v>
      </c>
      <c r="N99" s="148">
        <f t="shared" si="48"/>
        <v>0</v>
      </c>
      <c r="O99" s="27"/>
      <c r="P99" s="19" t="s">
        <v>177</v>
      </c>
      <c r="Q99" s="132">
        <v>0</v>
      </c>
      <c r="R99" s="132">
        <v>0</v>
      </c>
      <c r="S99" s="27"/>
      <c r="T99" s="19" t="s">
        <v>177</v>
      </c>
      <c r="U99" s="148">
        <f t="shared" si="49"/>
        <v>0</v>
      </c>
      <c r="V99" s="148">
        <f t="shared" si="50"/>
        <v>0</v>
      </c>
      <c r="W99" s="27"/>
    </row>
    <row r="100" spans="1:23" ht="11.5" x14ac:dyDescent="0.25">
      <c r="A100" s="143">
        <f t="shared" si="46"/>
        <v>0</v>
      </c>
      <c r="B100" s="143"/>
      <c r="C100" s="27"/>
      <c r="D100" s="19" t="s">
        <v>137</v>
      </c>
      <c r="E100" s="132">
        <v>0</v>
      </c>
      <c r="F100" s="132">
        <v>0</v>
      </c>
      <c r="G100" s="27"/>
      <c r="H100" s="19" t="s">
        <v>137</v>
      </c>
      <c r="I100" s="132">
        <v>0</v>
      </c>
      <c r="J100" s="132">
        <v>0</v>
      </c>
      <c r="K100" s="27"/>
      <c r="L100" s="19" t="s">
        <v>137</v>
      </c>
      <c r="M100" s="148">
        <f t="shared" si="47"/>
        <v>0</v>
      </c>
      <c r="N100" s="148">
        <f t="shared" si="48"/>
        <v>0</v>
      </c>
      <c r="O100" s="27"/>
      <c r="P100" s="19" t="s">
        <v>137</v>
      </c>
      <c r="Q100" s="132">
        <v>0</v>
      </c>
      <c r="R100" s="132">
        <v>0</v>
      </c>
      <c r="S100" s="27"/>
      <c r="T100" s="19" t="s">
        <v>137</v>
      </c>
      <c r="U100" s="148">
        <f t="shared" si="49"/>
        <v>0</v>
      </c>
      <c r="V100" s="148">
        <f t="shared" si="50"/>
        <v>0</v>
      </c>
      <c r="W100" s="27"/>
    </row>
    <row r="101" spans="1:23" ht="11.5" x14ac:dyDescent="0.25">
      <c r="A101" s="143">
        <f t="shared" si="46"/>
        <v>0</v>
      </c>
      <c r="B101" s="143"/>
      <c r="C101" s="27"/>
      <c r="D101" s="21" t="s">
        <v>142</v>
      </c>
      <c r="E101" s="132">
        <v>0</v>
      </c>
      <c r="F101" s="132">
        <v>0</v>
      </c>
      <c r="G101" s="27"/>
      <c r="H101" s="21" t="s">
        <v>142</v>
      </c>
      <c r="I101" s="132">
        <v>0</v>
      </c>
      <c r="J101" s="132">
        <v>0</v>
      </c>
      <c r="K101" s="27"/>
      <c r="L101" s="21" t="s">
        <v>142</v>
      </c>
      <c r="M101" s="148">
        <f t="shared" si="47"/>
        <v>0</v>
      </c>
      <c r="N101" s="148">
        <f t="shared" si="48"/>
        <v>0</v>
      </c>
      <c r="O101" s="27"/>
      <c r="P101" s="21" t="s">
        <v>142</v>
      </c>
      <c r="Q101" s="132">
        <v>0</v>
      </c>
      <c r="R101" s="132">
        <v>0</v>
      </c>
      <c r="S101" s="27"/>
      <c r="T101" s="21" t="s">
        <v>142</v>
      </c>
      <c r="U101" s="148">
        <f t="shared" si="49"/>
        <v>0</v>
      </c>
      <c r="V101" s="148">
        <f t="shared" si="50"/>
        <v>0</v>
      </c>
      <c r="W101" s="27"/>
    </row>
    <row r="102" spans="1:23" ht="11.5" x14ac:dyDescent="0.25">
      <c r="A102" s="143">
        <f t="shared" si="46"/>
        <v>0</v>
      </c>
      <c r="B102" s="143"/>
      <c r="C102" s="66"/>
      <c r="D102" s="65" t="s">
        <v>138</v>
      </c>
      <c r="E102" s="132">
        <v>0</v>
      </c>
      <c r="F102" s="132">
        <v>0</v>
      </c>
      <c r="G102" s="27"/>
      <c r="H102" s="65" t="s">
        <v>138</v>
      </c>
      <c r="I102" s="132">
        <v>0</v>
      </c>
      <c r="J102" s="132">
        <v>0</v>
      </c>
      <c r="K102" s="27"/>
      <c r="L102" s="65" t="s">
        <v>138</v>
      </c>
      <c r="M102" s="148">
        <f t="shared" si="47"/>
        <v>0</v>
      </c>
      <c r="N102" s="148">
        <f t="shared" si="48"/>
        <v>0</v>
      </c>
      <c r="O102" s="66"/>
      <c r="P102" s="65" t="s">
        <v>138</v>
      </c>
      <c r="Q102" s="132">
        <v>0</v>
      </c>
      <c r="R102" s="132">
        <v>0</v>
      </c>
      <c r="S102" s="66"/>
      <c r="T102" s="65" t="s">
        <v>138</v>
      </c>
      <c r="U102" s="148">
        <f t="shared" si="49"/>
        <v>0</v>
      </c>
      <c r="V102" s="148">
        <f t="shared" si="50"/>
        <v>0</v>
      </c>
      <c r="W102" s="66"/>
    </row>
    <row r="103" spans="1:23" ht="11.5" x14ac:dyDescent="0.25">
      <c r="A103" s="143">
        <f t="shared" si="46"/>
        <v>0</v>
      </c>
      <c r="B103" s="143"/>
      <c r="C103" s="27"/>
      <c r="D103" s="19" t="s">
        <v>112</v>
      </c>
      <c r="E103" s="132">
        <v>0</v>
      </c>
      <c r="F103" s="132">
        <v>0</v>
      </c>
      <c r="G103" s="27"/>
      <c r="H103" s="19" t="s">
        <v>112</v>
      </c>
      <c r="I103" s="132">
        <v>0</v>
      </c>
      <c r="J103" s="132">
        <v>0</v>
      </c>
      <c r="K103" s="27"/>
      <c r="L103" s="19" t="s">
        <v>112</v>
      </c>
      <c r="M103" s="148">
        <f t="shared" si="47"/>
        <v>0</v>
      </c>
      <c r="N103" s="148">
        <f t="shared" si="48"/>
        <v>0</v>
      </c>
      <c r="O103" s="27"/>
      <c r="P103" s="19" t="s">
        <v>112</v>
      </c>
      <c r="Q103" s="132">
        <v>0</v>
      </c>
      <c r="R103" s="132">
        <v>0</v>
      </c>
      <c r="S103" s="27"/>
      <c r="T103" s="19" t="s">
        <v>112</v>
      </c>
      <c r="U103" s="148">
        <f t="shared" si="49"/>
        <v>0</v>
      </c>
      <c r="V103" s="148">
        <f t="shared" si="50"/>
        <v>0</v>
      </c>
      <c r="W103" s="27"/>
    </row>
    <row r="104" spans="1:23" s="27" customFormat="1" ht="11.5" x14ac:dyDescent="0.25">
      <c r="A104" s="143">
        <f t="shared" si="46"/>
        <v>0</v>
      </c>
      <c r="B104" s="143"/>
      <c r="D104" s="19" t="s">
        <v>337</v>
      </c>
      <c r="E104" s="132">
        <v>0</v>
      </c>
      <c r="F104" s="132">
        <v>0</v>
      </c>
      <c r="H104" s="19" t="s">
        <v>337</v>
      </c>
      <c r="I104" s="132">
        <v>0</v>
      </c>
      <c r="J104" s="132">
        <v>0</v>
      </c>
      <c r="L104" s="19" t="s">
        <v>337</v>
      </c>
      <c r="M104" s="148">
        <f t="shared" si="47"/>
        <v>0</v>
      </c>
      <c r="N104" s="148">
        <f t="shared" si="48"/>
        <v>0</v>
      </c>
      <c r="P104" s="19" t="s">
        <v>337</v>
      </c>
      <c r="Q104" s="132">
        <v>0</v>
      </c>
      <c r="R104" s="132">
        <v>0</v>
      </c>
      <c r="T104" s="19" t="s">
        <v>337</v>
      </c>
      <c r="U104" s="148">
        <f t="shared" si="49"/>
        <v>0</v>
      </c>
      <c r="V104" s="148">
        <f t="shared" si="50"/>
        <v>0</v>
      </c>
    </row>
    <row r="105" spans="1:23" ht="11.5" x14ac:dyDescent="0.25">
      <c r="A105" s="143">
        <f t="shared" si="46"/>
        <v>0</v>
      </c>
      <c r="B105" s="143"/>
      <c r="C105" s="27"/>
      <c r="D105" s="19" t="s">
        <v>34</v>
      </c>
      <c r="E105" s="132">
        <v>0</v>
      </c>
      <c r="F105" s="132">
        <v>0</v>
      </c>
      <c r="G105" s="27"/>
      <c r="H105" s="19" t="s">
        <v>34</v>
      </c>
      <c r="I105" s="132">
        <v>0</v>
      </c>
      <c r="J105" s="132">
        <v>0</v>
      </c>
      <c r="K105" s="27"/>
      <c r="L105" s="19" t="s">
        <v>34</v>
      </c>
      <c r="M105" s="148">
        <f t="shared" si="47"/>
        <v>0</v>
      </c>
      <c r="N105" s="148">
        <f t="shared" si="48"/>
        <v>0</v>
      </c>
      <c r="O105" s="27"/>
      <c r="P105" s="19" t="s">
        <v>34</v>
      </c>
      <c r="Q105" s="132">
        <v>0</v>
      </c>
      <c r="R105" s="132">
        <v>0</v>
      </c>
      <c r="S105" s="27"/>
      <c r="T105" s="19" t="s">
        <v>34</v>
      </c>
      <c r="U105" s="148">
        <f t="shared" si="49"/>
        <v>0</v>
      </c>
      <c r="V105" s="148">
        <f t="shared" si="50"/>
        <v>0</v>
      </c>
      <c r="W105" s="27"/>
    </row>
    <row r="106" spans="1:23" ht="11.5" x14ac:dyDescent="0.25">
      <c r="A106" s="143">
        <f t="shared" si="46"/>
        <v>0</v>
      </c>
      <c r="B106" s="143"/>
      <c r="C106" s="27"/>
      <c r="D106" s="19" t="s">
        <v>33</v>
      </c>
      <c r="E106" s="132">
        <v>0</v>
      </c>
      <c r="F106" s="132">
        <v>0</v>
      </c>
      <c r="G106" s="27"/>
      <c r="H106" s="19" t="s">
        <v>33</v>
      </c>
      <c r="I106" s="132">
        <v>0</v>
      </c>
      <c r="J106" s="132">
        <v>0</v>
      </c>
      <c r="K106" s="27"/>
      <c r="L106" s="19" t="s">
        <v>33</v>
      </c>
      <c r="M106" s="148">
        <f t="shared" si="47"/>
        <v>0</v>
      </c>
      <c r="N106" s="148">
        <f t="shared" si="48"/>
        <v>0</v>
      </c>
      <c r="O106" s="27"/>
      <c r="P106" s="19" t="s">
        <v>33</v>
      </c>
      <c r="Q106" s="132">
        <v>0</v>
      </c>
      <c r="R106" s="132">
        <v>0</v>
      </c>
      <c r="S106" s="27"/>
      <c r="T106" s="19" t="s">
        <v>33</v>
      </c>
      <c r="U106" s="148">
        <f t="shared" si="49"/>
        <v>0</v>
      </c>
      <c r="V106" s="148">
        <f t="shared" si="50"/>
        <v>0</v>
      </c>
      <c r="W106" s="27"/>
    </row>
    <row r="107" spans="1:23" ht="11.5" x14ac:dyDescent="0.25">
      <c r="A107" s="143">
        <f t="shared" si="46"/>
        <v>0</v>
      </c>
      <c r="B107" s="143"/>
      <c r="C107" s="27"/>
      <c r="D107" s="19" t="s">
        <v>124</v>
      </c>
      <c r="E107" s="132">
        <v>0</v>
      </c>
      <c r="F107" s="132">
        <v>0</v>
      </c>
      <c r="G107" s="27"/>
      <c r="H107" s="19" t="s">
        <v>124</v>
      </c>
      <c r="I107" s="132">
        <v>0</v>
      </c>
      <c r="J107" s="132">
        <v>0</v>
      </c>
      <c r="K107" s="27"/>
      <c r="L107" s="19" t="s">
        <v>124</v>
      </c>
      <c r="M107" s="148">
        <f t="shared" si="47"/>
        <v>0</v>
      </c>
      <c r="N107" s="148">
        <f t="shared" si="48"/>
        <v>0</v>
      </c>
      <c r="O107" s="27"/>
      <c r="P107" s="19" t="s">
        <v>124</v>
      </c>
      <c r="Q107" s="132">
        <v>0</v>
      </c>
      <c r="R107" s="132">
        <v>0</v>
      </c>
      <c r="S107" s="27"/>
      <c r="T107" s="19" t="s">
        <v>124</v>
      </c>
      <c r="U107" s="148">
        <f t="shared" si="49"/>
        <v>0</v>
      </c>
      <c r="V107" s="148">
        <f t="shared" si="50"/>
        <v>0</v>
      </c>
      <c r="W107" s="27"/>
    </row>
    <row r="108" spans="1:23" ht="11.5" x14ac:dyDescent="0.25">
      <c r="A108" s="143">
        <f t="shared" si="46"/>
        <v>0</v>
      </c>
      <c r="B108" s="143"/>
      <c r="C108" s="27"/>
      <c r="D108" s="19" t="s">
        <v>125</v>
      </c>
      <c r="E108" s="132">
        <v>0</v>
      </c>
      <c r="F108" s="132">
        <v>0</v>
      </c>
      <c r="G108" s="27"/>
      <c r="H108" s="19" t="s">
        <v>125</v>
      </c>
      <c r="I108" s="132">
        <v>0</v>
      </c>
      <c r="J108" s="132">
        <v>0</v>
      </c>
      <c r="K108" s="27"/>
      <c r="L108" s="19" t="s">
        <v>125</v>
      </c>
      <c r="M108" s="148">
        <f t="shared" si="47"/>
        <v>0</v>
      </c>
      <c r="N108" s="148">
        <f t="shared" si="48"/>
        <v>0</v>
      </c>
      <c r="O108" s="27"/>
      <c r="P108" s="19" t="s">
        <v>125</v>
      </c>
      <c r="Q108" s="132">
        <v>0</v>
      </c>
      <c r="R108" s="132">
        <v>0</v>
      </c>
      <c r="S108" s="27"/>
      <c r="T108" s="19" t="s">
        <v>125</v>
      </c>
      <c r="U108" s="148">
        <f t="shared" si="49"/>
        <v>0</v>
      </c>
      <c r="V108" s="148">
        <f t="shared" si="50"/>
        <v>0</v>
      </c>
      <c r="W108" s="27"/>
    </row>
    <row r="109" spans="1:23" ht="11.5" x14ac:dyDescent="0.25">
      <c r="A109" s="143"/>
      <c r="B109" s="143"/>
      <c r="C109" s="27"/>
      <c r="D109" s="14" t="s">
        <v>35</v>
      </c>
      <c r="E109" s="49">
        <f>SUM(E93:E108)</f>
        <v>0</v>
      </c>
      <c r="F109" s="49">
        <f>SUM(F93:F108)</f>
        <v>0</v>
      </c>
      <c r="H109" s="14" t="s">
        <v>35</v>
      </c>
      <c r="I109" s="49">
        <f>SUM(I93:I108)</f>
        <v>0</v>
      </c>
      <c r="J109" s="49">
        <f>SUM(J93:J108)</f>
        <v>0</v>
      </c>
      <c r="K109" s="27"/>
      <c r="L109" s="14" t="s">
        <v>35</v>
      </c>
      <c r="M109" s="49">
        <f>SUM(M93:M108)</f>
        <v>0</v>
      </c>
      <c r="N109" s="49">
        <f>SUM(N93:N108)</f>
        <v>0</v>
      </c>
      <c r="P109" s="14" t="s">
        <v>35</v>
      </c>
      <c r="Q109" s="49">
        <f>SUM(Q93:Q108)</f>
        <v>0</v>
      </c>
      <c r="R109" s="49">
        <f>SUM(R93:R108)</f>
        <v>0</v>
      </c>
      <c r="T109" s="14" t="s">
        <v>35</v>
      </c>
      <c r="U109" s="49">
        <f>SUM(U93:U108)</f>
        <v>0</v>
      </c>
      <c r="V109" s="49">
        <f>SUM(V93:V108)</f>
        <v>0</v>
      </c>
    </row>
    <row r="110" spans="1:23" ht="11.5" x14ac:dyDescent="0.25">
      <c r="A110" s="143"/>
      <c r="B110" s="143"/>
      <c r="C110" s="27"/>
      <c r="E110" s="17"/>
      <c r="F110" s="17"/>
      <c r="H110" s="27"/>
      <c r="I110" s="17"/>
      <c r="J110" s="17"/>
      <c r="K110" s="27"/>
      <c r="M110" s="17"/>
      <c r="N110" s="17"/>
      <c r="P110" s="27"/>
      <c r="Q110" s="17"/>
      <c r="R110" s="17"/>
      <c r="T110" s="27"/>
      <c r="U110" s="17"/>
      <c r="V110" s="17"/>
    </row>
    <row r="111" spans="1:23" ht="11.5" x14ac:dyDescent="0.25">
      <c r="A111" s="143"/>
      <c r="B111" s="143"/>
      <c r="C111" s="27"/>
      <c r="D111" s="14" t="s">
        <v>36</v>
      </c>
      <c r="E111" s="49">
        <f>E91-E109</f>
        <v>0</v>
      </c>
      <c r="F111" s="49">
        <f>F91-F109</f>
        <v>0</v>
      </c>
      <c r="H111" s="14" t="s">
        <v>36</v>
      </c>
      <c r="I111" s="49">
        <f>I91-I109</f>
        <v>0</v>
      </c>
      <c r="J111" s="49">
        <f>J91-J109</f>
        <v>0</v>
      </c>
      <c r="K111" s="27"/>
      <c r="L111" s="14" t="s">
        <v>36</v>
      </c>
      <c r="M111" s="49">
        <f>M91-M109</f>
        <v>0</v>
      </c>
      <c r="N111" s="49">
        <f>N91-N109</f>
        <v>0</v>
      </c>
      <c r="P111" s="14" t="s">
        <v>36</v>
      </c>
      <c r="Q111" s="49">
        <f>Q91-Q109</f>
        <v>0</v>
      </c>
      <c r="R111" s="49">
        <f>R91-R109</f>
        <v>0</v>
      </c>
      <c r="T111" s="14" t="s">
        <v>36</v>
      </c>
      <c r="U111" s="49">
        <f>U91-U109</f>
        <v>0</v>
      </c>
      <c r="V111" s="49">
        <f>V91-V109</f>
        <v>0</v>
      </c>
    </row>
    <row r="112" spans="1:23" ht="11.5" x14ac:dyDescent="0.25">
      <c r="A112" s="143"/>
      <c r="B112" s="143"/>
      <c r="C112" s="27"/>
      <c r="E112" s="17"/>
      <c r="F112" s="17"/>
      <c r="H112" s="27"/>
      <c r="I112" s="17"/>
      <c r="J112" s="17"/>
      <c r="K112" s="27"/>
      <c r="M112" s="17"/>
      <c r="N112" s="17"/>
      <c r="P112" s="27"/>
      <c r="Q112" s="17"/>
      <c r="R112" s="17"/>
      <c r="T112" s="27"/>
      <c r="U112" s="17"/>
      <c r="V112" s="17"/>
    </row>
    <row r="113" spans="1:23" ht="11.5" x14ac:dyDescent="0.25">
      <c r="A113" s="143"/>
      <c r="B113" s="143"/>
      <c r="C113" s="27"/>
      <c r="D113" s="22" t="s">
        <v>236</v>
      </c>
      <c r="E113" s="50">
        <f>(E61+E91+E73)-E109</f>
        <v>0</v>
      </c>
      <c r="F113" s="50">
        <f>(F61+F91+F73)-F109</f>
        <v>0</v>
      </c>
      <c r="G113" s="27"/>
      <c r="H113" s="22" t="s">
        <v>236</v>
      </c>
      <c r="I113" s="50">
        <f>(I61+I91+I73)-I109</f>
        <v>0</v>
      </c>
      <c r="J113" s="50">
        <f>(J61+J91+J73)-J109</f>
        <v>0</v>
      </c>
      <c r="K113" s="27"/>
      <c r="L113" s="22" t="s">
        <v>236</v>
      </c>
      <c r="M113" s="50">
        <f>(M61+M91+M73)-M109</f>
        <v>0</v>
      </c>
      <c r="N113" s="50">
        <f>(N61+N91+N73)-N109</f>
        <v>0</v>
      </c>
      <c r="P113" s="22" t="s">
        <v>236</v>
      </c>
      <c r="Q113" s="50">
        <f>(Q61+Q91+Q73)-Q109</f>
        <v>0</v>
      </c>
      <c r="R113" s="50">
        <f>(R61+R91+R73)-R109</f>
        <v>0</v>
      </c>
      <c r="T113" s="22" t="s">
        <v>236</v>
      </c>
      <c r="U113" s="50">
        <f>(U61+U91+U73)-U109</f>
        <v>0</v>
      </c>
      <c r="V113" s="50">
        <f>(V61+V91+V73)-V109</f>
        <v>0</v>
      </c>
    </row>
    <row r="114" spans="1:23" ht="11.5" x14ac:dyDescent="0.25">
      <c r="A114" s="143"/>
      <c r="B114" s="143"/>
      <c r="C114" s="27"/>
      <c r="E114" s="17"/>
      <c r="F114" s="17"/>
      <c r="G114" s="27"/>
      <c r="H114" s="27"/>
      <c r="I114" s="17"/>
      <c r="J114" s="17"/>
      <c r="K114" s="27"/>
      <c r="M114" s="17"/>
      <c r="N114" s="17"/>
      <c r="P114" s="27"/>
      <c r="Q114" s="17"/>
      <c r="R114" s="17"/>
      <c r="T114" s="27"/>
      <c r="U114" s="17"/>
      <c r="V114" s="17"/>
    </row>
    <row r="115" spans="1:23" ht="11.5" x14ac:dyDescent="0.25">
      <c r="A115" s="143">
        <f t="shared" ref="A115:A128" si="51">IF(OR(E115&lt;0,F115&lt;0,M115&lt;0,N115&lt;0,U115&lt;0,V115&lt;0),1,0)</f>
        <v>0</v>
      </c>
      <c r="B115" s="143"/>
      <c r="C115" s="27"/>
      <c r="D115" s="19" t="s">
        <v>128</v>
      </c>
      <c r="E115" s="132">
        <v>0</v>
      </c>
      <c r="F115" s="132">
        <v>0</v>
      </c>
      <c r="G115" s="214"/>
      <c r="H115" s="19" t="s">
        <v>128</v>
      </c>
      <c r="I115" s="132">
        <v>0</v>
      </c>
      <c r="J115" s="132">
        <v>0</v>
      </c>
      <c r="K115" s="214"/>
      <c r="L115" s="19" t="s">
        <v>128</v>
      </c>
      <c r="M115" s="148">
        <f t="shared" ref="M115:M128" si="52">I115/I$17</f>
        <v>0</v>
      </c>
      <c r="N115" s="148">
        <f t="shared" ref="N115:N128" si="53">J115/J$17</f>
        <v>0</v>
      </c>
      <c r="O115" s="27"/>
      <c r="P115" s="19" t="s">
        <v>128</v>
      </c>
      <c r="Q115" s="132">
        <v>0</v>
      </c>
      <c r="R115" s="132">
        <v>0</v>
      </c>
      <c r="S115" s="27"/>
      <c r="T115" s="19" t="s">
        <v>128</v>
      </c>
      <c r="U115" s="148">
        <f t="shared" ref="U115:U128" si="54">Q115/Q$17</f>
        <v>0</v>
      </c>
      <c r="V115" s="148">
        <f t="shared" ref="V115:V128" si="55">R115/R$17</f>
        <v>0</v>
      </c>
      <c r="W115" s="27"/>
    </row>
    <row r="116" spans="1:23" ht="11.5" x14ac:dyDescent="0.25">
      <c r="A116" s="143">
        <f t="shared" si="51"/>
        <v>0</v>
      </c>
      <c r="B116" s="143"/>
      <c r="C116" s="27"/>
      <c r="D116" s="64" t="s">
        <v>130</v>
      </c>
      <c r="E116" s="132">
        <v>0</v>
      </c>
      <c r="F116" s="132">
        <v>0</v>
      </c>
      <c r="G116" s="214"/>
      <c r="H116" s="64" t="s">
        <v>130</v>
      </c>
      <c r="I116" s="132">
        <v>0</v>
      </c>
      <c r="J116" s="132">
        <v>0</v>
      </c>
      <c r="K116" s="214"/>
      <c r="L116" s="64" t="s">
        <v>130</v>
      </c>
      <c r="M116" s="148">
        <f t="shared" si="52"/>
        <v>0</v>
      </c>
      <c r="N116" s="148">
        <f t="shared" si="53"/>
        <v>0</v>
      </c>
      <c r="O116" s="27"/>
      <c r="P116" s="64" t="s">
        <v>130</v>
      </c>
      <c r="Q116" s="132">
        <v>0</v>
      </c>
      <c r="R116" s="132">
        <v>0</v>
      </c>
      <c r="S116" s="27"/>
      <c r="T116" s="64" t="s">
        <v>130</v>
      </c>
      <c r="U116" s="148">
        <f t="shared" si="54"/>
        <v>0</v>
      </c>
      <c r="V116" s="148">
        <f t="shared" si="55"/>
        <v>0</v>
      </c>
      <c r="W116" s="27"/>
    </row>
    <row r="117" spans="1:23" ht="11.5" x14ac:dyDescent="0.25">
      <c r="A117" s="143">
        <f t="shared" si="51"/>
        <v>0</v>
      </c>
      <c r="B117" s="143"/>
      <c r="C117" s="27"/>
      <c r="D117" s="21" t="s">
        <v>142</v>
      </c>
      <c r="E117" s="132">
        <v>0</v>
      </c>
      <c r="F117" s="132">
        <v>0</v>
      </c>
      <c r="G117" s="214"/>
      <c r="H117" s="21" t="s">
        <v>142</v>
      </c>
      <c r="I117" s="132">
        <v>0</v>
      </c>
      <c r="J117" s="132">
        <v>0</v>
      </c>
      <c r="K117" s="214"/>
      <c r="L117" s="21" t="s">
        <v>142</v>
      </c>
      <c r="M117" s="148">
        <f t="shared" si="52"/>
        <v>0</v>
      </c>
      <c r="N117" s="148">
        <f t="shared" si="53"/>
        <v>0</v>
      </c>
      <c r="O117" s="27"/>
      <c r="P117" s="21" t="s">
        <v>142</v>
      </c>
      <c r="Q117" s="132">
        <v>0</v>
      </c>
      <c r="R117" s="132">
        <v>0</v>
      </c>
      <c r="S117" s="27"/>
      <c r="T117" s="21" t="s">
        <v>142</v>
      </c>
      <c r="U117" s="148">
        <f t="shared" si="54"/>
        <v>0</v>
      </c>
      <c r="V117" s="148">
        <f t="shared" si="55"/>
        <v>0</v>
      </c>
      <c r="W117" s="27"/>
    </row>
    <row r="118" spans="1:23" ht="11.5" x14ac:dyDescent="0.25">
      <c r="A118" s="143">
        <f t="shared" si="51"/>
        <v>0</v>
      </c>
      <c r="B118" s="143"/>
      <c r="C118" s="27"/>
      <c r="D118" s="13" t="s">
        <v>138</v>
      </c>
      <c r="E118" s="132">
        <v>0</v>
      </c>
      <c r="F118" s="132">
        <v>0</v>
      </c>
      <c r="G118" s="214"/>
      <c r="H118" s="13" t="s">
        <v>138</v>
      </c>
      <c r="I118" s="132">
        <v>0</v>
      </c>
      <c r="J118" s="132">
        <v>0</v>
      </c>
      <c r="K118" s="214"/>
      <c r="L118" s="13" t="s">
        <v>138</v>
      </c>
      <c r="M118" s="148">
        <f t="shared" si="52"/>
        <v>0</v>
      </c>
      <c r="N118" s="148">
        <f t="shared" si="53"/>
        <v>0</v>
      </c>
      <c r="O118" s="27"/>
      <c r="P118" s="13" t="s">
        <v>138</v>
      </c>
      <c r="Q118" s="132">
        <v>0</v>
      </c>
      <c r="R118" s="132">
        <v>0</v>
      </c>
      <c r="S118" s="27"/>
      <c r="T118" s="13" t="s">
        <v>138</v>
      </c>
      <c r="U118" s="148">
        <f t="shared" si="54"/>
        <v>0</v>
      </c>
      <c r="V118" s="148">
        <f t="shared" si="55"/>
        <v>0</v>
      </c>
      <c r="W118" s="27"/>
    </row>
    <row r="119" spans="1:23" ht="11.5" x14ac:dyDescent="0.25">
      <c r="A119" s="143">
        <f t="shared" si="51"/>
        <v>0</v>
      </c>
      <c r="B119" s="143"/>
      <c r="C119" s="27"/>
      <c r="D119" s="13" t="s">
        <v>37</v>
      </c>
      <c r="E119" s="132">
        <v>0</v>
      </c>
      <c r="F119" s="132">
        <v>0</v>
      </c>
      <c r="H119" s="13" t="s">
        <v>37</v>
      </c>
      <c r="I119" s="132">
        <v>0</v>
      </c>
      <c r="J119" s="132">
        <v>0</v>
      </c>
      <c r="K119" s="27"/>
      <c r="L119" s="13" t="s">
        <v>37</v>
      </c>
      <c r="M119" s="148">
        <f t="shared" si="52"/>
        <v>0</v>
      </c>
      <c r="N119" s="148">
        <f t="shared" si="53"/>
        <v>0</v>
      </c>
      <c r="P119" s="13" t="s">
        <v>37</v>
      </c>
      <c r="Q119" s="132">
        <v>0</v>
      </c>
      <c r="R119" s="132">
        <v>0</v>
      </c>
      <c r="T119" s="13" t="s">
        <v>37</v>
      </c>
      <c r="U119" s="148">
        <f t="shared" si="54"/>
        <v>0</v>
      </c>
      <c r="V119" s="148">
        <f t="shared" si="55"/>
        <v>0</v>
      </c>
    </row>
    <row r="120" spans="1:23" ht="11.5" x14ac:dyDescent="0.25">
      <c r="A120" s="143">
        <f t="shared" si="51"/>
        <v>0</v>
      </c>
      <c r="B120" s="143"/>
      <c r="C120" s="27"/>
      <c r="D120" s="13" t="s">
        <v>126</v>
      </c>
      <c r="E120" s="132">
        <v>0</v>
      </c>
      <c r="F120" s="132">
        <v>0</v>
      </c>
      <c r="G120" s="27"/>
      <c r="H120" s="13" t="s">
        <v>126</v>
      </c>
      <c r="I120" s="132">
        <v>0</v>
      </c>
      <c r="J120" s="132">
        <v>0</v>
      </c>
      <c r="K120" s="27"/>
      <c r="L120" s="13" t="s">
        <v>126</v>
      </c>
      <c r="M120" s="148">
        <f t="shared" si="52"/>
        <v>0</v>
      </c>
      <c r="N120" s="148">
        <f t="shared" si="53"/>
        <v>0</v>
      </c>
      <c r="O120" s="27"/>
      <c r="P120" s="13" t="s">
        <v>126</v>
      </c>
      <c r="Q120" s="132">
        <v>0</v>
      </c>
      <c r="R120" s="132">
        <v>0</v>
      </c>
      <c r="S120" s="27"/>
      <c r="T120" s="13" t="s">
        <v>126</v>
      </c>
      <c r="U120" s="148">
        <f t="shared" si="54"/>
        <v>0</v>
      </c>
      <c r="V120" s="148">
        <f t="shared" si="55"/>
        <v>0</v>
      </c>
      <c r="W120" s="27"/>
    </row>
    <row r="121" spans="1:23" ht="11.5" x14ac:dyDescent="0.25">
      <c r="A121" s="143">
        <f t="shared" si="51"/>
        <v>0</v>
      </c>
      <c r="B121" s="143"/>
      <c r="C121" s="27"/>
      <c r="D121" s="13" t="s">
        <v>33</v>
      </c>
      <c r="E121" s="132">
        <v>0</v>
      </c>
      <c r="F121" s="132">
        <v>0</v>
      </c>
      <c r="G121" s="27"/>
      <c r="H121" s="13" t="s">
        <v>33</v>
      </c>
      <c r="I121" s="132">
        <v>0</v>
      </c>
      <c r="J121" s="132">
        <v>0</v>
      </c>
      <c r="K121" s="27"/>
      <c r="L121" s="13" t="s">
        <v>33</v>
      </c>
      <c r="M121" s="148">
        <f t="shared" si="52"/>
        <v>0</v>
      </c>
      <c r="N121" s="148">
        <f t="shared" si="53"/>
        <v>0</v>
      </c>
      <c r="O121" s="27"/>
      <c r="P121" s="13" t="s">
        <v>33</v>
      </c>
      <c r="Q121" s="132">
        <v>0</v>
      </c>
      <c r="R121" s="132">
        <v>0</v>
      </c>
      <c r="S121" s="27"/>
      <c r="T121" s="13" t="s">
        <v>33</v>
      </c>
      <c r="U121" s="148">
        <f t="shared" si="54"/>
        <v>0</v>
      </c>
      <c r="V121" s="148">
        <f t="shared" si="55"/>
        <v>0</v>
      </c>
      <c r="W121" s="27"/>
    </row>
    <row r="122" spans="1:23" ht="11.5" x14ac:dyDescent="0.25">
      <c r="A122" s="143">
        <f t="shared" si="51"/>
        <v>0</v>
      </c>
      <c r="B122" s="143"/>
      <c r="C122" s="27"/>
      <c r="D122" s="13" t="s">
        <v>127</v>
      </c>
      <c r="E122" s="132">
        <v>0</v>
      </c>
      <c r="F122" s="132">
        <v>0</v>
      </c>
      <c r="G122" s="27"/>
      <c r="H122" s="13" t="s">
        <v>127</v>
      </c>
      <c r="I122" s="132">
        <v>0</v>
      </c>
      <c r="J122" s="132">
        <v>0</v>
      </c>
      <c r="K122" s="27"/>
      <c r="L122" s="13" t="s">
        <v>127</v>
      </c>
      <c r="M122" s="148">
        <f t="shared" si="52"/>
        <v>0</v>
      </c>
      <c r="N122" s="148">
        <f t="shared" si="53"/>
        <v>0</v>
      </c>
      <c r="O122" s="27"/>
      <c r="P122" s="13" t="s">
        <v>127</v>
      </c>
      <c r="Q122" s="132">
        <v>0</v>
      </c>
      <c r="R122" s="132">
        <v>0</v>
      </c>
      <c r="S122" s="27"/>
      <c r="T122" s="13" t="s">
        <v>127</v>
      </c>
      <c r="U122" s="148">
        <f t="shared" si="54"/>
        <v>0</v>
      </c>
      <c r="V122" s="148">
        <f t="shared" si="55"/>
        <v>0</v>
      </c>
      <c r="W122" s="27"/>
    </row>
    <row r="123" spans="1:23" ht="11.5" x14ac:dyDescent="0.25">
      <c r="A123" s="143">
        <f t="shared" si="51"/>
        <v>0</v>
      </c>
      <c r="B123" s="143"/>
      <c r="C123" s="27"/>
      <c r="D123" s="19" t="s">
        <v>176</v>
      </c>
      <c r="E123" s="132">
        <v>0</v>
      </c>
      <c r="F123" s="132">
        <v>0</v>
      </c>
      <c r="G123" s="214"/>
      <c r="H123" s="19" t="s">
        <v>176</v>
      </c>
      <c r="I123" s="132">
        <v>0</v>
      </c>
      <c r="J123" s="132">
        <v>0</v>
      </c>
      <c r="K123" s="214"/>
      <c r="L123" s="19" t="s">
        <v>176</v>
      </c>
      <c r="M123" s="148">
        <f t="shared" si="52"/>
        <v>0</v>
      </c>
      <c r="N123" s="148">
        <f t="shared" si="53"/>
        <v>0</v>
      </c>
      <c r="O123" s="27"/>
      <c r="P123" s="19" t="s">
        <v>176</v>
      </c>
      <c r="Q123" s="132">
        <v>0</v>
      </c>
      <c r="R123" s="132">
        <v>0</v>
      </c>
      <c r="S123" s="27"/>
      <c r="T123" s="19" t="s">
        <v>176</v>
      </c>
      <c r="U123" s="148">
        <f t="shared" si="54"/>
        <v>0</v>
      </c>
      <c r="V123" s="148">
        <f t="shared" si="55"/>
        <v>0</v>
      </c>
      <c r="W123" s="27"/>
    </row>
    <row r="124" spans="1:23" ht="11.5" x14ac:dyDescent="0.25">
      <c r="A124" s="143">
        <f t="shared" si="51"/>
        <v>0</v>
      </c>
      <c r="B124" s="143"/>
      <c r="C124" s="27"/>
      <c r="D124" s="19" t="s">
        <v>137</v>
      </c>
      <c r="E124" s="132">
        <v>0</v>
      </c>
      <c r="F124" s="132">
        <v>0</v>
      </c>
      <c r="G124" s="214"/>
      <c r="H124" s="19" t="s">
        <v>137</v>
      </c>
      <c r="I124" s="132">
        <v>0</v>
      </c>
      <c r="J124" s="132">
        <v>0</v>
      </c>
      <c r="K124" s="214"/>
      <c r="L124" s="19" t="s">
        <v>137</v>
      </c>
      <c r="M124" s="148">
        <f t="shared" si="52"/>
        <v>0</v>
      </c>
      <c r="N124" s="148">
        <f t="shared" si="53"/>
        <v>0</v>
      </c>
      <c r="O124" s="27"/>
      <c r="P124" s="19" t="s">
        <v>137</v>
      </c>
      <c r="Q124" s="132">
        <v>0</v>
      </c>
      <c r="R124" s="132">
        <v>0</v>
      </c>
      <c r="S124" s="27"/>
      <c r="T124" s="19" t="s">
        <v>137</v>
      </c>
      <c r="U124" s="148">
        <f t="shared" si="54"/>
        <v>0</v>
      </c>
      <c r="V124" s="148">
        <f t="shared" si="55"/>
        <v>0</v>
      </c>
      <c r="W124" s="27"/>
    </row>
    <row r="125" spans="1:23" ht="11.5" x14ac:dyDescent="0.25">
      <c r="A125" s="143">
        <f t="shared" si="51"/>
        <v>0</v>
      </c>
      <c r="B125" s="143"/>
      <c r="C125" s="27"/>
      <c r="D125" s="19" t="s">
        <v>139</v>
      </c>
      <c r="E125" s="132">
        <v>0</v>
      </c>
      <c r="F125" s="132">
        <v>0</v>
      </c>
      <c r="G125" s="214"/>
      <c r="H125" s="19" t="s">
        <v>139</v>
      </c>
      <c r="I125" s="132">
        <v>0</v>
      </c>
      <c r="J125" s="132">
        <v>0</v>
      </c>
      <c r="K125" s="214"/>
      <c r="L125" s="19" t="s">
        <v>139</v>
      </c>
      <c r="M125" s="148">
        <f t="shared" si="52"/>
        <v>0</v>
      </c>
      <c r="N125" s="148">
        <f t="shared" si="53"/>
        <v>0</v>
      </c>
      <c r="O125" s="27"/>
      <c r="P125" s="19" t="s">
        <v>139</v>
      </c>
      <c r="Q125" s="132">
        <v>0</v>
      </c>
      <c r="R125" s="132">
        <v>0</v>
      </c>
      <c r="S125" s="27"/>
      <c r="T125" s="19" t="s">
        <v>139</v>
      </c>
      <c r="U125" s="148">
        <f t="shared" si="54"/>
        <v>0</v>
      </c>
      <c r="V125" s="148">
        <f t="shared" si="55"/>
        <v>0</v>
      </c>
      <c r="W125" s="27"/>
    </row>
    <row r="126" spans="1:23" ht="11.5" x14ac:dyDescent="0.25">
      <c r="A126" s="143">
        <f t="shared" si="51"/>
        <v>0</v>
      </c>
      <c r="B126" s="143"/>
      <c r="C126" s="27"/>
      <c r="D126" s="19" t="s">
        <v>112</v>
      </c>
      <c r="E126" s="132">
        <v>0</v>
      </c>
      <c r="F126" s="132">
        <v>0</v>
      </c>
      <c r="G126" s="27"/>
      <c r="H126" s="19" t="s">
        <v>112</v>
      </c>
      <c r="I126" s="132">
        <v>0</v>
      </c>
      <c r="J126" s="132">
        <v>0</v>
      </c>
      <c r="K126" s="27"/>
      <c r="L126" s="19" t="s">
        <v>112</v>
      </c>
      <c r="M126" s="148">
        <f t="shared" si="52"/>
        <v>0</v>
      </c>
      <c r="N126" s="148">
        <f t="shared" si="53"/>
        <v>0</v>
      </c>
      <c r="O126" s="27"/>
      <c r="P126" s="19" t="s">
        <v>112</v>
      </c>
      <c r="Q126" s="132">
        <v>0</v>
      </c>
      <c r="R126" s="132">
        <v>0</v>
      </c>
      <c r="S126" s="27"/>
      <c r="T126" s="19" t="s">
        <v>112</v>
      </c>
      <c r="U126" s="148">
        <f t="shared" si="54"/>
        <v>0</v>
      </c>
      <c r="V126" s="148">
        <f t="shared" si="55"/>
        <v>0</v>
      </c>
      <c r="W126" s="27"/>
    </row>
    <row r="127" spans="1:23" s="27" customFormat="1" ht="11.5" x14ac:dyDescent="0.25">
      <c r="A127" s="143">
        <f t="shared" si="51"/>
        <v>0</v>
      </c>
      <c r="B127" s="143"/>
      <c r="D127" s="19" t="s">
        <v>337</v>
      </c>
      <c r="E127" s="132">
        <v>0</v>
      </c>
      <c r="F127" s="132">
        <v>0</v>
      </c>
      <c r="H127" s="19" t="s">
        <v>337</v>
      </c>
      <c r="I127" s="132">
        <v>0</v>
      </c>
      <c r="J127" s="132">
        <v>0</v>
      </c>
      <c r="L127" s="19" t="s">
        <v>337</v>
      </c>
      <c r="M127" s="148">
        <f t="shared" si="52"/>
        <v>0</v>
      </c>
      <c r="N127" s="148">
        <f t="shared" si="53"/>
        <v>0</v>
      </c>
      <c r="P127" s="19" t="s">
        <v>337</v>
      </c>
      <c r="Q127" s="132">
        <v>0</v>
      </c>
      <c r="R127" s="132">
        <v>0</v>
      </c>
      <c r="T127" s="19" t="s">
        <v>337</v>
      </c>
      <c r="U127" s="148">
        <f t="shared" si="54"/>
        <v>0</v>
      </c>
      <c r="V127" s="148">
        <f t="shared" si="55"/>
        <v>0</v>
      </c>
    </row>
    <row r="128" spans="1:23" ht="11.5" x14ac:dyDescent="0.25">
      <c r="A128" s="143">
        <f t="shared" si="51"/>
        <v>0</v>
      </c>
      <c r="B128" s="143"/>
      <c r="C128" s="27"/>
      <c r="D128" s="13" t="s">
        <v>332</v>
      </c>
      <c r="E128" s="132">
        <v>0</v>
      </c>
      <c r="F128" s="132">
        <v>0</v>
      </c>
      <c r="H128" s="13" t="s">
        <v>332</v>
      </c>
      <c r="I128" s="132">
        <v>0</v>
      </c>
      <c r="J128" s="132">
        <v>0</v>
      </c>
      <c r="K128" s="27"/>
      <c r="L128" s="13" t="s">
        <v>332</v>
      </c>
      <c r="M128" s="148">
        <f t="shared" si="52"/>
        <v>0</v>
      </c>
      <c r="N128" s="148">
        <f t="shared" si="53"/>
        <v>0</v>
      </c>
      <c r="P128" s="13" t="s">
        <v>332</v>
      </c>
      <c r="Q128" s="132">
        <v>0</v>
      </c>
      <c r="R128" s="132">
        <v>0</v>
      </c>
      <c r="T128" s="13" t="s">
        <v>332</v>
      </c>
      <c r="U128" s="148">
        <f t="shared" si="54"/>
        <v>0</v>
      </c>
      <c r="V128" s="148">
        <f t="shared" si="55"/>
        <v>0</v>
      </c>
    </row>
    <row r="129" spans="1:23" ht="11.5" x14ac:dyDescent="0.25">
      <c r="A129" s="143"/>
      <c r="B129" s="143"/>
      <c r="C129" s="27"/>
      <c r="D129" s="14" t="s">
        <v>334</v>
      </c>
      <c r="E129" s="49">
        <f>SUM(E115:E128)</f>
        <v>0</v>
      </c>
      <c r="F129" s="49">
        <f>SUM(F115:F128)</f>
        <v>0</v>
      </c>
      <c r="H129" s="14" t="s">
        <v>334</v>
      </c>
      <c r="I129" s="49">
        <f>SUM(I115:I128)</f>
        <v>0</v>
      </c>
      <c r="J129" s="49">
        <f>SUM(J115:J128)</f>
        <v>0</v>
      </c>
      <c r="K129" s="27"/>
      <c r="L129" s="14" t="s">
        <v>334</v>
      </c>
      <c r="M129" s="49">
        <f>SUM(M115:M128)</f>
        <v>0</v>
      </c>
      <c r="N129" s="49">
        <f>SUM(N115:N128)</f>
        <v>0</v>
      </c>
      <c r="P129" s="14" t="s">
        <v>334</v>
      </c>
      <c r="Q129" s="49">
        <f>SUM(Q115:Q128)</f>
        <v>0</v>
      </c>
      <c r="R129" s="49">
        <f>SUM(R115:R128)</f>
        <v>0</v>
      </c>
      <c r="T129" s="14" t="s">
        <v>334</v>
      </c>
      <c r="U129" s="49">
        <f>SUM(U115:U128)</f>
        <v>0</v>
      </c>
      <c r="V129" s="49">
        <f>SUM(V115:V128)</f>
        <v>0</v>
      </c>
    </row>
    <row r="130" spans="1:23" ht="11.5" x14ac:dyDescent="0.25">
      <c r="A130" s="143"/>
      <c r="B130" s="143"/>
      <c r="C130" s="27"/>
      <c r="E130" s="17"/>
      <c r="F130" s="17"/>
      <c r="H130" s="27"/>
      <c r="I130" s="17"/>
      <c r="J130" s="17"/>
      <c r="K130" s="27"/>
      <c r="M130" s="17"/>
      <c r="N130" s="17"/>
      <c r="P130" s="27"/>
      <c r="Q130" s="17"/>
      <c r="R130" s="17"/>
      <c r="T130" s="27"/>
      <c r="U130" s="17"/>
      <c r="V130" s="17"/>
    </row>
    <row r="131" spans="1:23" ht="11.5" x14ac:dyDescent="0.25">
      <c r="B131" s="143"/>
      <c r="C131" s="27"/>
      <c r="D131" s="13" t="s">
        <v>443</v>
      </c>
      <c r="E131" s="132">
        <v>0</v>
      </c>
      <c r="F131" s="132">
        <v>0</v>
      </c>
      <c r="H131" s="13" t="s">
        <v>443</v>
      </c>
      <c r="I131" s="132">
        <v>0</v>
      </c>
      <c r="J131" s="132">
        <v>0</v>
      </c>
      <c r="K131" s="27"/>
      <c r="L131" s="13" t="s">
        <v>443</v>
      </c>
      <c r="M131" s="148">
        <f t="shared" ref="M131:N133" si="56">I131/I$17</f>
        <v>0</v>
      </c>
      <c r="N131" s="148">
        <f t="shared" si="56"/>
        <v>0</v>
      </c>
      <c r="P131" s="13" t="s">
        <v>443</v>
      </c>
      <c r="Q131" s="132">
        <v>0</v>
      </c>
      <c r="R131" s="132">
        <v>0</v>
      </c>
      <c r="T131" s="13" t="s">
        <v>443</v>
      </c>
      <c r="U131" s="148">
        <f t="shared" ref="U131:V133" si="57">Q131/Q$17</f>
        <v>0</v>
      </c>
      <c r="V131" s="148">
        <f t="shared" si="57"/>
        <v>0</v>
      </c>
    </row>
    <row r="132" spans="1:23" ht="11.5" x14ac:dyDescent="0.25">
      <c r="B132" s="143"/>
      <c r="C132" s="27"/>
      <c r="D132" s="13" t="s">
        <v>178</v>
      </c>
      <c r="E132" s="132">
        <v>0</v>
      </c>
      <c r="F132" s="132">
        <v>0</v>
      </c>
      <c r="G132" s="27"/>
      <c r="H132" s="13" t="s">
        <v>178</v>
      </c>
      <c r="I132" s="132">
        <v>0</v>
      </c>
      <c r="J132" s="132">
        <v>0</v>
      </c>
      <c r="K132" s="27"/>
      <c r="L132" s="13" t="s">
        <v>178</v>
      </c>
      <c r="M132" s="148">
        <f t="shared" si="56"/>
        <v>0</v>
      </c>
      <c r="N132" s="148">
        <f t="shared" si="56"/>
        <v>0</v>
      </c>
      <c r="O132" s="27"/>
      <c r="P132" s="13" t="s">
        <v>178</v>
      </c>
      <c r="Q132" s="132">
        <v>0</v>
      </c>
      <c r="R132" s="132">
        <v>0</v>
      </c>
      <c r="S132" s="27"/>
      <c r="T132" s="13" t="s">
        <v>178</v>
      </c>
      <c r="U132" s="148">
        <f t="shared" si="57"/>
        <v>0</v>
      </c>
      <c r="V132" s="148">
        <f t="shared" si="57"/>
        <v>0</v>
      </c>
      <c r="W132" s="27"/>
    </row>
    <row r="133" spans="1:23" ht="11.5" x14ac:dyDescent="0.25">
      <c r="B133" s="143"/>
      <c r="C133" s="27"/>
      <c r="D133" s="13" t="s">
        <v>129</v>
      </c>
      <c r="E133" s="132">
        <v>0</v>
      </c>
      <c r="F133" s="132">
        <v>0</v>
      </c>
      <c r="G133" s="27"/>
      <c r="H133" s="13" t="s">
        <v>129</v>
      </c>
      <c r="I133" s="132">
        <v>0</v>
      </c>
      <c r="J133" s="132">
        <v>0</v>
      </c>
      <c r="K133" s="27"/>
      <c r="L133" s="13" t="s">
        <v>129</v>
      </c>
      <c r="M133" s="148">
        <f t="shared" si="56"/>
        <v>0</v>
      </c>
      <c r="N133" s="148">
        <f t="shared" si="56"/>
        <v>0</v>
      </c>
      <c r="O133" s="27"/>
      <c r="P133" s="13" t="s">
        <v>129</v>
      </c>
      <c r="Q133" s="132">
        <v>0</v>
      </c>
      <c r="R133" s="132">
        <v>0</v>
      </c>
      <c r="S133" s="27"/>
      <c r="T133" s="13" t="s">
        <v>129</v>
      </c>
      <c r="U133" s="148">
        <f t="shared" si="57"/>
        <v>0</v>
      </c>
      <c r="V133" s="148">
        <f t="shared" si="57"/>
        <v>0</v>
      </c>
      <c r="W133" s="27"/>
    </row>
    <row r="134" spans="1:23" ht="11.5" x14ac:dyDescent="0.25">
      <c r="A134" s="143"/>
      <c r="B134" s="143"/>
      <c r="C134" s="27"/>
      <c r="D134" s="14" t="s">
        <v>38</v>
      </c>
      <c r="E134" s="49">
        <f t="shared" ref="E134:F134" si="58">SUM(E131:E133)</f>
        <v>0</v>
      </c>
      <c r="F134" s="49">
        <f t="shared" si="58"/>
        <v>0</v>
      </c>
      <c r="H134" s="14" t="s">
        <v>38</v>
      </c>
      <c r="I134" s="49">
        <f t="shared" ref="I134:J134" si="59">SUM(I131:I133)</f>
        <v>0</v>
      </c>
      <c r="J134" s="49">
        <f t="shared" si="59"/>
        <v>0</v>
      </c>
      <c r="K134" s="27"/>
      <c r="L134" s="14" t="s">
        <v>38</v>
      </c>
      <c r="M134" s="49">
        <f t="shared" ref="M134" si="60">SUM(M131:M133)</f>
        <v>0</v>
      </c>
      <c r="N134" s="49">
        <f t="shared" ref="N134" si="61">SUM(N131:N133)</f>
        <v>0</v>
      </c>
      <c r="P134" s="14" t="s">
        <v>38</v>
      </c>
      <c r="Q134" s="49">
        <f t="shared" ref="Q134:R134" si="62">SUM(Q131:Q133)</f>
        <v>0</v>
      </c>
      <c r="R134" s="49">
        <f t="shared" si="62"/>
        <v>0</v>
      </c>
      <c r="T134" s="14" t="s">
        <v>38</v>
      </c>
      <c r="U134" s="49">
        <f t="shared" ref="U134" si="63">SUM(U131:U133)</f>
        <v>0</v>
      </c>
      <c r="V134" s="49">
        <f t="shared" ref="V134" si="64">SUM(V131:V133)</f>
        <v>0</v>
      </c>
    </row>
    <row r="135" spans="1:23" ht="11.5" x14ac:dyDescent="0.25">
      <c r="A135" s="143"/>
      <c r="B135" s="143"/>
      <c r="C135" s="27"/>
      <c r="E135" s="17"/>
      <c r="F135" s="17"/>
      <c r="H135" s="27"/>
      <c r="I135" s="17"/>
      <c r="J135" s="17"/>
      <c r="K135" s="27"/>
      <c r="M135" s="17"/>
      <c r="N135" s="17"/>
      <c r="P135" s="27"/>
      <c r="Q135" s="17"/>
      <c r="R135" s="17"/>
      <c r="T135" s="27"/>
      <c r="U135" s="17"/>
      <c r="V135" s="17"/>
    </row>
    <row r="136" spans="1:23" ht="11.5" x14ac:dyDescent="0.25">
      <c r="A136" s="143"/>
      <c r="B136" s="143"/>
      <c r="C136" s="27"/>
      <c r="D136" s="22" t="s">
        <v>39</v>
      </c>
      <c r="E136" s="50">
        <f>E129+E134</f>
        <v>0</v>
      </c>
      <c r="F136" s="50">
        <f>F129+F134</f>
        <v>0</v>
      </c>
      <c r="H136" s="22" t="s">
        <v>39</v>
      </c>
      <c r="I136" s="50">
        <f>I129+I134</f>
        <v>0</v>
      </c>
      <c r="J136" s="50">
        <f>J129+J134</f>
        <v>0</v>
      </c>
      <c r="K136" s="27"/>
      <c r="L136" s="22" t="s">
        <v>39</v>
      </c>
      <c r="M136" s="50">
        <f>M129+M134</f>
        <v>0</v>
      </c>
      <c r="N136" s="50">
        <f>N129+N134</f>
        <v>0</v>
      </c>
      <c r="P136" s="22" t="s">
        <v>39</v>
      </c>
      <c r="Q136" s="50">
        <f>Q129+Q134</f>
        <v>0</v>
      </c>
      <c r="R136" s="50">
        <f>R129+R134</f>
        <v>0</v>
      </c>
      <c r="T136" s="22" t="s">
        <v>39</v>
      </c>
      <c r="U136" s="50">
        <f>U129+U134</f>
        <v>0</v>
      </c>
      <c r="V136" s="50">
        <f>V129+V134</f>
        <v>0</v>
      </c>
    </row>
    <row r="137" spans="1:23" ht="11.5" x14ac:dyDescent="0.25">
      <c r="A137" s="143"/>
      <c r="B137" s="143"/>
      <c r="C137" s="44"/>
      <c r="D137" s="46"/>
      <c r="E137" s="47"/>
      <c r="F137" s="47"/>
      <c r="G137" s="44"/>
      <c r="H137" s="46"/>
      <c r="I137" s="47"/>
      <c r="J137" s="47"/>
      <c r="K137" s="44"/>
      <c r="L137" s="46"/>
      <c r="M137" s="47"/>
      <c r="N137" s="47"/>
      <c r="O137" s="44"/>
      <c r="P137" s="46"/>
      <c r="Q137" s="47"/>
      <c r="R137" s="47"/>
      <c r="S137" s="44"/>
      <c r="T137" s="46"/>
      <c r="U137" s="47"/>
      <c r="V137" s="47"/>
      <c r="W137" s="44"/>
    </row>
    <row r="138" spans="1:23" ht="12" x14ac:dyDescent="0.3">
      <c r="A138" s="143">
        <f>IF(OR(E138&lt;0,F138&lt;0,M138&lt;0,N138&lt;0,U138&lt;0,V138&lt;0),1,0)</f>
        <v>0</v>
      </c>
      <c r="B138" s="143"/>
      <c r="C138" s="44"/>
      <c r="D138" s="37" t="s">
        <v>179</v>
      </c>
      <c r="E138" s="132">
        <v>0</v>
      </c>
      <c r="F138" s="132">
        <v>0</v>
      </c>
      <c r="G138" s="44"/>
      <c r="H138" s="37" t="s">
        <v>202</v>
      </c>
      <c r="I138" s="132">
        <v>0</v>
      </c>
      <c r="J138" s="132">
        <v>0</v>
      </c>
      <c r="K138" s="44"/>
      <c r="L138" s="37" t="s">
        <v>179</v>
      </c>
      <c r="M138" s="148">
        <f>I138/I$17</f>
        <v>0</v>
      </c>
      <c r="N138" s="148">
        <f>J138/J$17</f>
        <v>0</v>
      </c>
      <c r="O138" s="44"/>
      <c r="P138" s="37" t="s">
        <v>202</v>
      </c>
      <c r="Q138" s="132">
        <v>0</v>
      </c>
      <c r="R138" s="132">
        <v>0</v>
      </c>
      <c r="S138" s="44"/>
      <c r="T138" s="37" t="s">
        <v>179</v>
      </c>
      <c r="U138" s="148">
        <f>Q138/Q$17</f>
        <v>0</v>
      </c>
      <c r="V138" s="148">
        <f>R138/R$17</f>
        <v>0</v>
      </c>
      <c r="W138" s="44"/>
    </row>
    <row r="139" spans="1:23" ht="12" x14ac:dyDescent="0.3">
      <c r="A139" s="143"/>
      <c r="B139" s="143"/>
      <c r="C139" s="44"/>
      <c r="D139" s="37" t="s">
        <v>180</v>
      </c>
      <c r="E139" s="94" t="s">
        <v>141</v>
      </c>
      <c r="F139" s="94" t="s">
        <v>141</v>
      </c>
      <c r="G139" s="44"/>
      <c r="H139" s="37" t="s">
        <v>180</v>
      </c>
      <c r="I139" s="94" t="s">
        <v>141</v>
      </c>
      <c r="J139" s="94" t="s">
        <v>141</v>
      </c>
      <c r="K139" s="44"/>
      <c r="L139" s="37" t="s">
        <v>180</v>
      </c>
      <c r="M139" s="146" t="str">
        <f>I139</f>
        <v>No</v>
      </c>
      <c r="N139" s="146" t="str">
        <f>J139</f>
        <v>No</v>
      </c>
      <c r="O139" s="44"/>
      <c r="P139" s="37" t="s">
        <v>180</v>
      </c>
      <c r="Q139" s="94" t="s">
        <v>141</v>
      </c>
      <c r="R139" s="94" t="s">
        <v>141</v>
      </c>
      <c r="S139" s="44"/>
      <c r="T139" s="37" t="s">
        <v>180</v>
      </c>
      <c r="U139" s="146" t="str">
        <f>Q139</f>
        <v>No</v>
      </c>
      <c r="V139" s="146" t="str">
        <f>R139</f>
        <v>No</v>
      </c>
      <c r="W139" s="44"/>
    </row>
    <row r="140" spans="1:23" ht="11.5" x14ac:dyDescent="0.25">
      <c r="A140" s="143"/>
      <c r="B140" s="143"/>
      <c r="C140" s="27"/>
      <c r="D140" s="23" t="s">
        <v>40</v>
      </c>
      <c r="H140" s="23" t="s">
        <v>40</v>
      </c>
      <c r="I140" s="27"/>
      <c r="J140" s="27"/>
      <c r="K140" s="27"/>
      <c r="L140" s="23" t="s">
        <v>40</v>
      </c>
      <c r="M140" s="27"/>
      <c r="N140" s="27"/>
      <c r="P140" s="23" t="s">
        <v>40</v>
      </c>
      <c r="Q140" s="27"/>
      <c r="R140" s="27"/>
      <c r="T140" s="23" t="s">
        <v>40</v>
      </c>
      <c r="U140" s="27"/>
      <c r="V140" s="27"/>
    </row>
    <row r="141" spans="1:23" ht="11.5" x14ac:dyDescent="0.25">
      <c r="A141" s="143"/>
      <c r="B141" s="143"/>
      <c r="C141" s="27"/>
      <c r="D141" s="27"/>
      <c r="E141" s="27"/>
      <c r="F141" s="27"/>
      <c r="G141" s="27"/>
      <c r="H141" s="27"/>
      <c r="I141" s="27"/>
      <c r="J141" s="27"/>
      <c r="K141" s="27"/>
      <c r="L141" s="27"/>
      <c r="M141" s="27"/>
      <c r="N141" s="27"/>
      <c r="O141" s="27"/>
      <c r="P141" s="27"/>
      <c r="Q141" s="27"/>
      <c r="R141" s="27"/>
      <c r="S141" s="27"/>
      <c r="T141" s="27"/>
      <c r="U141" s="27"/>
      <c r="V141" s="27"/>
      <c r="W141" s="27"/>
    </row>
    <row r="142" spans="1:23" ht="11.5" x14ac:dyDescent="0.25">
      <c r="B142" s="143">
        <f>1-(E142*F142*M142*N142*U142*V142)</f>
        <v>0</v>
      </c>
      <c r="C142" s="27"/>
      <c r="D142" s="24" t="s">
        <v>181</v>
      </c>
      <c r="E142" s="121" t="b">
        <f>ABS(  (E61+E73+E91)-(E109+E129+E134)  ) &lt; eTol</f>
        <v>1</v>
      </c>
      <c r="F142" s="121" t="b">
        <f>ABS(  (F61+F73+F91)-(F109+F129+F134)  ) &lt; eTol</f>
        <v>1</v>
      </c>
      <c r="H142" s="24" t="s">
        <v>181</v>
      </c>
      <c r="I142" s="121" t="b">
        <f>ABS(  (I61+I73+I91)-(I109+I129+I134)  ) &lt; eTol</f>
        <v>1</v>
      </c>
      <c r="J142" s="121" t="b">
        <f>ABS(  (J61+J73+J91)-(J109+J129+J134)  ) &lt; eTol</f>
        <v>1</v>
      </c>
      <c r="K142" s="27"/>
      <c r="L142" s="24" t="s">
        <v>181</v>
      </c>
      <c r="M142" s="121" t="b">
        <f>ABS(  (M61+M73+M91)-(M109+M129+M134)  ) &lt; eTol</f>
        <v>1</v>
      </c>
      <c r="N142" s="121" t="b">
        <f>ABS(  (N61+N73+N91)-(N109+N129+N134)  ) &lt; eTol</f>
        <v>1</v>
      </c>
      <c r="P142" s="24" t="s">
        <v>181</v>
      </c>
      <c r="Q142" s="121" t="b">
        <f>ABS(  (Q61+Q73+Q91)-(Q109+Q129+Q134)  ) &lt; eTol</f>
        <v>1</v>
      </c>
      <c r="R142" s="121" t="b">
        <f>ABS(  (R61+R73+R91)-(R109+R129+R134)  ) &lt; eTol</f>
        <v>1</v>
      </c>
      <c r="T142" s="24" t="s">
        <v>181</v>
      </c>
      <c r="U142" s="121" t="b">
        <f>ABS(  (U61+U73+U91)-(U109+U129+U134)  ) &lt; eTol</f>
        <v>1</v>
      </c>
      <c r="V142" s="121" t="b">
        <f>ABS(  (V61+V73+V91)-(V109+V129+V134)  ) &lt; eTol</f>
        <v>1</v>
      </c>
    </row>
    <row r="143" spans="1:23" ht="11.5" x14ac:dyDescent="0.25">
      <c r="A143" s="143"/>
      <c r="B143" s="143"/>
      <c r="C143" s="27"/>
      <c r="D143" s="23"/>
      <c r="E143" s="27"/>
      <c r="F143" s="27"/>
      <c r="G143" s="27"/>
      <c r="H143" s="23"/>
      <c r="I143" s="27"/>
      <c r="J143" s="27"/>
      <c r="K143" s="27"/>
      <c r="L143" s="23"/>
      <c r="M143" s="27"/>
      <c r="N143" s="27"/>
      <c r="O143" s="27"/>
      <c r="P143" s="23"/>
      <c r="Q143" s="27"/>
      <c r="R143" s="27"/>
      <c r="S143" s="27"/>
      <c r="T143" s="23"/>
      <c r="U143" s="27"/>
      <c r="V143" s="27"/>
      <c r="W143" s="27"/>
    </row>
    <row r="144" spans="1:23" ht="13" x14ac:dyDescent="0.3">
      <c r="A144" s="143"/>
      <c r="B144" s="143"/>
      <c r="C144" s="27"/>
      <c r="D144" s="28" t="s">
        <v>242</v>
      </c>
      <c r="E144" s="147" t="str">
        <f>E21</f>
        <v>31/XX/20XX</v>
      </c>
      <c r="F144" s="147" t="str">
        <f>F21</f>
        <v>31/XX/20XX</v>
      </c>
      <c r="G144" s="27"/>
      <c r="H144" s="28" t="s">
        <v>243</v>
      </c>
      <c r="I144" s="147" t="str">
        <f>I21</f>
        <v>31/XX/20XX</v>
      </c>
      <c r="J144" s="147" t="str">
        <f>J21</f>
        <v>31/XX/20XX</v>
      </c>
      <c r="K144" s="27"/>
      <c r="L144" s="28" t="s">
        <v>242</v>
      </c>
      <c r="M144" s="147" t="str">
        <f>M21</f>
        <v>31/XX/20XX</v>
      </c>
      <c r="N144" s="147" t="str">
        <f>N21</f>
        <v>31/XX/20XX</v>
      </c>
      <c r="O144" s="27"/>
      <c r="P144" s="28" t="s">
        <v>243</v>
      </c>
      <c r="Q144" s="147" t="str">
        <f>Q21</f>
        <v>31/XX/20XX</v>
      </c>
      <c r="R144" s="147" t="str">
        <f>R21</f>
        <v>31/XX/20XX</v>
      </c>
      <c r="S144" s="27"/>
      <c r="T144" s="28" t="s">
        <v>242</v>
      </c>
      <c r="U144" s="147" t="str">
        <f>U21</f>
        <v>31/XX/20XX</v>
      </c>
      <c r="V144" s="147" t="str">
        <f>V21</f>
        <v>31/XX/20XX</v>
      </c>
      <c r="W144" s="27"/>
    </row>
    <row r="145" spans="1:23" ht="11.5" x14ac:dyDescent="0.25">
      <c r="A145" s="143"/>
      <c r="B145" s="143"/>
      <c r="C145" s="27"/>
      <c r="D145" s="13" t="s">
        <v>245</v>
      </c>
      <c r="E145" s="132">
        <v>0</v>
      </c>
      <c r="F145" s="132">
        <v>0</v>
      </c>
      <c r="G145" s="27"/>
      <c r="H145" s="13" t="s">
        <v>245</v>
      </c>
      <c r="I145" s="132">
        <v>0</v>
      </c>
      <c r="J145" s="132">
        <v>0</v>
      </c>
      <c r="K145" s="27"/>
      <c r="L145" s="13" t="s">
        <v>245</v>
      </c>
      <c r="M145" s="148">
        <f>I145/I$16</f>
        <v>0</v>
      </c>
      <c r="N145" s="148">
        <f>J145/J$16</f>
        <v>0</v>
      </c>
      <c r="O145" s="27"/>
      <c r="P145" s="13" t="s">
        <v>245</v>
      </c>
      <c r="Q145" s="132">
        <v>0</v>
      </c>
      <c r="R145" s="132">
        <v>0</v>
      </c>
      <c r="S145" s="27"/>
      <c r="T145" s="13" t="s">
        <v>245</v>
      </c>
      <c r="U145" s="148">
        <f>Q145/Q$16</f>
        <v>0</v>
      </c>
      <c r="V145" s="148">
        <f>R145/R$16</f>
        <v>0</v>
      </c>
      <c r="W145" s="27"/>
    </row>
    <row r="146" spans="1:23" ht="11.5" x14ac:dyDescent="0.25">
      <c r="A146" s="143"/>
      <c r="B146" s="143"/>
      <c r="C146" s="27"/>
      <c r="D146" s="13" t="s">
        <v>187</v>
      </c>
      <c r="E146" s="132">
        <v>0</v>
      </c>
      <c r="F146" s="132">
        <v>0</v>
      </c>
      <c r="G146" s="27"/>
      <c r="H146" s="13" t="s">
        <v>187</v>
      </c>
      <c r="I146" s="132">
        <v>0</v>
      </c>
      <c r="J146" s="132">
        <v>0</v>
      </c>
      <c r="K146" s="27"/>
      <c r="L146" s="13" t="s">
        <v>187</v>
      </c>
      <c r="M146" s="148">
        <f>I146/I$16</f>
        <v>0</v>
      </c>
      <c r="N146" s="148">
        <f>J146/J$16</f>
        <v>0</v>
      </c>
      <c r="O146" s="27"/>
      <c r="P146" s="13" t="s">
        <v>187</v>
      </c>
      <c r="Q146" s="132">
        <v>0</v>
      </c>
      <c r="R146" s="132">
        <v>0</v>
      </c>
      <c r="S146" s="27"/>
      <c r="T146" s="13" t="s">
        <v>187</v>
      </c>
      <c r="U146" s="148">
        <f>Q146/Q$16</f>
        <v>0</v>
      </c>
      <c r="V146" s="148">
        <f>R146/R$16</f>
        <v>0</v>
      </c>
      <c r="W146" s="27"/>
    </row>
    <row r="147" spans="1:23" ht="11.5" x14ac:dyDescent="0.25">
      <c r="A147" s="143"/>
      <c r="B147" s="143"/>
      <c r="C147" s="27"/>
      <c r="D147" s="14" t="s">
        <v>246</v>
      </c>
      <c r="E147" s="49">
        <f>SUM(E145:E146)</f>
        <v>0</v>
      </c>
      <c r="F147" s="49">
        <f>SUM(F145:F146)</f>
        <v>0</v>
      </c>
      <c r="G147" s="27"/>
      <c r="H147" s="14" t="s">
        <v>246</v>
      </c>
      <c r="I147" s="49">
        <f>SUM(I145:I146)</f>
        <v>0</v>
      </c>
      <c r="J147" s="49">
        <f>SUM(J145:J146)</f>
        <v>0</v>
      </c>
      <c r="K147" s="27"/>
      <c r="L147" s="14" t="s">
        <v>246</v>
      </c>
      <c r="M147" s="49">
        <f>SUM(M145:M146)</f>
        <v>0</v>
      </c>
      <c r="N147" s="49">
        <f>SUM(N145:N146)</f>
        <v>0</v>
      </c>
      <c r="O147" s="27"/>
      <c r="P147" s="14" t="s">
        <v>246</v>
      </c>
      <c r="Q147" s="49">
        <f>SUM(Q145:Q146)</f>
        <v>0</v>
      </c>
      <c r="R147" s="49">
        <f>SUM(R145:R146)</f>
        <v>0</v>
      </c>
      <c r="S147" s="27"/>
      <c r="T147" s="14" t="s">
        <v>246</v>
      </c>
      <c r="U147" s="49">
        <f>SUM(U145:U146)</f>
        <v>0</v>
      </c>
      <c r="V147" s="49">
        <f>SUM(V145:V146)</f>
        <v>0</v>
      </c>
      <c r="W147" s="27"/>
    </row>
    <row r="148" spans="1:23" ht="11.5" x14ac:dyDescent="0.25">
      <c r="A148" s="143"/>
      <c r="B148" s="143"/>
      <c r="C148" s="27"/>
      <c r="D148" s="16"/>
      <c r="E148" s="27"/>
      <c r="F148" s="27"/>
      <c r="G148" s="27"/>
      <c r="H148" s="16"/>
      <c r="I148" s="27"/>
      <c r="J148" s="27"/>
      <c r="K148" s="27"/>
      <c r="L148" s="16"/>
      <c r="M148" s="27"/>
      <c r="N148" s="27"/>
      <c r="O148" s="27"/>
      <c r="P148" s="16"/>
      <c r="Q148" s="27"/>
      <c r="R148" s="27"/>
      <c r="S148" s="27"/>
      <c r="T148" s="16"/>
      <c r="U148" s="27"/>
      <c r="V148" s="27"/>
      <c r="W148" s="27"/>
    </row>
    <row r="149" spans="1:23" ht="11.5" x14ac:dyDescent="0.25">
      <c r="A149" s="143"/>
      <c r="B149" s="143"/>
      <c r="C149" s="27"/>
      <c r="D149" s="13" t="s">
        <v>182</v>
      </c>
      <c r="E149" s="132"/>
      <c r="F149" s="132"/>
      <c r="G149" s="27"/>
      <c r="H149" s="13" t="s">
        <v>182</v>
      </c>
      <c r="I149" s="132"/>
      <c r="J149" s="132"/>
      <c r="K149" s="27"/>
      <c r="L149" s="13" t="s">
        <v>182</v>
      </c>
      <c r="M149" s="148">
        <f>I149/I$17</f>
        <v>0</v>
      </c>
      <c r="N149" s="148">
        <f>J149/J$17</f>
        <v>0</v>
      </c>
      <c r="O149" s="27"/>
      <c r="P149" s="13" t="s">
        <v>182</v>
      </c>
      <c r="Q149" s="132"/>
      <c r="R149" s="132"/>
      <c r="S149" s="27"/>
      <c r="T149" s="13" t="s">
        <v>182</v>
      </c>
      <c r="U149" s="148">
        <f>Q149/Q$17</f>
        <v>0</v>
      </c>
      <c r="V149" s="148">
        <f>R149/R$17</f>
        <v>0</v>
      </c>
      <c r="W149" s="27"/>
    </row>
    <row r="150" spans="1:23" ht="11.5" x14ac:dyDescent="0.25">
      <c r="A150" s="143"/>
      <c r="B150" s="143"/>
      <c r="C150" s="27"/>
      <c r="D150" s="16"/>
      <c r="E150" s="16"/>
      <c r="F150" s="16"/>
      <c r="G150" s="16"/>
      <c r="H150" s="16"/>
      <c r="I150" s="16"/>
      <c r="J150" s="16"/>
      <c r="K150" s="16"/>
      <c r="L150" s="16"/>
      <c r="M150" s="27"/>
      <c r="N150" s="27"/>
      <c r="O150" s="27"/>
      <c r="P150" s="16"/>
      <c r="Q150" s="16"/>
      <c r="R150" s="16"/>
      <c r="S150" s="27"/>
      <c r="T150" s="16"/>
      <c r="U150" s="27"/>
      <c r="V150" s="27"/>
      <c r="W150" s="27"/>
    </row>
    <row r="151" spans="1:23" ht="13" x14ac:dyDescent="0.3">
      <c r="A151" s="143"/>
      <c r="B151" s="143"/>
      <c r="C151" s="27"/>
      <c r="D151" s="67" t="s">
        <v>183</v>
      </c>
      <c r="E151" s="49">
        <f t="shared" ref="E151:F151" si="65">E117+E116+E123+E115 +E118 +E126+  E101+E96+E97+E94+E102+E103 - E89-E88-E85-E87</f>
        <v>0</v>
      </c>
      <c r="F151" s="49">
        <f t="shared" si="65"/>
        <v>0</v>
      </c>
      <c r="G151" s="68"/>
      <c r="H151" s="67" t="s">
        <v>183</v>
      </c>
      <c r="I151" s="49">
        <f t="shared" ref="I151:J151" si="66">I117+I116+I123+I115 +I118 +I126+  I101+I96+I97+I94+I102+I103 - I89-I88-I85-I87</f>
        <v>0</v>
      </c>
      <c r="J151" s="49">
        <f t="shared" si="66"/>
        <v>0</v>
      </c>
      <c r="K151" s="68"/>
      <c r="L151" s="67" t="s">
        <v>183</v>
      </c>
      <c r="M151" s="49">
        <f t="shared" ref="M151:N151" si="67">M117+M116+M123+M115 +M118 +M126+  M101+M96+M97+M94+M102+M103 - M89-M88-M85-M87</f>
        <v>0</v>
      </c>
      <c r="N151" s="49">
        <f t="shared" si="67"/>
        <v>0</v>
      </c>
      <c r="O151" s="68"/>
      <c r="P151" s="67" t="s">
        <v>183</v>
      </c>
      <c r="Q151" s="49">
        <f t="shared" ref="Q151:R151" si="68">Q117+Q116+Q123+Q115 +Q118 +Q126+  Q101+Q96+Q97+Q94+Q102+Q103 - Q89-Q88-Q85-Q87</f>
        <v>0</v>
      </c>
      <c r="R151" s="49">
        <f t="shared" si="68"/>
        <v>0</v>
      </c>
      <c r="S151" s="68"/>
      <c r="T151" s="67" t="s">
        <v>183</v>
      </c>
      <c r="U151" s="49">
        <f t="shared" ref="U151:V151" si="69">U117+U116+U123+U115 +U118 +U126+  U101+U96+U97+U94+U102+U103 - U89-U88-U85-U87</f>
        <v>0</v>
      </c>
      <c r="V151" s="49">
        <f t="shared" si="69"/>
        <v>0</v>
      </c>
    </row>
    <row r="152" spans="1:23" ht="13" x14ac:dyDescent="0.3">
      <c r="A152" s="143"/>
      <c r="B152" s="143"/>
      <c r="C152" s="27"/>
      <c r="D152" s="67" t="s">
        <v>317</v>
      </c>
      <c r="E152" s="49">
        <f>'RAG Thresholds'!$D$27</f>
        <v>0</v>
      </c>
      <c r="F152" s="49">
        <f>'RAG Thresholds'!$D$27</f>
        <v>0</v>
      </c>
      <c r="G152" s="68"/>
      <c r="H152" s="67" t="s">
        <v>317</v>
      </c>
      <c r="I152" s="49">
        <f>'RAG Thresholds'!$D$27</f>
        <v>0</v>
      </c>
      <c r="J152" s="49">
        <f>'RAG Thresholds'!$D$27</f>
        <v>0</v>
      </c>
      <c r="K152" s="68"/>
      <c r="L152" s="67" t="s">
        <v>317</v>
      </c>
      <c r="M152" s="49">
        <f>'RAG Thresholds'!$D$27</f>
        <v>0</v>
      </c>
      <c r="N152" s="49">
        <f>'RAG Thresholds'!$D$27</f>
        <v>0</v>
      </c>
      <c r="O152" s="68"/>
      <c r="P152" s="67" t="s">
        <v>317</v>
      </c>
      <c r="Q152" s="49">
        <f>'RAG Thresholds'!$D$27</f>
        <v>0</v>
      </c>
      <c r="R152" s="49">
        <f>'RAG Thresholds'!$D$27</f>
        <v>0</v>
      </c>
      <c r="S152" s="68"/>
      <c r="T152" s="67" t="s">
        <v>317</v>
      </c>
      <c r="U152" s="49">
        <f>'RAG Thresholds'!$D$27</f>
        <v>0</v>
      </c>
      <c r="V152" s="49">
        <f>'RAG Thresholds'!$D$27</f>
        <v>0</v>
      </c>
    </row>
    <row r="153" spans="1:23" ht="11.5" x14ac:dyDescent="0.25">
      <c r="A153" s="143"/>
      <c r="B153" s="143"/>
      <c r="C153" s="27"/>
      <c r="H153" s="27"/>
      <c r="I153" s="27"/>
      <c r="J153" s="27"/>
      <c r="K153" s="27"/>
      <c r="P153" s="27"/>
      <c r="Q153" s="27"/>
      <c r="R153" s="27"/>
      <c r="T153" s="68"/>
      <c r="U153" s="68"/>
      <c r="V153" s="68"/>
    </row>
    <row r="154" spans="1:23" ht="11.5" x14ac:dyDescent="0.25">
      <c r="A154" s="143"/>
      <c r="B154" s="143"/>
      <c r="C154" s="44"/>
      <c r="D154" s="44"/>
      <c r="E154" s="45"/>
      <c r="F154" s="45"/>
      <c r="G154" s="44"/>
      <c r="H154" s="44"/>
      <c r="I154" s="45"/>
      <c r="J154" s="45"/>
      <c r="K154" s="44"/>
      <c r="L154" s="44"/>
      <c r="M154" s="45"/>
      <c r="N154" s="45"/>
      <c r="O154" s="44"/>
      <c r="P154" s="44"/>
      <c r="Q154" s="45"/>
      <c r="R154" s="45"/>
      <c r="S154" s="44"/>
      <c r="T154" s="75"/>
      <c r="U154" s="76"/>
      <c r="V154" s="76"/>
      <c r="W154" s="44"/>
    </row>
    <row r="155" spans="1:23" ht="11.5" x14ac:dyDescent="0.25">
      <c r="A155" s="143"/>
      <c r="B155" s="143"/>
      <c r="C155" s="27"/>
      <c r="D155" s="145" t="s">
        <v>63</v>
      </c>
      <c r="E155" s="27"/>
      <c r="F155" s="27"/>
      <c r="G155" s="27"/>
      <c r="H155" s="145"/>
      <c r="I155" s="27"/>
      <c r="J155" s="27"/>
      <c r="K155" s="27"/>
      <c r="L155" s="145" t="s">
        <v>63</v>
      </c>
      <c r="M155" s="27"/>
      <c r="N155" s="27"/>
      <c r="O155" s="27"/>
      <c r="P155" s="145"/>
      <c r="Q155" s="27"/>
      <c r="R155" s="27"/>
      <c r="S155" s="27"/>
      <c r="T155" s="145" t="s">
        <v>63</v>
      </c>
      <c r="U155" s="27"/>
      <c r="V155" s="27"/>
    </row>
    <row r="156" spans="1:23" ht="11.5" x14ac:dyDescent="0.25">
      <c r="A156" s="143"/>
      <c r="B156" s="143"/>
      <c r="C156" s="27"/>
      <c r="D156" s="91" t="s">
        <v>162</v>
      </c>
      <c r="E156" s="149" t="e">
        <f>E26/E152</f>
        <v>#DIV/0!</v>
      </c>
      <c r="F156" s="149" t="e">
        <f>F26/F152</f>
        <v>#DIV/0!</v>
      </c>
      <c r="G156" s="27"/>
      <c r="H156" s="145"/>
      <c r="I156" s="27"/>
      <c r="J156" s="27"/>
      <c r="K156" s="27"/>
      <c r="L156" s="91" t="s">
        <v>162</v>
      </c>
      <c r="M156" s="149" t="e">
        <f t="shared" ref="M156:N156" si="70">M26/M152</f>
        <v>#DIV/0!</v>
      </c>
      <c r="N156" s="149" t="e">
        <f t="shared" si="70"/>
        <v>#DIV/0!</v>
      </c>
      <c r="O156" s="27"/>
      <c r="P156" s="145"/>
      <c r="Q156" s="27"/>
      <c r="R156" s="27"/>
      <c r="S156" s="27"/>
      <c r="T156" s="91" t="s">
        <v>162</v>
      </c>
      <c r="U156" s="149" t="e">
        <f t="shared" ref="U156:V156" si="71">U26/U152</f>
        <v>#DIV/0!</v>
      </c>
      <c r="V156" s="149" t="e">
        <f t="shared" si="71"/>
        <v>#DIV/0!</v>
      </c>
    </row>
    <row r="157" spans="1:23" ht="11.5" x14ac:dyDescent="0.25">
      <c r="A157" s="143"/>
      <c r="B157" s="143"/>
      <c r="C157" s="27"/>
      <c r="D157" s="91" t="s">
        <v>67</v>
      </c>
      <c r="E157" s="150">
        <f>IF(E26=0,0,IF(E36&lt;0,(E34+E36)/E26,E34/E26))</f>
        <v>0</v>
      </c>
      <c r="F157" s="150">
        <f>IF(F26=0,0,IF(F36&lt;0,(F34+F36)/F26,F34/F26))</f>
        <v>0</v>
      </c>
      <c r="G157" s="27"/>
      <c r="H157" s="145"/>
      <c r="I157" s="27"/>
      <c r="J157" s="27"/>
      <c r="K157" s="27"/>
      <c r="L157" s="91" t="s">
        <v>67</v>
      </c>
      <c r="M157" s="150">
        <f t="shared" ref="M157:N157" si="72">IF(M26=0,0,IF(M36&lt;0,(M34+M36)/M26,M34/M26))</f>
        <v>0</v>
      </c>
      <c r="N157" s="150">
        <f t="shared" si="72"/>
        <v>0</v>
      </c>
      <c r="O157" s="27"/>
      <c r="P157" s="145"/>
      <c r="Q157" s="27"/>
      <c r="R157" s="27"/>
      <c r="S157" s="27"/>
      <c r="T157" s="91" t="s">
        <v>67</v>
      </c>
      <c r="U157" s="150">
        <f t="shared" ref="U157:V157" si="73">IF(U26=0,0,IF(U36&lt;0,(U34+U36)/U26,U34/U26))</f>
        <v>0</v>
      </c>
      <c r="V157" s="150">
        <f t="shared" si="73"/>
        <v>0</v>
      </c>
      <c r="W157" s="27"/>
    </row>
    <row r="158" spans="1:23" ht="11.5" x14ac:dyDescent="0.25">
      <c r="A158" s="143"/>
      <c r="B158" s="143"/>
      <c r="C158" s="27"/>
      <c r="D158" s="91" t="s">
        <v>248</v>
      </c>
      <c r="E158" s="150" t="str">
        <f>IF(OR(E147=0,E151=0),"N/A",IF((E147/(E117+E116+E123+E115 +E118 +E126+  E101+E96+E97+E94+E102+E103 - E89-E88-E85-E87))&lt;0,0,((E147/(E117+E116+E123+E115 +E118 +E126+  E101+E96+E97+E94+E102+E103 - E89-E88-E85-E87)))))</f>
        <v>N/A</v>
      </c>
      <c r="F158" s="150" t="str">
        <f>IF(OR(F147=0,F151=0),"N/A",IF((F147/(F117+F116+F123+F115 +F118 +F126+  F101+F96+F97+F94+F102+F103 - F89-F88-F85-F87))&lt;0,0,((F147/(F117+F116+F123+F115 +F118 +F126+  F101+F96+F97+F94+F102+F103 - F89-F88-F85-F87)))))</f>
        <v>N/A</v>
      </c>
      <c r="G158" s="27"/>
      <c r="H158" s="145"/>
      <c r="I158" s="27"/>
      <c r="J158" s="27"/>
      <c r="K158" s="27"/>
      <c r="L158" s="91" t="s">
        <v>248</v>
      </c>
      <c r="M158" s="150" t="str">
        <f t="shared" ref="M158:N158" si="74">IF(OR(M147=0,M151=0),"N/A",IF((M147/(M117+M116+M123+M115 +M118 +M126+  M101+M96+M97+M94+M102+M103 - M89-M88-M85-M87))&lt;0,0,((M147/(M117+M116+M123+M115 +M118 +M126+  M101+M96+M97+M94+M102+M103 - M89-M88-M85-M87)))))</f>
        <v>N/A</v>
      </c>
      <c r="N158" s="150" t="str">
        <f t="shared" si="74"/>
        <v>N/A</v>
      </c>
      <c r="O158" s="27"/>
      <c r="P158" s="145"/>
      <c r="Q158" s="27"/>
      <c r="R158" s="27"/>
      <c r="S158" s="27"/>
      <c r="T158" s="91" t="s">
        <v>248</v>
      </c>
      <c r="U158" s="150" t="str">
        <f t="shared" ref="U158:V158" si="75">IF(OR(U147=0,U151=0),"N/A",IF((U147/(U117+U116+U123+U115 +U118 +U126+  U101+U96+U97+U94+U102+U103 - U89-U88-U85-U87))&lt;0,0,((U147/(U117+U116+U123+U115 +U118 +U126+  U101+U96+U97+U94+U102+U103 - U89-U88-U85-U87)))))</f>
        <v>N/A</v>
      </c>
      <c r="V158" s="150" t="str">
        <f t="shared" si="75"/>
        <v>N/A</v>
      </c>
    </row>
    <row r="159" spans="1:23" ht="11.5" x14ac:dyDescent="0.25">
      <c r="A159" s="143"/>
      <c r="B159" s="143"/>
      <c r="C159" s="27"/>
      <c r="D159" s="91" t="s">
        <v>76</v>
      </c>
      <c r="E159" s="149" t="e">
        <f>IF((E117+E116+E123+E115 +E118 +E126+  E101+E96+E97+E94+E102+E103 - E89-E88-E85-E87)/(E34+   IF(E36&lt;0,E36,0)   -   E52)&lt;0,0,(E117+E116+E123+E115 +E118 +E126+  E101+E96+E97+E94+E102+E103 - E89-E88-E85-E87)/(E34+IF(E36&lt;0,E36,0) -E52))</f>
        <v>#DIV/0!</v>
      </c>
      <c r="F159" s="149" t="e">
        <f>IF((F117+F116+F123+F115 +F118 +F126+  F101+F96+F97+F94+F102+F103 - F89-F88-F85-F87)/(F34+   IF(F36&lt;0,F36,0)   -   F52)&lt;0,0,(F117+F116+F123+F115 +F118 +F126+  F101+F96+F97+F94+F102+F103 - F89-F88-F85-F87)/(F34+IF(F36&lt;0,F36,0) -F52))</f>
        <v>#DIV/0!</v>
      </c>
      <c r="G159" s="27"/>
      <c r="H159" s="145"/>
      <c r="I159" s="27"/>
      <c r="J159" s="27"/>
      <c r="K159" s="27"/>
      <c r="L159" s="91" t="s">
        <v>76</v>
      </c>
      <c r="M159" s="149" t="e">
        <f t="shared" ref="M159:N159" si="76">IF((M117+M116+M123+M115 +M118 +M126+  M101+M96+M97+M94+M102+M103 - M89-M88-M85-M87)/(M34+   IF(M36&lt;0,M36,0)   -   M52)&lt;0,0,(M117+M116+M123+M115 +M118 +M126+  M101+M96+M97+M94+M102+M103 - M89-M88-M85-M87)/(M34+IF(M36&lt;0,M36,0) -M52))</f>
        <v>#DIV/0!</v>
      </c>
      <c r="N159" s="149" t="e">
        <f t="shared" si="76"/>
        <v>#DIV/0!</v>
      </c>
      <c r="O159" s="27"/>
      <c r="P159" s="145"/>
      <c r="Q159" s="27"/>
      <c r="R159" s="27"/>
      <c r="S159" s="27"/>
      <c r="T159" s="91" t="s">
        <v>76</v>
      </c>
      <c r="U159" s="149" t="e">
        <f t="shared" ref="U159:V159" si="77">IF((U117+U116+U123+U115 +U118 +U126+  U101+U96+U97+U94+U102+U103 - U89-U88-U85-U87)/(U34+   IF(U36&lt;0,U36,0)   -   U52)&lt;0,0,(U117+U116+U123+U115 +U118 +U126+  U101+U96+U97+U94+U102+U103 - U89-U88-U85-U87)/(U34+IF(U36&lt;0,U36,0) -U52))</f>
        <v>#DIV/0!</v>
      </c>
      <c r="V159" s="149" t="e">
        <f t="shared" si="77"/>
        <v>#DIV/0!</v>
      </c>
    </row>
    <row r="160" spans="1:23" ht="11.5" x14ac:dyDescent="0.25">
      <c r="A160" s="143"/>
      <c r="B160" s="143"/>
      <c r="C160" s="27"/>
      <c r="D160" s="91" t="s">
        <v>80</v>
      </c>
      <c r="E160" s="149" t="e">
        <f t="shared" ref="E160:F160" si="78">IF(((E117+E116+E123+E115 +E118 +E126+  E101+E96+E97+E94+E102+E103 - E89-E88-E85-E87)-(E70-E119))/(E34+IF(E36&lt;0,E36,0)-E52)&lt;0,0,((E117+E116+E123+E115 +E118 +E126+  E101+E96+E97+E94+E102+E103 - E89-E88-E85-E87)-(E70-E119))/(E34+IF(E36&lt;0,E36,0)-E52))</f>
        <v>#DIV/0!</v>
      </c>
      <c r="F160" s="149" t="e">
        <f t="shared" si="78"/>
        <v>#DIV/0!</v>
      </c>
      <c r="G160" s="27"/>
      <c r="H160" s="145"/>
      <c r="I160" s="27"/>
      <c r="J160" s="27"/>
      <c r="K160" s="27"/>
      <c r="L160" s="91" t="s">
        <v>80</v>
      </c>
      <c r="M160" s="149" t="e">
        <f t="shared" ref="M160:N160" si="79">IF(((M117+M116+M123+M115 +M118 +M126+  M101+M96+M97+M94+M102+M103 - M89-M88-M85-M87)-(M70-M119))/(M34+IF(M36&lt;0,M36,0)-M52)&lt;0,0,((M117+M116+M123+M115 +M118 +M126+  M101+M96+M97+M94+M102+M103 - M89-M88-M85-M87)-(M70-M119))/(M34+IF(M36&lt;0,M36,0)-M52))</f>
        <v>#DIV/0!</v>
      </c>
      <c r="N160" s="149" t="e">
        <f t="shared" si="79"/>
        <v>#DIV/0!</v>
      </c>
      <c r="O160" s="27"/>
      <c r="P160" s="145"/>
      <c r="Q160" s="27"/>
      <c r="R160" s="27"/>
      <c r="S160" s="27"/>
      <c r="T160" s="91" t="s">
        <v>80</v>
      </c>
      <c r="U160" s="149" t="e">
        <f t="shared" ref="U160:V160" si="80">IF(((U117+U116+U123+U115 +U118 +U126+  U101+U96+U97+U94+U102+U103 - U89-U88-U85-U87)-(U70-U119))/(U34+IF(U36&lt;0,U36,0)-U52)&lt;0,0,((U117+U116+U123+U115 +U118 +U126+  U101+U96+U97+U94+U102+U103 - U89-U88-U85-U87)-(U70-U119))/(U34+IF(U36&lt;0,U36,0)-U52))</f>
        <v>#DIV/0!</v>
      </c>
      <c r="V160" s="149" t="e">
        <f t="shared" si="80"/>
        <v>#DIV/0!</v>
      </c>
    </row>
    <row r="161" spans="1:23" ht="11.5" x14ac:dyDescent="0.25">
      <c r="A161" s="143"/>
      <c r="B161" s="143"/>
      <c r="C161" s="27"/>
      <c r="D161" s="91" t="s">
        <v>74</v>
      </c>
      <c r="E161" s="149" t="e">
        <f t="shared" ref="E161:F161" si="81">(E34+ IF(E36&lt;0,E36,0) +E40)/-(E37+E38)</f>
        <v>#DIV/0!</v>
      </c>
      <c r="F161" s="149" t="e">
        <f t="shared" si="81"/>
        <v>#DIV/0!</v>
      </c>
      <c r="G161" s="27"/>
      <c r="H161" s="145"/>
      <c r="I161" s="27"/>
      <c r="J161" s="27"/>
      <c r="K161" s="27"/>
      <c r="L161" s="91" t="s">
        <v>74</v>
      </c>
      <c r="M161" s="149" t="e">
        <f t="shared" ref="M161:N161" si="82">(M34+ IF(M36&lt;0,M36,0) +M40)/-(M37+M38)</f>
        <v>#DIV/0!</v>
      </c>
      <c r="N161" s="149" t="e">
        <f t="shared" si="82"/>
        <v>#DIV/0!</v>
      </c>
      <c r="O161" s="27"/>
      <c r="P161" s="145"/>
      <c r="Q161" s="27"/>
      <c r="R161" s="27"/>
      <c r="S161" s="27"/>
      <c r="T161" s="91" t="s">
        <v>74</v>
      </c>
      <c r="U161" s="149" t="e">
        <f t="shared" ref="U161:V161" si="83">(U34+ IF(U36&lt;0,U36,0) +U40)/-(U37+U38)</f>
        <v>#DIV/0!</v>
      </c>
      <c r="V161" s="149" t="e">
        <f t="shared" si="83"/>
        <v>#DIV/0!</v>
      </c>
    </row>
    <row r="162" spans="1:23" ht="11.5" x14ac:dyDescent="0.25">
      <c r="A162" s="143"/>
      <c r="B162" s="143"/>
      <c r="C162" s="27"/>
      <c r="D162" s="91" t="s">
        <v>77</v>
      </c>
      <c r="E162" s="149" t="e">
        <f>(E91-E75)/E109</f>
        <v>#DIV/0!</v>
      </c>
      <c r="F162" s="149" t="e">
        <f>(F91-F75)/F109</f>
        <v>#DIV/0!</v>
      </c>
      <c r="G162" s="27"/>
      <c r="H162" s="145"/>
      <c r="I162" s="27"/>
      <c r="J162" s="27"/>
      <c r="K162" s="27"/>
      <c r="L162" s="91" t="s">
        <v>77</v>
      </c>
      <c r="M162" s="149" t="e">
        <f t="shared" ref="M162:N162" si="84">(M91-M75)/M109</f>
        <v>#DIV/0!</v>
      </c>
      <c r="N162" s="149" t="e">
        <f t="shared" si="84"/>
        <v>#DIV/0!</v>
      </c>
      <c r="O162" s="27"/>
      <c r="P162" s="145"/>
      <c r="Q162" s="27"/>
      <c r="R162" s="27"/>
      <c r="S162" s="27"/>
      <c r="T162" s="91" t="s">
        <v>77</v>
      </c>
      <c r="U162" s="149" t="e">
        <f t="shared" ref="U162:V162" si="85">(U91-U75)/U109</f>
        <v>#DIV/0!</v>
      </c>
      <c r="V162" s="149" t="e">
        <f t="shared" si="85"/>
        <v>#DIV/0!</v>
      </c>
    </row>
    <row r="163" spans="1:23" ht="11.5" x14ac:dyDescent="0.25">
      <c r="A163" s="143"/>
      <c r="B163" s="143"/>
      <c r="C163" s="27"/>
      <c r="D163" s="91" t="s">
        <v>78</v>
      </c>
      <c r="E163" s="149">
        <f>E134</f>
        <v>0</v>
      </c>
      <c r="F163" s="149">
        <f>F134</f>
        <v>0</v>
      </c>
      <c r="G163" s="27"/>
      <c r="H163" s="145"/>
      <c r="I163" s="27"/>
      <c r="J163" s="27"/>
      <c r="K163" s="27"/>
      <c r="L163" s="91" t="s">
        <v>78</v>
      </c>
      <c r="M163" s="149">
        <f t="shared" ref="M163:N163" si="86">M134</f>
        <v>0</v>
      </c>
      <c r="N163" s="149">
        <f t="shared" si="86"/>
        <v>0</v>
      </c>
      <c r="O163" s="27"/>
      <c r="P163" s="145"/>
      <c r="Q163" s="27"/>
      <c r="R163" s="27"/>
      <c r="S163" s="27"/>
      <c r="T163" s="91" t="s">
        <v>78</v>
      </c>
      <c r="U163" s="149">
        <f t="shared" ref="U163:V163" si="87">U134</f>
        <v>0</v>
      </c>
      <c r="V163" s="149">
        <f t="shared" si="87"/>
        <v>0</v>
      </c>
    </row>
    <row r="164" spans="1:23" ht="11.5" x14ac:dyDescent="0.25">
      <c r="A164" s="143"/>
      <c r="B164" s="143"/>
      <c r="C164" s="27"/>
      <c r="D164" s="91" t="s">
        <v>79</v>
      </c>
      <c r="E164" s="150" t="e">
        <f>(E81+E82+E66+E67+E138)/(E58+E57+E59+E60+E91)</f>
        <v>#DIV/0!</v>
      </c>
      <c r="F164" s="150" t="e">
        <f>(F81+F82+F66+F67+F138)/(F58+F57+F59+F60+F91)</f>
        <v>#DIV/0!</v>
      </c>
      <c r="G164" s="27"/>
      <c r="H164" s="145"/>
      <c r="I164" s="27"/>
      <c r="J164" s="27"/>
      <c r="K164" s="27"/>
      <c r="L164" s="91" t="s">
        <v>79</v>
      </c>
      <c r="M164" s="150" t="e">
        <f t="shared" ref="M164:N164" si="88">(M81+M82+M66+M67+M138)/(M58+M57+M59+M60+M91)</f>
        <v>#DIV/0!</v>
      </c>
      <c r="N164" s="150" t="e">
        <f t="shared" si="88"/>
        <v>#DIV/0!</v>
      </c>
      <c r="O164" s="27"/>
      <c r="P164" s="145"/>
      <c r="Q164" s="27"/>
      <c r="R164" s="27"/>
      <c r="S164" s="27"/>
      <c r="T164" s="91" t="s">
        <v>79</v>
      </c>
      <c r="U164" s="150" t="e">
        <f t="shared" ref="U164:V164" si="89">(U81+U82+U66+U67+U138)/(U58+U57+U59+U60+U91)</f>
        <v>#DIV/0!</v>
      </c>
      <c r="V164" s="150" t="e">
        <f t="shared" si="89"/>
        <v>#DIV/0!</v>
      </c>
    </row>
    <row r="165" spans="1:23" ht="11.5" x14ac:dyDescent="0.25">
      <c r="A165" s="143"/>
      <c r="B165" s="143"/>
      <c r="C165" s="27"/>
      <c r="D165" s="42"/>
      <c r="E165" s="48"/>
      <c r="F165" s="48"/>
      <c r="G165" s="27"/>
      <c r="H165" s="145"/>
      <c r="I165" s="27"/>
      <c r="J165" s="27"/>
      <c r="K165" s="27"/>
      <c r="L165" s="42"/>
      <c r="M165" s="48"/>
      <c r="N165" s="48"/>
      <c r="O165" s="27"/>
      <c r="P165" s="145"/>
      <c r="Q165" s="27"/>
      <c r="R165" s="27"/>
      <c r="S165" s="27"/>
      <c r="T165" s="42"/>
      <c r="U165" s="48"/>
      <c r="V165" s="48"/>
      <c r="W165" s="27"/>
    </row>
    <row r="166" spans="1:23" ht="11.5" x14ac:dyDescent="0.25">
      <c r="A166" s="143"/>
      <c r="B166" s="143"/>
      <c r="C166" s="27"/>
      <c r="D166" s="42"/>
      <c r="E166" s="43"/>
      <c r="F166" s="43"/>
      <c r="G166" s="27"/>
      <c r="H166" s="145"/>
      <c r="I166" s="27"/>
      <c r="J166" s="27"/>
      <c r="K166" s="27"/>
      <c r="L166" s="42"/>
      <c r="M166" s="43"/>
      <c r="N166" s="43"/>
      <c r="O166" s="27"/>
      <c r="P166" s="145"/>
      <c r="Q166" s="27"/>
      <c r="R166" s="27"/>
      <c r="S166" s="27"/>
      <c r="T166" s="42"/>
      <c r="U166" s="43"/>
      <c r="V166" s="43"/>
      <c r="W166" s="27"/>
    </row>
    <row r="167" spans="1:23" ht="11.5" x14ac:dyDescent="0.25">
      <c r="A167" s="143"/>
      <c r="B167" s="143"/>
      <c r="C167" s="27"/>
      <c r="D167" s="145" t="s">
        <v>44</v>
      </c>
      <c r="E167" s="27"/>
      <c r="F167" s="27"/>
      <c r="G167" s="27"/>
      <c r="H167" s="145"/>
      <c r="I167" s="27"/>
      <c r="J167" s="27"/>
      <c r="K167" s="27"/>
      <c r="L167" s="145" t="s">
        <v>44</v>
      </c>
      <c r="M167" s="27"/>
      <c r="N167" s="27"/>
      <c r="O167" s="27"/>
      <c r="P167" s="145"/>
      <c r="Q167" s="27"/>
      <c r="R167" s="27"/>
      <c r="S167" s="27"/>
      <c r="T167" s="145" t="s">
        <v>44</v>
      </c>
      <c r="U167" s="27"/>
      <c r="V167" s="27"/>
      <c r="W167" s="27"/>
    </row>
    <row r="168" spans="1:23" ht="11.5" x14ac:dyDescent="0.25">
      <c r="A168" s="143"/>
      <c r="B168" s="143"/>
      <c r="C168" s="27"/>
      <c r="D168" s="91" t="s">
        <v>162</v>
      </c>
      <c r="E168" s="151" t="e">
        <f>IF(E156&gt;'RAG Thresholds'!$G$15,"G",IF(E156&lt;'RAG Thresholds'!$E$15,"R","A"))</f>
        <v>#DIV/0!</v>
      </c>
      <c r="F168" s="151" t="e">
        <f>IF(F156&gt;'RAG Thresholds'!$G$15,"G",IF(F156&lt;'RAG Thresholds'!$E$15,"R","A"))</f>
        <v>#DIV/0!</v>
      </c>
      <c r="G168" s="27"/>
      <c r="H168" s="145"/>
      <c r="I168" s="27"/>
      <c r="J168" s="27"/>
      <c r="K168" s="27"/>
      <c r="L168" s="91" t="s">
        <v>162</v>
      </c>
      <c r="M168" s="151" t="e">
        <f>IF(M156&gt;'RAG Thresholds'!$G$15,"G",IF(M156&lt;'RAG Thresholds'!$E$15,"R","A"))</f>
        <v>#DIV/0!</v>
      </c>
      <c r="N168" s="151" t="e">
        <f>IF(N156&gt;'RAG Thresholds'!$G$15,"G",IF(N156&lt;'RAG Thresholds'!$E$15,"R","A"))</f>
        <v>#DIV/0!</v>
      </c>
      <c r="O168" s="27"/>
      <c r="P168" s="145"/>
      <c r="Q168" s="27"/>
      <c r="R168" s="27"/>
      <c r="S168" s="27"/>
      <c r="T168" s="91" t="s">
        <v>162</v>
      </c>
      <c r="U168" s="151" t="e">
        <f>IF(U156&gt;'RAG Thresholds'!$G$15,"G",IF(U156&lt;'RAG Thresholds'!$E$15,"R","A"))</f>
        <v>#DIV/0!</v>
      </c>
      <c r="V168" s="151" t="e">
        <f>IF(V156&gt;'RAG Thresholds'!$G$15,"G",IF(V156&lt;'RAG Thresholds'!$E$15,"R","A"))</f>
        <v>#DIV/0!</v>
      </c>
    </row>
    <row r="169" spans="1:23" ht="11.5" x14ac:dyDescent="0.25">
      <c r="A169" s="143"/>
      <c r="B169" s="143"/>
      <c r="C169" s="27"/>
      <c r="D169" s="27" t="s">
        <v>67</v>
      </c>
      <c r="E169" s="151" t="str">
        <f>IF(E157&gt;'RAG Thresholds'!$G$16,"G",IF(E157&lt;'RAG Thresholds'!$E$16,"R","A"))</f>
        <v>A</v>
      </c>
      <c r="F169" s="151" t="str">
        <f>IF(F157&gt;'RAG Thresholds'!$G$16,"G",IF(F157&lt;'RAG Thresholds'!$E$16,"R","A"))</f>
        <v>A</v>
      </c>
      <c r="G169" s="27"/>
      <c r="H169" s="145"/>
      <c r="I169" s="27"/>
      <c r="J169" s="27"/>
      <c r="K169" s="27"/>
      <c r="L169" s="27" t="s">
        <v>67</v>
      </c>
      <c r="M169" s="151" t="str">
        <f>IF(M157&gt;'RAG Thresholds'!$G$16,"G",IF(M157&lt;'RAG Thresholds'!$E$16,"R","A"))</f>
        <v>A</v>
      </c>
      <c r="N169" s="151" t="str">
        <f>IF(N157&gt;'RAG Thresholds'!$G$16,"G",IF(N157&lt;'RAG Thresholds'!$E$16,"R","A"))</f>
        <v>A</v>
      </c>
      <c r="O169" s="27"/>
      <c r="P169" s="145"/>
      <c r="Q169" s="27"/>
      <c r="R169" s="27"/>
      <c r="S169" s="27"/>
      <c r="T169" s="27" t="s">
        <v>67</v>
      </c>
      <c r="U169" s="151" t="str">
        <f>IF(U157&gt;'RAG Thresholds'!$G$16,"G",IF(U157&lt;'RAG Thresholds'!$E$16,"R","A"))</f>
        <v>A</v>
      </c>
      <c r="V169" s="151" t="str">
        <f>IF(V157&gt;'RAG Thresholds'!$G$16,"G",IF(V157&lt;'RAG Thresholds'!$E$16,"R","A"))</f>
        <v>A</v>
      </c>
      <c r="W169" s="27"/>
    </row>
    <row r="170" spans="1:23" ht="11.5" x14ac:dyDescent="0.25">
      <c r="A170" s="143"/>
      <c r="B170" s="143"/>
      <c r="C170" s="27"/>
      <c r="D170" s="27" t="s">
        <v>248</v>
      </c>
      <c r="E170" s="151" t="str">
        <f>IF(E158="N/A","N/A",IF(E147&lt;0,"R",IF((E117+E116+E123+E115 +E118 + E126+ E101+E96+E97+E94+E102+E103 - E89-E88-E85-E87)&lt;0,"G",IF(E158&gt;'RAG Thresholds'!$G$17,"G",IF(E158&lt;'RAG Thresholds'!$E$17,"R","A")))))</f>
        <v>N/A</v>
      </c>
      <c r="F170" s="151" t="str">
        <f>IF(F158="N/A","N/A",IF(F147&lt;0,"R",IF((F117+F116+F123+F115 +F118 + F126+ F101+F96+F97+F94+F102+F103 - F89-F88-F85-F87)&lt;0,"G",IF(F158&gt;'RAG Thresholds'!$G$17,"G",IF(F158&lt;'RAG Thresholds'!$E$17,"R","A")))))</f>
        <v>N/A</v>
      </c>
      <c r="G170" s="27"/>
      <c r="H170" s="145"/>
      <c r="I170" s="27"/>
      <c r="J170" s="27"/>
      <c r="K170" s="27"/>
      <c r="L170" s="27" t="s">
        <v>248</v>
      </c>
      <c r="M170" s="151" t="str">
        <f>IF(M158="N/A","N/A",IF(M147&lt;0,"R",IF((M117+M116+M123+M115 +M118 + M126+ M101+M96+M97+M94+M102+M103 - M89-M88-M85-M87)&lt;0,"G",IF(M158&gt;'RAG Thresholds'!$G$17,"G",IF(M158&lt;'RAG Thresholds'!$E$17,"R","A")))))</f>
        <v>N/A</v>
      </c>
      <c r="N170" s="151" t="str">
        <f>IF(N158="N/A","N/A",IF(N147&lt;0,"R",IF((N117+N116+N123+N115 +N118 + N126+ N101+N96+N97+N94+N102+N103 - N89-N88-N85-N87)&lt;0,"G",IF(N158&gt;'RAG Thresholds'!$G$17,"G",IF(N158&lt;'RAG Thresholds'!$E$17,"R","A")))))</f>
        <v>N/A</v>
      </c>
      <c r="O170" s="27"/>
      <c r="P170" s="145"/>
      <c r="Q170" s="27"/>
      <c r="R170" s="27"/>
      <c r="S170" s="27"/>
      <c r="T170" s="27" t="s">
        <v>248</v>
      </c>
      <c r="U170" s="151" t="str">
        <f>IF(U158="N/A","N/A",IF(U147&lt;0,"R",IF((U117+U116+U123+U115 +U118 + U126+ U101+U96+U97+U94+U102+U103 - U89-U88-U85-U87)&lt;0,"G",IF(U158&gt;'RAG Thresholds'!$G$17,"G",IF(U158&lt;'RAG Thresholds'!$E$17,"R","A")))))</f>
        <v>N/A</v>
      </c>
      <c r="V170" s="151" t="str">
        <f>IF(V158="N/A","N/A",IF(V147&lt;0,"R",IF((V117+V116+V123+V115 +V118 + V126+ V101+V96+V97+V94+V102+V103 - V89-V88-V85-V87)&lt;0,"G",IF(V158&gt;'RAG Thresholds'!$G$17,"G",IF(V158&lt;'RAG Thresholds'!$E$17,"R","A")))))</f>
        <v>N/A</v>
      </c>
    </row>
    <row r="171" spans="1:23" ht="11.5" x14ac:dyDescent="0.25">
      <c r="A171" s="143"/>
      <c r="B171" s="143"/>
      <c r="C171" s="27"/>
      <c r="D171" s="27" t="s">
        <v>76</v>
      </c>
      <c r="E171" s="151" t="e">
        <f>IF((E34+   IF(E36&lt;0,E36,0)  -E52)&lt;0,"R",IF(((E117+E116+E123+E115 +E118 +E126+  E101+E96+E97+E94+E102+E103 - E89-E88-E85-E87)&lt;0),"G",IF(E159&lt;'RAG Thresholds'!$G$18,"G",IF(E159&gt;'RAG Thresholds'!$E$18,"R","A"))))</f>
        <v>#DIV/0!</v>
      </c>
      <c r="F171" s="151" t="e">
        <f>IF((F34+   IF(F36&lt;0,F36,0)  -F52)&lt;0,"R",IF(((F117+F116+F123+F115 +F118 +F126+  F101+F96+F97+F94+F102+F103 - F89-F88-F85-F87)&lt;0),"G",IF(F159&lt;'RAG Thresholds'!$G$18,"G",IF(F159&gt;'RAG Thresholds'!$E$18,"R","A"))))</f>
        <v>#DIV/0!</v>
      </c>
      <c r="G171" s="27"/>
      <c r="H171" s="145"/>
      <c r="I171" s="27"/>
      <c r="J171" s="27"/>
      <c r="K171" s="27"/>
      <c r="L171" s="27" t="s">
        <v>76</v>
      </c>
      <c r="M171" s="151" t="e">
        <f>IF((M34+   IF(M36&lt;0,M36,0)  -M52)&lt;0,"R",IF(((M117+M116+M123+M115 +M118 +M126+  M101+M96+M97+M94+M102+M103 - M89-M88-M85-M87)&lt;0),"G",IF(M159&lt;'RAG Thresholds'!$G$18,"G",IF(M159&gt;'RAG Thresholds'!$E$18,"R","A"))))</f>
        <v>#DIV/0!</v>
      </c>
      <c r="N171" s="151" t="e">
        <f>IF((N34+   IF(N36&lt;0,N36,0)  -N52)&lt;0,"R",IF(((N117+N116+N123+N115 +N118 +N126+  N101+N96+N97+N94+N102+N103 - N89-N88-N85-N87)&lt;0),"G",IF(N159&lt;'RAG Thresholds'!$G$18,"G",IF(N159&gt;'RAG Thresholds'!$E$18,"R","A"))))</f>
        <v>#DIV/0!</v>
      </c>
      <c r="O171" s="27"/>
      <c r="P171" s="145"/>
      <c r="Q171" s="27"/>
      <c r="R171" s="27"/>
      <c r="S171" s="27"/>
      <c r="T171" s="27" t="s">
        <v>76</v>
      </c>
      <c r="U171" s="151" t="e">
        <f>IF((U34+   IF(U36&lt;0,U36,0)  -U52)&lt;0,"R",IF(((U117+U116+U123+U115 +U118 +U126+  U101+U96+U97+U94+U102+U103 - U89-U88-U85-U87)&lt;0),"G",IF(U159&lt;'RAG Thresholds'!$G$18,"G",IF(U159&gt;'RAG Thresholds'!$E$18,"R","A"))))</f>
        <v>#DIV/0!</v>
      </c>
      <c r="V171" s="151" t="e">
        <f>IF((V34+   IF(V36&lt;0,V36,0)  -V52)&lt;0,"R",IF(((V117+V116+V123+V115 +V118 +V126+  V101+V96+V97+V94+V102+V103 - V89-V88-V85-V87)&lt;0),"G",IF(V159&lt;'RAG Thresholds'!$G$18,"G",IF(V159&gt;'RAG Thresholds'!$E$18,"R","A"))))</f>
        <v>#DIV/0!</v>
      </c>
    </row>
    <row r="172" spans="1:23" ht="11.5" x14ac:dyDescent="0.25">
      <c r="A172" s="143"/>
      <c r="B172" s="143"/>
      <c r="C172" s="27"/>
      <c r="D172" s="27" t="s">
        <v>80</v>
      </c>
      <c r="E172" s="151" t="e">
        <f>IF((E34+   IF(E36&lt;0,E36,0)  -E52)&lt;0,"R",IF(( ((E117+E116+E123+E115 +E118 +E126+  E101+E96+E97+E94+E102+E103 - E89-E88-E85-E87)-(E70-E119))&lt;0),"G",IF(E160&lt;'RAG Thresholds'!$G$19,"G",IF(E160&gt;'RAG Thresholds'!$E$19,"R","A"))))</f>
        <v>#DIV/0!</v>
      </c>
      <c r="F172" s="151" t="e">
        <f>IF((F34+   IF(F36&lt;0,F36,0)  -F52)&lt;0,"R",IF(( ((F117+F116+F123+F115 +F118 +F126+  F101+F96+F97+F94+F102+F103 - F89-F88-F85-F87)-(F70-F119))&lt;0),"G",IF(F160&lt;'RAG Thresholds'!$G$19,"G",IF(F160&gt;'RAG Thresholds'!$E$19,"R","A"))))</f>
        <v>#DIV/0!</v>
      </c>
      <c r="G172" s="27"/>
      <c r="H172" s="145"/>
      <c r="I172" s="27"/>
      <c r="J172" s="27"/>
      <c r="K172" s="27"/>
      <c r="L172" s="27" t="s">
        <v>80</v>
      </c>
      <c r="M172" s="151" t="e">
        <f>IF((M34+   IF(M36&lt;0,M36,0)  -M52)&lt;0,"R",IF(( ((M117+M116+M123+M115 +M118 +M126+  M101+M96+M97+M94+M102+M103 - M89-M88-M85-M87)-(M70-M119))&lt;0),"G",IF(M160&lt;'RAG Thresholds'!$G$19,"G",IF(M160&gt;'RAG Thresholds'!$E$19,"R","A"))))</f>
        <v>#DIV/0!</v>
      </c>
      <c r="N172" s="151" t="e">
        <f>IF((N34+   IF(N36&lt;0,N36,0)  -N52)&lt;0,"R",IF(( ((N117+N116+N123+N115 +N118 +N126+  N101+N96+N97+N94+N102+N103 - N89-N88-N85-N87)-(N70-N119))&lt;0),"G",IF(N160&lt;'RAG Thresholds'!$G$19,"G",IF(N160&gt;'RAG Thresholds'!$E$19,"R","A"))))</f>
        <v>#DIV/0!</v>
      </c>
      <c r="O172" s="27"/>
      <c r="P172" s="145"/>
      <c r="Q172" s="27"/>
      <c r="R172" s="27"/>
      <c r="S172" s="27"/>
      <c r="T172" s="27" t="s">
        <v>80</v>
      </c>
      <c r="U172" s="151" t="e">
        <f>IF((U34+   IF(U36&lt;0,U36,0)  -U52)&lt;0,"R",IF(( ((U117+U116+U123+U115 +U118 +U126+  U101+U96+U97+U94+U102+U103 - U89-U88-U85-U87)-(U70-U119))&lt;0),"G",IF(U160&lt;'RAG Thresholds'!$G$19,"G",IF(U160&gt;'RAG Thresholds'!$E$19,"R","A"))))</f>
        <v>#DIV/0!</v>
      </c>
      <c r="V172" s="151" t="e">
        <f>IF((V34+   IF(V36&lt;0,V36,0)  -V52)&lt;0,"R",IF(( ((V117+V116+V123+V115 +V118 +V126+  V101+V96+V97+V94+V102+V103 - V89-V88-V85-V87)-(V70-V119))&lt;0),"G",IF(V160&lt;'RAG Thresholds'!$G$19,"G",IF(V160&gt;'RAG Thresholds'!$E$19,"R","A"))))</f>
        <v>#DIV/0!</v>
      </c>
    </row>
    <row r="173" spans="1:23" ht="11.5" x14ac:dyDescent="0.25">
      <c r="A173" s="143"/>
      <c r="B173" s="143"/>
      <c r="C173" s="27"/>
      <c r="D173" s="27" t="s">
        <v>74</v>
      </c>
      <c r="E173" s="151" t="str">
        <f>IF(-(E37+E38)&lt;=0,"G",IF((  E34+ IF(E36&lt;0,E36,0) +E40 )&lt;0,"R",IF(E161&gt;'RAG Thresholds'!$G$20,"G",IF(E161&lt;'RAG Thresholds'!$E$20,"R","A"))))</f>
        <v>G</v>
      </c>
      <c r="F173" s="151" t="str">
        <f>IF(-(F37+F38)&lt;=0,"G",IF((  F34+ IF(F36&lt;0,F36,0) +F40 )&lt;0,"R",IF(F161&gt;'RAG Thresholds'!$G$20,"G",IF(F161&lt;'RAG Thresholds'!$E$20,"R","A"))))</f>
        <v>G</v>
      </c>
      <c r="G173" s="27"/>
      <c r="H173" s="145"/>
      <c r="I173" s="27"/>
      <c r="J173" s="27"/>
      <c r="K173" s="27"/>
      <c r="L173" s="27" t="s">
        <v>74</v>
      </c>
      <c r="M173" s="151" t="str">
        <f>IF(-(M37+M38)&lt;=0,"G",IF((  M34+ IF(M36&lt;0,M36,0) +M40 )&lt;0,"R",IF(M161&gt;'RAG Thresholds'!$G$20,"G",IF(M161&lt;'RAG Thresholds'!$E$20,"R","A"))))</f>
        <v>G</v>
      </c>
      <c r="N173" s="151" t="str">
        <f>IF(-(N37+N38)&lt;=0,"G",IF((  N34+ IF(N36&lt;0,N36,0) +N40 )&lt;0,"R",IF(N161&gt;'RAG Thresholds'!$G$20,"G",IF(N161&lt;'RAG Thresholds'!$E$20,"R","A"))))</f>
        <v>G</v>
      </c>
      <c r="O173" s="27"/>
      <c r="P173" s="145"/>
      <c r="Q173" s="27"/>
      <c r="R173" s="27"/>
      <c r="S173" s="27"/>
      <c r="T173" s="27" t="s">
        <v>74</v>
      </c>
      <c r="U173" s="151" t="str">
        <f>IF(-(U37+U38)&lt;=0,"G",IF((  U34+ IF(U36&lt;0,U36,0) +U40 )&lt;0,"R",IF(U161&gt;'RAG Thresholds'!$G$20,"G",IF(U161&lt;'RAG Thresholds'!$E$20,"R","A"))))</f>
        <v>G</v>
      </c>
      <c r="V173" s="151" t="str">
        <f>IF(-(V37+V38)&lt;=0,"G",IF((  V34+ IF(V36&lt;0,V36,0) +V40 )&lt;0,"R",IF(V161&gt;'RAG Thresholds'!$G$20,"G",IF(V161&lt;'RAG Thresholds'!$E$20,"R","A"))))</f>
        <v>G</v>
      </c>
    </row>
    <row r="174" spans="1:23" ht="11.5" x14ac:dyDescent="0.25">
      <c r="A174" s="143"/>
      <c r="B174" s="143"/>
      <c r="C174" s="27"/>
      <c r="D174" s="27" t="s">
        <v>77</v>
      </c>
      <c r="E174" s="151" t="e">
        <f>IF(E162&gt;'RAG Thresholds'!$G$21,"G",IF(E162&lt;'RAG Thresholds'!$E$21,"R","A"))</f>
        <v>#DIV/0!</v>
      </c>
      <c r="F174" s="151" t="e">
        <f>IF(F162&gt;'RAG Thresholds'!$G$21,"G",IF(F162&lt;'RAG Thresholds'!$E$21,"R","A"))</f>
        <v>#DIV/0!</v>
      </c>
      <c r="G174" s="27"/>
      <c r="H174" s="145"/>
      <c r="I174" s="27"/>
      <c r="J174" s="27"/>
      <c r="K174" s="27"/>
      <c r="L174" s="27" t="s">
        <v>77</v>
      </c>
      <c r="M174" s="151" t="e">
        <f>IF(M162&gt;'RAG Thresholds'!$G$21,"G",IF(M162&lt;'RAG Thresholds'!$E$21,"R","A"))</f>
        <v>#DIV/0!</v>
      </c>
      <c r="N174" s="151" t="e">
        <f>IF(N162&gt;'RAG Thresholds'!$G$21,"G",IF(N162&lt;'RAG Thresholds'!$E$21,"R","A"))</f>
        <v>#DIV/0!</v>
      </c>
      <c r="O174" s="27"/>
      <c r="P174" s="145"/>
      <c r="Q174" s="27"/>
      <c r="R174" s="27"/>
      <c r="S174" s="27"/>
      <c r="T174" s="27" t="s">
        <v>77</v>
      </c>
      <c r="U174" s="151" t="e">
        <f>IF(U162&gt;'RAG Thresholds'!$G$21,"G",IF(U162&lt;'RAG Thresholds'!$E$21,"R","A"))</f>
        <v>#DIV/0!</v>
      </c>
      <c r="V174" s="151" t="e">
        <f>IF(V162&gt;'RAG Thresholds'!$G$21,"G",IF(V162&lt;'RAG Thresholds'!$E$21,"R","A"))</f>
        <v>#DIV/0!</v>
      </c>
    </row>
    <row r="175" spans="1:23" ht="11.5" x14ac:dyDescent="0.25">
      <c r="A175" s="143"/>
      <c r="B175" s="143"/>
      <c r="C175" s="27"/>
      <c r="D175" s="27" t="s">
        <v>78</v>
      </c>
      <c r="E175" s="151" t="str">
        <f>IF(E163&gt;'RAG Thresholds'!$E$22,"G","R")</f>
        <v>R</v>
      </c>
      <c r="F175" s="151" t="str">
        <f>IF(F163&gt;'RAG Thresholds'!$E$22,"G","R")</f>
        <v>R</v>
      </c>
      <c r="G175" s="27"/>
      <c r="H175" s="145"/>
      <c r="I175" s="27"/>
      <c r="J175" s="27"/>
      <c r="K175" s="27"/>
      <c r="L175" s="27" t="s">
        <v>78</v>
      </c>
      <c r="M175" s="151" t="str">
        <f>IF(M163&gt;'RAG Thresholds'!$E$22,"G","R")</f>
        <v>R</v>
      </c>
      <c r="N175" s="151" t="str">
        <f>IF(N163&gt;'RAG Thresholds'!$E$22,"G","R")</f>
        <v>R</v>
      </c>
      <c r="O175" s="27"/>
      <c r="P175" s="145"/>
      <c r="Q175" s="27"/>
      <c r="R175" s="27"/>
      <c r="S175" s="27"/>
      <c r="T175" s="27" t="s">
        <v>78</v>
      </c>
      <c r="U175" s="151" t="str">
        <f>IF(U163&gt;'RAG Thresholds'!$E$22,"G","R")</f>
        <v>R</v>
      </c>
      <c r="V175" s="151" t="str">
        <f>IF(V163&gt;'RAG Thresholds'!$E$22,"G","R")</f>
        <v>R</v>
      </c>
    </row>
    <row r="176" spans="1:23" ht="11.5" x14ac:dyDescent="0.25">
      <c r="A176" s="143"/>
      <c r="B176" s="143"/>
      <c r="C176" s="27"/>
      <c r="D176" s="27" t="s">
        <v>79</v>
      </c>
      <c r="E176" s="151" t="e">
        <f>IF(E139=SysConfig!$F$38,"R",IF((E81+E82+E66+E67+E138)&lt;0,"G",IF(E164&lt;'RAG Thresholds'!$G$23,"G",IF(E164&gt;'RAG Thresholds'!$E$23,"R","A"))))</f>
        <v>#DIV/0!</v>
      </c>
      <c r="F176" s="151" t="e">
        <f>IF(F139=SysConfig!$F$38,"R",IF((F81+F82+F66+F67+F138)&lt;0,"G",IF(F164&lt;'RAG Thresholds'!$G$23,"G",IF(F164&gt;'RAG Thresholds'!$E$23,"R","A"))))</f>
        <v>#DIV/0!</v>
      </c>
      <c r="G176" s="27"/>
      <c r="H176" s="145"/>
      <c r="I176" s="27"/>
      <c r="J176" s="27"/>
      <c r="K176" s="27"/>
      <c r="L176" s="27" t="s">
        <v>79</v>
      </c>
      <c r="M176" s="151" t="e">
        <f>IF(M139=SysConfig!$F$38,"R",IF((M81+M82+M66+M67+M138)&lt;0,"G",IF(M164&lt;'RAG Thresholds'!$G$23,"G",IF(M164&gt;'RAG Thresholds'!$E$23,"R","A"))))</f>
        <v>#DIV/0!</v>
      </c>
      <c r="N176" s="151" t="e">
        <f>IF(N139=SysConfig!$F$38,"R",IF((N81+N82+N66+N67+N138)&lt;0,"G",IF(N164&lt;'RAG Thresholds'!$G$23,"G",IF(N164&gt;'RAG Thresholds'!$E$23,"R","A"))))</f>
        <v>#DIV/0!</v>
      </c>
      <c r="O176" s="27"/>
      <c r="P176" s="145"/>
      <c r="Q176" s="27"/>
      <c r="R176" s="27"/>
      <c r="S176" s="27"/>
      <c r="T176" s="27" t="s">
        <v>79</v>
      </c>
      <c r="U176" s="151" t="e">
        <f>IF(U139=SysConfig!$F$38,"R",IF((U81+U82+U66+U67+U138)&lt;0,"G",IF(U164&lt;'RAG Thresholds'!$G$23,"G",IF(U164&gt;'RAG Thresholds'!$E$23,"R","A"))))</f>
        <v>#DIV/0!</v>
      </c>
      <c r="V176" s="151" t="e">
        <f>IF(V139=SysConfig!$F$38,"R",IF((V81+V82+V66+V67+V138)&lt;0,"G",IF(V164&lt;'RAG Thresholds'!$G$23,"G",IF(V164&gt;'RAG Thresholds'!$E$23,"R","A"))))</f>
        <v>#DIV/0!</v>
      </c>
    </row>
    <row r="177" spans="1:23" ht="11.5" x14ac:dyDescent="0.25">
      <c r="A177" s="143"/>
      <c r="B177" s="143"/>
      <c r="C177" s="27"/>
      <c r="H177" s="145"/>
      <c r="I177" s="27"/>
      <c r="J177" s="27"/>
      <c r="K177" s="27"/>
      <c r="P177" s="145"/>
      <c r="Q177" s="27"/>
      <c r="R177" s="27"/>
    </row>
    <row r="178" spans="1:23" ht="15.5" x14ac:dyDescent="0.35">
      <c r="A178" s="90" t="s">
        <v>153</v>
      </c>
      <c r="B178" s="90"/>
      <c r="C178" s="90"/>
      <c r="D178" s="90"/>
      <c r="E178" s="90"/>
      <c r="F178" s="90"/>
      <c r="G178" s="90"/>
      <c r="H178" s="90"/>
      <c r="I178" s="90"/>
      <c r="J178" s="90"/>
      <c r="K178" s="90"/>
      <c r="L178" s="90"/>
      <c r="M178" s="90"/>
      <c r="N178" s="90"/>
      <c r="O178" s="90"/>
      <c r="P178" s="90"/>
      <c r="Q178" s="90"/>
      <c r="R178" s="90"/>
      <c r="S178" s="90"/>
      <c r="T178" s="90"/>
      <c r="U178" s="90"/>
      <c r="V178" s="90"/>
      <c r="W178" s="90"/>
    </row>
    <row r="179" spans="1:23" ht="14.5" customHeight="1" x14ac:dyDescent="0.25"/>
    <row r="180" spans="1:23" ht="14.5" hidden="1" customHeight="1" x14ac:dyDescent="0.25"/>
    <row r="181" spans="1:23" ht="14.5" hidden="1" customHeight="1" x14ac:dyDescent="0.25"/>
    <row r="182" spans="1:23" ht="14.5" hidden="1" customHeight="1" x14ac:dyDescent="0.25"/>
    <row r="183" spans="1:23" ht="14.5" hidden="1" customHeight="1" x14ac:dyDescent="0.25"/>
    <row r="184" spans="1:23" ht="14.5" hidden="1" customHeight="1" x14ac:dyDescent="0.25"/>
    <row r="185" spans="1:23" ht="14.5" hidden="1" customHeight="1" x14ac:dyDescent="0.25"/>
    <row r="186" spans="1:23" ht="14.5" hidden="1" customHeight="1" x14ac:dyDescent="0.25"/>
    <row r="187" spans="1:23" ht="14.5" hidden="1" customHeight="1" x14ac:dyDescent="0.25"/>
    <row r="188" spans="1:23" ht="14.5" hidden="1" customHeight="1" x14ac:dyDescent="0.25"/>
    <row r="189" spans="1:23" ht="14.5" hidden="1" customHeight="1" x14ac:dyDescent="0.25"/>
    <row r="190" spans="1:23" ht="14.5" hidden="1" customHeight="1" x14ac:dyDescent="0.25"/>
    <row r="191" spans="1:23" ht="14.5" hidden="1" customHeight="1" x14ac:dyDescent="0.25"/>
    <row r="192" spans="1:23" ht="14.5" hidden="1" customHeight="1" x14ac:dyDescent="0.25"/>
    <row r="193" ht="14.5" hidden="1" customHeight="1" x14ac:dyDescent="0.25"/>
    <row r="194" ht="14.5" hidden="1" customHeight="1" x14ac:dyDescent="0.25"/>
    <row r="195" ht="14.5" hidden="1" customHeight="1" x14ac:dyDescent="0.25"/>
    <row r="196" ht="14.5" hidden="1" customHeight="1" x14ac:dyDescent="0.25"/>
  </sheetData>
  <conditionalFormatting sqref="E172:F173 M168:N176 U168:V176">
    <cfRule type="expression" dxfId="293" priority="1054" stopIfTrue="1">
      <formula>E168="R"</formula>
    </cfRule>
    <cfRule type="expression" dxfId="292" priority="1055" stopIfTrue="1">
      <formula>E168="A"</formula>
    </cfRule>
    <cfRule type="expression" dxfId="291" priority="1056" stopIfTrue="1">
      <formula>E168="G"</formula>
    </cfRule>
  </conditionalFormatting>
  <conditionalFormatting sqref="E171:E176">
    <cfRule type="expression" dxfId="290" priority="191" stopIfTrue="1">
      <formula>E171="R"</formula>
    </cfRule>
    <cfRule type="expression" dxfId="289" priority="192" stopIfTrue="1">
      <formula>E171="A"</formula>
    </cfRule>
    <cfRule type="expression" dxfId="288" priority="193" stopIfTrue="1">
      <formula>E171="G"</formula>
    </cfRule>
  </conditionalFormatting>
  <conditionalFormatting sqref="E170:E174">
    <cfRule type="expression" dxfId="287" priority="188" stopIfTrue="1">
      <formula>E170="R"</formula>
    </cfRule>
    <cfRule type="expression" dxfId="286" priority="189" stopIfTrue="1">
      <formula>E170="A"</formula>
    </cfRule>
    <cfRule type="expression" dxfId="285" priority="190" stopIfTrue="1">
      <formula>E170="G"</formula>
    </cfRule>
  </conditionalFormatting>
  <conditionalFormatting sqref="E172:E174">
    <cfRule type="expression" dxfId="284" priority="185" stopIfTrue="1">
      <formula>E172="R"</formula>
    </cfRule>
    <cfRule type="expression" dxfId="283" priority="186" stopIfTrue="1">
      <formula>E172="A"</formula>
    </cfRule>
    <cfRule type="expression" dxfId="282" priority="187" stopIfTrue="1">
      <formula>E172="G"</formula>
    </cfRule>
  </conditionalFormatting>
  <conditionalFormatting sqref="D5">
    <cfRule type="expression" dxfId="281" priority="194">
      <formula>IF(AND(sysChk=0,sysWarn=0),1,0)</formula>
    </cfRule>
    <cfRule type="expression" dxfId="280" priority="195">
      <formula>IF(AND(sysChk=0,sysWarn&lt;&gt;0),1,0)</formula>
    </cfRule>
    <cfRule type="expression" dxfId="279" priority="196">
      <formula>IF(sysChk&lt;&gt;0,1,0)</formula>
    </cfRule>
  </conditionalFormatting>
  <conditionalFormatting sqref="E168:E174">
    <cfRule type="expression" dxfId="278" priority="182" stopIfTrue="1">
      <formula>E168="R"</formula>
    </cfRule>
    <cfRule type="expression" dxfId="277" priority="183" stopIfTrue="1">
      <formula>E168="A"</formula>
    </cfRule>
    <cfRule type="expression" dxfId="276" priority="184" stopIfTrue="1">
      <formula>E168="G"</formula>
    </cfRule>
  </conditionalFormatting>
  <conditionalFormatting sqref="F171:F176">
    <cfRule type="expression" dxfId="275" priority="179" stopIfTrue="1">
      <formula>F171="R"</formula>
    </cfRule>
    <cfRule type="expression" dxfId="274" priority="180" stopIfTrue="1">
      <formula>F171="A"</formula>
    </cfRule>
    <cfRule type="expression" dxfId="273" priority="181" stopIfTrue="1">
      <formula>F171="G"</formula>
    </cfRule>
  </conditionalFormatting>
  <conditionalFormatting sqref="F170:F174">
    <cfRule type="expression" dxfId="272" priority="176" stopIfTrue="1">
      <formula>F170="R"</formula>
    </cfRule>
    <cfRule type="expression" dxfId="271" priority="177" stopIfTrue="1">
      <formula>F170="A"</formula>
    </cfRule>
    <cfRule type="expression" dxfId="270" priority="178" stopIfTrue="1">
      <formula>F170="G"</formula>
    </cfRule>
  </conditionalFormatting>
  <conditionalFormatting sqref="F172:F174">
    <cfRule type="expression" dxfId="269" priority="173" stopIfTrue="1">
      <formula>F172="R"</formula>
    </cfRule>
    <cfRule type="expression" dxfId="268" priority="174" stopIfTrue="1">
      <formula>F172="A"</formula>
    </cfRule>
    <cfRule type="expression" dxfId="267" priority="175" stopIfTrue="1">
      <formula>F172="G"</formula>
    </cfRule>
  </conditionalFormatting>
  <conditionalFormatting sqref="F168:F174">
    <cfRule type="expression" dxfId="266" priority="170" stopIfTrue="1">
      <formula>F168="R"</formula>
    </cfRule>
    <cfRule type="expression" dxfId="265" priority="171" stopIfTrue="1">
      <formula>F168="A"</formula>
    </cfRule>
    <cfRule type="expression" dxfId="264" priority="172" stopIfTrue="1">
      <formula>F168="G"</formula>
    </cfRule>
  </conditionalFormatting>
  <conditionalFormatting sqref="M172">
    <cfRule type="expression" dxfId="263" priority="131" stopIfTrue="1">
      <formula>M172="R"</formula>
    </cfRule>
    <cfRule type="expression" dxfId="262" priority="132" stopIfTrue="1">
      <formula>M172="A"</formula>
    </cfRule>
    <cfRule type="expression" dxfId="261" priority="133" stopIfTrue="1">
      <formula>M172="G"</formula>
    </cfRule>
  </conditionalFormatting>
  <conditionalFormatting sqref="M172">
    <cfRule type="expression" dxfId="260" priority="128" stopIfTrue="1">
      <formula>M172="R"</formula>
    </cfRule>
    <cfRule type="expression" dxfId="259" priority="129" stopIfTrue="1">
      <formula>M172="A"</formula>
    </cfRule>
    <cfRule type="expression" dxfId="258" priority="130" stopIfTrue="1">
      <formula>M172="G"</formula>
    </cfRule>
  </conditionalFormatting>
  <conditionalFormatting sqref="M172">
    <cfRule type="expression" dxfId="257" priority="125" stopIfTrue="1">
      <formula>M172="R"</formula>
    </cfRule>
    <cfRule type="expression" dxfId="256" priority="126" stopIfTrue="1">
      <formula>M172="A"</formula>
    </cfRule>
    <cfRule type="expression" dxfId="255" priority="127" stopIfTrue="1">
      <formula>M172="G"</formula>
    </cfRule>
  </conditionalFormatting>
  <conditionalFormatting sqref="M172">
    <cfRule type="expression" dxfId="254" priority="122" stopIfTrue="1">
      <formula>M172="R"</formula>
    </cfRule>
    <cfRule type="expression" dxfId="253" priority="123" stopIfTrue="1">
      <formula>M172="A"</formula>
    </cfRule>
    <cfRule type="expression" dxfId="252" priority="124" stopIfTrue="1">
      <formula>M172="G"</formula>
    </cfRule>
  </conditionalFormatting>
  <conditionalFormatting sqref="N172">
    <cfRule type="expression" dxfId="251" priority="119" stopIfTrue="1">
      <formula>N172="R"</formula>
    </cfRule>
    <cfRule type="expression" dxfId="250" priority="120" stopIfTrue="1">
      <formula>N172="A"</formula>
    </cfRule>
    <cfRule type="expression" dxfId="249" priority="121" stopIfTrue="1">
      <formula>N172="G"</formula>
    </cfRule>
  </conditionalFormatting>
  <conditionalFormatting sqref="N172">
    <cfRule type="expression" dxfId="248" priority="116" stopIfTrue="1">
      <formula>N172="R"</formula>
    </cfRule>
    <cfRule type="expression" dxfId="247" priority="117" stopIfTrue="1">
      <formula>N172="A"</formula>
    </cfRule>
    <cfRule type="expression" dxfId="246" priority="118" stopIfTrue="1">
      <formula>N172="G"</formula>
    </cfRule>
  </conditionalFormatting>
  <conditionalFormatting sqref="N172">
    <cfRule type="expression" dxfId="245" priority="113" stopIfTrue="1">
      <formula>N172="R"</formula>
    </cfRule>
    <cfRule type="expression" dxfId="244" priority="114" stopIfTrue="1">
      <formula>N172="A"</formula>
    </cfRule>
    <cfRule type="expression" dxfId="243" priority="115" stopIfTrue="1">
      <formula>N172="G"</formula>
    </cfRule>
  </conditionalFormatting>
  <conditionalFormatting sqref="N172">
    <cfRule type="expression" dxfId="242" priority="110" stopIfTrue="1">
      <formula>N172="R"</formula>
    </cfRule>
    <cfRule type="expression" dxfId="241" priority="111" stopIfTrue="1">
      <formula>N172="A"</formula>
    </cfRule>
    <cfRule type="expression" dxfId="240" priority="112" stopIfTrue="1">
      <formula>N172="G"</formula>
    </cfRule>
  </conditionalFormatting>
  <conditionalFormatting sqref="U172">
    <cfRule type="expression" dxfId="239" priority="95" stopIfTrue="1">
      <formula>U172="R"</formula>
    </cfRule>
    <cfRule type="expression" dxfId="238" priority="96" stopIfTrue="1">
      <formula>U172="A"</formula>
    </cfRule>
    <cfRule type="expression" dxfId="237" priority="97" stopIfTrue="1">
      <formula>U172="G"</formula>
    </cfRule>
  </conditionalFormatting>
  <conditionalFormatting sqref="U172">
    <cfRule type="expression" dxfId="236" priority="92" stopIfTrue="1">
      <formula>U172="R"</formula>
    </cfRule>
    <cfRule type="expression" dxfId="235" priority="93" stopIfTrue="1">
      <formula>U172="A"</formula>
    </cfRule>
    <cfRule type="expression" dxfId="234" priority="94" stopIfTrue="1">
      <formula>U172="G"</formula>
    </cfRule>
  </conditionalFormatting>
  <conditionalFormatting sqref="U172">
    <cfRule type="expression" dxfId="233" priority="89" stopIfTrue="1">
      <formula>U172="R"</formula>
    </cfRule>
    <cfRule type="expression" dxfId="232" priority="90" stopIfTrue="1">
      <formula>U172="A"</formula>
    </cfRule>
    <cfRule type="expression" dxfId="231" priority="91" stopIfTrue="1">
      <formula>U172="G"</formula>
    </cfRule>
  </conditionalFormatting>
  <conditionalFormatting sqref="U172">
    <cfRule type="expression" dxfId="230" priority="86" stopIfTrue="1">
      <formula>U172="R"</formula>
    </cfRule>
    <cfRule type="expression" dxfId="229" priority="87" stopIfTrue="1">
      <formula>U172="A"</formula>
    </cfRule>
    <cfRule type="expression" dxfId="228" priority="88" stopIfTrue="1">
      <formula>U172="G"</formula>
    </cfRule>
  </conditionalFormatting>
  <conditionalFormatting sqref="V172">
    <cfRule type="expression" dxfId="227" priority="83" stopIfTrue="1">
      <formula>V172="R"</formula>
    </cfRule>
    <cfRule type="expression" dxfId="226" priority="84" stopIfTrue="1">
      <formula>V172="A"</formula>
    </cfRule>
    <cfRule type="expression" dxfId="225" priority="85" stopIfTrue="1">
      <formula>V172="G"</formula>
    </cfRule>
  </conditionalFormatting>
  <conditionalFormatting sqref="V172">
    <cfRule type="expression" dxfId="224" priority="80" stopIfTrue="1">
      <formula>V172="R"</formula>
    </cfRule>
    <cfRule type="expression" dxfId="223" priority="81" stopIfTrue="1">
      <formula>V172="A"</formula>
    </cfRule>
    <cfRule type="expression" dxfId="222" priority="82" stopIfTrue="1">
      <formula>V172="G"</formula>
    </cfRule>
  </conditionalFormatting>
  <conditionalFormatting sqref="V172">
    <cfRule type="expression" dxfId="221" priority="77" stopIfTrue="1">
      <formula>V172="R"</formula>
    </cfRule>
    <cfRule type="expression" dxfId="220" priority="78" stopIfTrue="1">
      <formula>V172="A"</formula>
    </cfRule>
    <cfRule type="expression" dxfId="219" priority="79" stopIfTrue="1">
      <formula>V172="G"</formula>
    </cfRule>
  </conditionalFormatting>
  <conditionalFormatting sqref="V172">
    <cfRule type="expression" dxfId="218" priority="74" stopIfTrue="1">
      <formula>V172="R"</formula>
    </cfRule>
    <cfRule type="expression" dxfId="217" priority="75" stopIfTrue="1">
      <formula>V172="A"</formula>
    </cfRule>
    <cfRule type="expression" dxfId="216" priority="76" stopIfTrue="1">
      <formula>V172="G"</formula>
    </cfRule>
  </conditionalFormatting>
  <conditionalFormatting sqref="M173">
    <cfRule type="expression" dxfId="215" priority="59" stopIfTrue="1">
      <formula>M173="R"</formula>
    </cfRule>
    <cfRule type="expression" dxfId="214" priority="60" stopIfTrue="1">
      <formula>M173="A"</formula>
    </cfRule>
    <cfRule type="expression" dxfId="213" priority="61" stopIfTrue="1">
      <formula>M173="G"</formula>
    </cfRule>
  </conditionalFormatting>
  <conditionalFormatting sqref="M173">
    <cfRule type="expression" dxfId="212" priority="56" stopIfTrue="1">
      <formula>M173="R"</formula>
    </cfRule>
    <cfRule type="expression" dxfId="211" priority="57" stopIfTrue="1">
      <formula>M173="A"</formula>
    </cfRule>
    <cfRule type="expression" dxfId="210" priority="58" stopIfTrue="1">
      <formula>M173="G"</formula>
    </cfRule>
  </conditionalFormatting>
  <conditionalFormatting sqref="M173">
    <cfRule type="expression" dxfId="209" priority="53" stopIfTrue="1">
      <formula>M173="R"</formula>
    </cfRule>
    <cfRule type="expression" dxfId="208" priority="54" stopIfTrue="1">
      <formula>M173="A"</formula>
    </cfRule>
    <cfRule type="expression" dxfId="207" priority="55" stopIfTrue="1">
      <formula>M173="G"</formula>
    </cfRule>
  </conditionalFormatting>
  <conditionalFormatting sqref="M173">
    <cfRule type="expression" dxfId="206" priority="50" stopIfTrue="1">
      <formula>M173="R"</formula>
    </cfRule>
    <cfRule type="expression" dxfId="205" priority="51" stopIfTrue="1">
      <formula>M173="A"</formula>
    </cfRule>
    <cfRule type="expression" dxfId="204" priority="52" stopIfTrue="1">
      <formula>M173="G"</formula>
    </cfRule>
  </conditionalFormatting>
  <conditionalFormatting sqref="N173">
    <cfRule type="expression" dxfId="203" priority="47" stopIfTrue="1">
      <formula>N173="R"</formula>
    </cfRule>
    <cfRule type="expression" dxfId="202" priority="48" stopIfTrue="1">
      <formula>N173="A"</formula>
    </cfRule>
    <cfRule type="expression" dxfId="201" priority="49" stopIfTrue="1">
      <formula>N173="G"</formula>
    </cfRule>
  </conditionalFormatting>
  <conditionalFormatting sqref="N173">
    <cfRule type="expression" dxfId="200" priority="44" stopIfTrue="1">
      <formula>N173="R"</formula>
    </cfRule>
    <cfRule type="expression" dxfId="199" priority="45" stopIfTrue="1">
      <formula>N173="A"</formula>
    </cfRule>
    <cfRule type="expression" dxfId="198" priority="46" stopIfTrue="1">
      <formula>N173="G"</formula>
    </cfRule>
  </conditionalFormatting>
  <conditionalFormatting sqref="N173">
    <cfRule type="expression" dxfId="197" priority="41" stopIfTrue="1">
      <formula>N173="R"</formula>
    </cfRule>
    <cfRule type="expression" dxfId="196" priority="42" stopIfTrue="1">
      <formula>N173="A"</formula>
    </cfRule>
    <cfRule type="expression" dxfId="195" priority="43" stopIfTrue="1">
      <formula>N173="G"</formula>
    </cfRule>
  </conditionalFormatting>
  <conditionalFormatting sqref="N173">
    <cfRule type="expression" dxfId="194" priority="38" stopIfTrue="1">
      <formula>N173="R"</formula>
    </cfRule>
    <cfRule type="expression" dxfId="193" priority="39" stopIfTrue="1">
      <formula>N173="A"</formula>
    </cfRule>
    <cfRule type="expression" dxfId="192" priority="40" stopIfTrue="1">
      <formula>N173="G"</formula>
    </cfRule>
  </conditionalFormatting>
  <conditionalFormatting sqref="U173">
    <cfRule type="expression" dxfId="191" priority="23" stopIfTrue="1">
      <formula>U173="R"</formula>
    </cfRule>
    <cfRule type="expression" dxfId="190" priority="24" stopIfTrue="1">
      <formula>U173="A"</formula>
    </cfRule>
    <cfRule type="expression" dxfId="189" priority="25" stopIfTrue="1">
      <formula>U173="G"</formula>
    </cfRule>
  </conditionalFormatting>
  <conditionalFormatting sqref="U173">
    <cfRule type="expression" dxfId="188" priority="20" stopIfTrue="1">
      <formula>U173="R"</formula>
    </cfRule>
    <cfRule type="expression" dxfId="187" priority="21" stopIfTrue="1">
      <formula>U173="A"</formula>
    </cfRule>
    <cfRule type="expression" dxfId="186" priority="22" stopIfTrue="1">
      <formula>U173="G"</formula>
    </cfRule>
  </conditionalFormatting>
  <conditionalFormatting sqref="U173">
    <cfRule type="expression" dxfId="185" priority="17" stopIfTrue="1">
      <formula>U173="R"</formula>
    </cfRule>
    <cfRule type="expression" dxfId="184" priority="18" stopIfTrue="1">
      <formula>U173="A"</formula>
    </cfRule>
    <cfRule type="expression" dxfId="183" priority="19" stopIfTrue="1">
      <formula>U173="G"</formula>
    </cfRule>
  </conditionalFormatting>
  <conditionalFormatting sqref="U173">
    <cfRule type="expression" dxfId="182" priority="14" stopIfTrue="1">
      <formula>U173="R"</formula>
    </cfRule>
    <cfRule type="expression" dxfId="181" priority="15" stopIfTrue="1">
      <formula>U173="A"</formula>
    </cfRule>
    <cfRule type="expression" dxfId="180" priority="16" stopIfTrue="1">
      <formula>U173="G"</formula>
    </cfRule>
  </conditionalFormatting>
  <conditionalFormatting sqref="V173">
    <cfRule type="expression" dxfId="179" priority="11" stopIfTrue="1">
      <formula>V173="R"</formula>
    </cfRule>
    <cfRule type="expression" dxfId="178" priority="12" stopIfTrue="1">
      <formula>V173="A"</formula>
    </cfRule>
    <cfRule type="expression" dxfId="177" priority="13" stopIfTrue="1">
      <formula>V173="G"</formula>
    </cfRule>
  </conditionalFormatting>
  <conditionalFormatting sqref="V173">
    <cfRule type="expression" dxfId="176" priority="8" stopIfTrue="1">
      <formula>V173="R"</formula>
    </cfRule>
    <cfRule type="expression" dxfId="175" priority="9" stopIfTrue="1">
      <formula>V173="A"</formula>
    </cfRule>
    <cfRule type="expression" dxfId="174" priority="10" stopIfTrue="1">
      <formula>V173="G"</formula>
    </cfRule>
  </conditionalFormatting>
  <conditionalFormatting sqref="V173">
    <cfRule type="expression" dxfId="173" priority="5" stopIfTrue="1">
      <formula>V173="R"</formula>
    </cfRule>
    <cfRule type="expression" dxfId="172" priority="6" stopIfTrue="1">
      <formula>V173="A"</formula>
    </cfRule>
    <cfRule type="expression" dxfId="171" priority="7" stopIfTrue="1">
      <formula>V173="G"</formula>
    </cfRule>
  </conditionalFormatting>
  <conditionalFormatting sqref="V173">
    <cfRule type="expression" dxfId="170" priority="2" stopIfTrue="1">
      <formula>V173="R"</formula>
    </cfRule>
    <cfRule type="expression" dxfId="169" priority="3" stopIfTrue="1">
      <formula>V173="A"</formula>
    </cfRule>
    <cfRule type="expression" dxfId="168" priority="4" stopIfTrue="1">
      <formula>V173="G"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T18 L18 K131:K133 G131:G133 M36:N42 M63:N72 M29:N33 M57:N60 M21:N27 M145:N146 M75:N90 M131:N133 M52:N53 M115:N128 M48:N49 M93:N108 M149:N149 M45:N46 M138:N139 U36:V42 U29:V33 U21:V27 U75:V90 U115:V128 U63:V72 U138:V139 U48:V49 U93:V108 U145:V146 U57:V60 U149:V149 U131:V133 U45:V46 U52:V5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I139:J139 Q139:R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4"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I24:J24 Q24:R24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I138:J138 I115:J128 I93:J108 I75:J90 I63:J72 I57:J60 Q138:R138 Q115:R128 Q93:R108 Q75:R90 Q63:R72 Q57:R60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H18 P18 E21:F23 E25:F27 E149:F149 E131:F133 E145:F146 E56:F56 E48:F49 E45:F46 E36:F42 E29:F33 I21:J23 I25:J27 I149:J149 I131:J133 I145:J146 I56:J56 I48:J49 I45:J46 I36:J42 I29:J33 I15:J17 Q25:R27 Q21:R23 Q131:R133 Q145:R146 Q56:R56 Q48:R49 Q45:R46 Q36:R42 Q29:R33 Q15:R17 Q149:R149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Q52:R53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Instructions'!$D$39=SysConfig!$F$33,I52&lt;=0)</xm:f>
          </x14:formula1>
          <xm:sqref>I52:J53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activeCell="A125" sqref="A125"/>
    </sheetView>
  </sheetViews>
  <sheetFormatPr defaultColWidth="0" defaultRowHeight="14.5" customHeight="1" zeroHeight="1" x14ac:dyDescent="0.25"/>
  <cols>
    <col min="1" max="1" width="6.59765625" customWidth="1"/>
    <col min="2" max="2" width="6" customWidth="1"/>
    <col min="3" max="3" width="1.69921875" customWidth="1"/>
    <col min="4" max="4" width="77" bestFit="1" customWidth="1"/>
    <col min="5" max="10" width="26.5" customWidth="1"/>
    <col min="11" max="11" width="3.69921875" customWidth="1"/>
    <col min="12" max="12" width="71.3984375" customWidth="1"/>
    <col min="13" max="18" width="26.5" customWidth="1"/>
    <col min="19" max="19" width="3.69921875" customWidth="1"/>
    <col min="20" max="20" width="71.3984375" customWidth="1"/>
    <col min="21" max="22" width="26.5" customWidth="1"/>
    <col min="23" max="23" width="3.69921875" customWidth="1"/>
    <col min="24" max="24" width="71.3984375" customWidth="1"/>
    <col min="25" max="30" width="26.5" customWidth="1"/>
    <col min="31" max="31" width="4.69921875" customWidth="1"/>
    <col min="32" max="32" width="71.3984375" customWidth="1"/>
    <col min="33" max="34" width="26.5" customWidth="1"/>
    <col min="35" max="35" width="8.69921875" customWidth="1"/>
    <col min="36" max="60" width="0" hidden="1" customWidth="1"/>
    <col min="61" max="16384" width="8.69921875" hidden="1"/>
  </cols>
  <sheetData>
    <row r="1" spans="1:35"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5" s="27" customFormat="1" ht="13" x14ac:dyDescent="0.25">
      <c r="A3" s="109"/>
      <c r="B3" s="109"/>
      <c r="C3" s="109"/>
      <c r="D3" s="111" t="str">
        <f>cstProjectName</f>
        <v>RM 6329 Logistics, Warehousing &amp; Supply Chain Solutions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row>
    <row r="5" spans="1:35"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row>
    <row r="6" spans="1:35"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s="27" customFormat="1" ht="12.5" hidden="1" x14ac:dyDescent="0.25">
      <c r="A7" s="109"/>
      <c r="B7" s="109"/>
      <c r="C7" s="109"/>
      <c r="D7" s="244" t="str">
        <f>HYPERLINK("#'Contents'!A1","Click for Contents")</f>
        <v>Click for Contents</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row>
    <row r="8" spans="1:35" s="27" customFormat="1" ht="11.5" x14ac:dyDescent="0.25">
      <c r="A8" s="184">
        <f>SUM(A9:A156)</f>
        <v>0</v>
      </c>
      <c r="B8" s="184">
        <f>SUM(B9:B156)</f>
        <v>0</v>
      </c>
      <c r="C8" s="116"/>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row>
    <row r="9" spans="1:35"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row>
    <row r="10" spans="1:35"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row>
    <row r="11" spans="1:35"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row>
    <row r="12" spans="1:35" ht="21" x14ac:dyDescent="0.5">
      <c r="A12" s="97"/>
      <c r="B12" s="25"/>
      <c r="C12" s="25"/>
      <c r="D12" s="55" t="s">
        <v>371</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1:35" x14ac:dyDescent="0.35">
      <c r="A13" s="97"/>
      <c r="B13" s="25"/>
      <c r="C13" s="25"/>
      <c r="D13" s="97" t="s">
        <v>372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row>
    <row r="14" spans="1:35" x14ac:dyDescent="0.35">
      <c r="A14" s="97"/>
      <c r="B14" s="25"/>
      <c r="C14" s="145"/>
      <c r="D14" s="145" t="s">
        <v>43</v>
      </c>
      <c r="E14" s="145"/>
      <c r="F14" s="145"/>
      <c r="G14" s="145"/>
      <c r="H14" s="145"/>
      <c r="I14" s="145"/>
      <c r="J14" s="145"/>
      <c r="K14" s="145"/>
      <c r="L14" s="145" t="s">
        <v>41</v>
      </c>
      <c r="M14" s="145"/>
      <c r="N14" s="145"/>
      <c r="O14" s="145"/>
      <c r="P14" s="145"/>
      <c r="Q14" s="145"/>
      <c r="R14" s="145"/>
      <c r="S14" s="145"/>
      <c r="T14" s="145" t="s">
        <v>41</v>
      </c>
      <c r="U14" s="145"/>
      <c r="V14" s="145"/>
      <c r="W14" s="145"/>
      <c r="X14" s="145" t="s">
        <v>42</v>
      </c>
      <c r="Y14" s="145"/>
      <c r="Z14" s="145"/>
      <c r="AA14" s="145"/>
      <c r="AB14" s="145"/>
      <c r="AC14" s="145"/>
      <c r="AD14" s="145"/>
      <c r="AE14" s="145"/>
      <c r="AF14" s="145" t="s">
        <v>42</v>
      </c>
      <c r="AG14" s="145"/>
      <c r="AH14" s="145"/>
      <c r="AI14" s="145"/>
    </row>
    <row r="15" spans="1:35" s="27" customFormat="1" x14ac:dyDescent="0.35">
      <c r="A15" s="97"/>
      <c r="B15" s="25"/>
      <c r="C15" s="145"/>
      <c r="D15" s="145"/>
      <c r="E15" s="145"/>
      <c r="F15" s="145"/>
      <c r="G15" s="145"/>
      <c r="H15" s="145"/>
      <c r="I15" s="145"/>
      <c r="J15" s="145"/>
      <c r="K15" s="145"/>
      <c r="L15" s="145" t="s">
        <v>318</v>
      </c>
      <c r="M15" s="145"/>
      <c r="N15" s="145"/>
      <c r="O15" s="189"/>
      <c r="P15" s="145"/>
      <c r="Q15" s="145"/>
      <c r="R15" s="189"/>
      <c r="S15" s="145"/>
      <c r="T15" s="145"/>
      <c r="U15" s="145"/>
      <c r="V15" s="145"/>
      <c r="W15" s="145"/>
      <c r="X15" s="145" t="s">
        <v>318</v>
      </c>
      <c r="Y15" s="145"/>
      <c r="Z15" s="145"/>
      <c r="AA15" s="189"/>
      <c r="AB15" s="145"/>
      <c r="AC15" s="145"/>
      <c r="AD15" s="189"/>
      <c r="AE15" s="145"/>
      <c r="AF15" s="145"/>
      <c r="AG15" s="145"/>
      <c r="AH15" s="145"/>
      <c r="AI15" s="145"/>
    </row>
    <row r="16" spans="1:35" ht="21" x14ac:dyDescent="0.5">
      <c r="A16" s="53"/>
      <c r="B16" s="143"/>
      <c r="C16" s="53"/>
      <c r="D16" s="145"/>
      <c r="E16" s="53"/>
      <c r="F16" s="53"/>
      <c r="G16" s="53"/>
      <c r="H16" s="53"/>
      <c r="I16" s="53"/>
      <c r="J16" s="53"/>
      <c r="K16" s="53"/>
      <c r="L16" s="144" t="s">
        <v>244</v>
      </c>
      <c r="M16" s="53"/>
      <c r="N16" s="53"/>
      <c r="O16" s="203">
        <v>1</v>
      </c>
      <c r="P16" s="53"/>
      <c r="Q16" s="53"/>
      <c r="R16" s="203">
        <v>1</v>
      </c>
      <c r="S16" s="53"/>
      <c r="T16" s="145"/>
      <c r="U16" s="53"/>
      <c r="V16" s="53"/>
      <c r="W16" s="53"/>
      <c r="X16" s="144" t="s">
        <v>244</v>
      </c>
      <c r="Y16" s="53"/>
      <c r="Z16" s="53"/>
      <c r="AA16" s="203">
        <v>1</v>
      </c>
      <c r="AB16" s="53"/>
      <c r="AC16" s="53"/>
      <c r="AD16" s="203">
        <v>1</v>
      </c>
      <c r="AE16" s="53"/>
      <c r="AF16" s="69"/>
      <c r="AG16" s="70"/>
      <c r="AH16" s="70"/>
      <c r="AI16" s="53"/>
    </row>
    <row r="17" spans="1:35" ht="21" x14ac:dyDescent="0.5">
      <c r="A17" s="53"/>
      <c r="B17" s="143"/>
      <c r="C17" s="53"/>
      <c r="D17" s="145"/>
      <c r="E17" s="53"/>
      <c r="F17" s="53"/>
      <c r="G17" s="53"/>
      <c r="H17" s="53"/>
      <c r="I17" s="53"/>
      <c r="J17" s="53"/>
      <c r="K17" s="53"/>
      <c r="L17" s="144" t="s">
        <v>150</v>
      </c>
      <c r="M17" s="53"/>
      <c r="N17" s="53"/>
      <c r="O17" s="203">
        <v>1</v>
      </c>
      <c r="P17" s="53"/>
      <c r="Q17" s="53"/>
      <c r="R17" s="203">
        <v>1</v>
      </c>
      <c r="S17" s="53"/>
      <c r="T17" s="145"/>
      <c r="U17" s="53"/>
      <c r="V17" s="53"/>
      <c r="W17" s="53"/>
      <c r="X17" s="144" t="s">
        <v>150</v>
      </c>
      <c r="Y17" s="53"/>
      <c r="Z17" s="53"/>
      <c r="AA17" s="203">
        <v>1</v>
      </c>
      <c r="AB17" s="53"/>
      <c r="AC17" s="53"/>
      <c r="AD17" s="203">
        <v>1</v>
      </c>
      <c r="AE17" s="53"/>
      <c r="AF17" s="69"/>
      <c r="AG17" s="70"/>
      <c r="AH17" s="70"/>
      <c r="AI17" s="53"/>
    </row>
    <row r="18" spans="1:35" ht="21" x14ac:dyDescent="0.5">
      <c r="A18" s="25"/>
      <c r="B18" s="143"/>
      <c r="C18" s="25"/>
      <c r="D18" s="95" t="s">
        <v>85</v>
      </c>
      <c r="E18" s="25"/>
      <c r="F18" s="25"/>
      <c r="G18" s="25"/>
      <c r="H18" s="25"/>
      <c r="I18" s="25"/>
      <c r="J18" s="25"/>
      <c r="K18" s="25"/>
      <c r="L18" s="95" t="s">
        <v>86</v>
      </c>
      <c r="M18" s="25"/>
      <c r="N18" s="53"/>
      <c r="O18" s="25"/>
      <c r="P18" s="25"/>
      <c r="Q18" s="53"/>
      <c r="R18" s="25"/>
      <c r="S18" s="25"/>
      <c r="T18" s="145" t="str">
        <f>L18</f>
        <v>Immediate Parent Name</v>
      </c>
      <c r="U18" s="25"/>
      <c r="V18" s="25"/>
      <c r="W18" s="25"/>
      <c r="X18" s="95" t="s">
        <v>87</v>
      </c>
      <c r="Y18" s="25"/>
      <c r="Z18" s="53"/>
      <c r="AA18" s="27"/>
      <c r="AB18" s="25"/>
      <c r="AC18" s="53"/>
      <c r="AD18" s="27"/>
      <c r="AE18" s="25"/>
      <c r="AF18" s="145" t="str">
        <f>X18</f>
        <v>Ultimate Parent Name</v>
      </c>
      <c r="AG18" s="27"/>
      <c r="AH18" s="27"/>
      <c r="AI18" s="25"/>
    </row>
    <row r="19" spans="1:35" ht="20" x14ac:dyDescent="0.4">
      <c r="A19" s="27"/>
      <c r="B19" s="143"/>
      <c r="C19" s="27"/>
      <c r="D19" s="11"/>
      <c r="E19" s="26" t="s">
        <v>155</v>
      </c>
      <c r="F19" s="26" t="s">
        <v>159</v>
      </c>
      <c r="G19" s="25" t="s">
        <v>156</v>
      </c>
      <c r="H19" s="26" t="s">
        <v>155</v>
      </c>
      <c r="I19" s="26" t="s">
        <v>159</v>
      </c>
      <c r="J19" s="25" t="s">
        <v>156</v>
      </c>
      <c r="K19" s="27"/>
      <c r="L19" s="11"/>
      <c r="M19" s="26" t="s">
        <v>155</v>
      </c>
      <c r="N19" s="26" t="s">
        <v>159</v>
      </c>
      <c r="O19" s="25" t="s">
        <v>156</v>
      </c>
      <c r="P19" s="26" t="s">
        <v>155</v>
      </c>
      <c r="Q19" s="26" t="s">
        <v>159</v>
      </c>
      <c r="R19" s="25" t="s">
        <v>156</v>
      </c>
      <c r="S19" s="27"/>
      <c r="T19" s="11"/>
      <c r="U19" s="25" t="s">
        <v>156</v>
      </c>
      <c r="V19" s="25" t="s">
        <v>156</v>
      </c>
      <c r="W19" s="27"/>
      <c r="X19" s="11"/>
      <c r="Y19" s="26" t="s">
        <v>155</v>
      </c>
      <c r="Z19" s="26" t="s">
        <v>159</v>
      </c>
      <c r="AA19" s="25" t="s">
        <v>156</v>
      </c>
      <c r="AB19" s="26" t="s">
        <v>155</v>
      </c>
      <c r="AC19" s="26" t="s">
        <v>159</v>
      </c>
      <c r="AD19" s="25" t="s">
        <v>156</v>
      </c>
      <c r="AE19" s="27"/>
      <c r="AF19" s="11"/>
      <c r="AG19" s="27"/>
      <c r="AH19" s="27"/>
      <c r="AI19" s="27"/>
    </row>
    <row r="20" spans="1:35" ht="18" x14ac:dyDescent="0.4">
      <c r="A20" s="25"/>
      <c r="B20" s="143"/>
      <c r="C20" s="25"/>
      <c r="D20" s="12" t="s">
        <v>5</v>
      </c>
      <c r="E20" s="25"/>
      <c r="F20" s="25"/>
      <c r="G20" s="25"/>
      <c r="H20" s="25"/>
      <c r="I20" s="25"/>
      <c r="J20" s="223" t="s">
        <v>6</v>
      </c>
      <c r="K20" s="25"/>
      <c r="L20" s="12" t="s">
        <v>5</v>
      </c>
      <c r="M20" s="25"/>
      <c r="N20" s="25"/>
      <c r="O20" s="25"/>
      <c r="P20" s="25"/>
      <c r="Q20" s="25"/>
      <c r="R20" s="223" t="s">
        <v>6</v>
      </c>
      <c r="S20" s="25"/>
      <c r="T20" s="12" t="s">
        <v>5</v>
      </c>
      <c r="U20" s="25"/>
      <c r="V20" s="223" t="s">
        <v>6</v>
      </c>
      <c r="W20" s="25"/>
      <c r="X20" s="12" t="s">
        <v>5</v>
      </c>
      <c r="Y20" s="25"/>
      <c r="Z20" s="25"/>
      <c r="AA20" s="25"/>
      <c r="AB20" s="25"/>
      <c r="AC20" s="25"/>
      <c r="AD20" s="223" t="s">
        <v>6</v>
      </c>
      <c r="AE20" s="25"/>
      <c r="AF20" s="12" t="s">
        <v>5</v>
      </c>
      <c r="AG20" s="25"/>
      <c r="AH20" s="223" t="s">
        <v>6</v>
      </c>
      <c r="AI20" s="25"/>
    </row>
    <row r="21" spans="1:35" ht="13" x14ac:dyDescent="0.3">
      <c r="A21" s="27"/>
      <c r="B21" s="143"/>
      <c r="C21" s="27"/>
      <c r="D21" s="28" t="s">
        <v>205</v>
      </c>
      <c r="E21" s="147" t="str">
        <f>G21</f>
        <v>31/XX/20XX</v>
      </c>
      <c r="F21" s="147" t="str">
        <f>G21</f>
        <v>31/XX/20XX</v>
      </c>
      <c r="G21" s="96" t="s">
        <v>7</v>
      </c>
      <c r="H21" s="147" t="str">
        <f>J21</f>
        <v>31/XX/20XX</v>
      </c>
      <c r="I21" s="147" t="str">
        <f>J21</f>
        <v>31/XX/20XX</v>
      </c>
      <c r="J21" s="96" t="s">
        <v>7</v>
      </c>
      <c r="K21" s="27"/>
      <c r="L21" s="28" t="s">
        <v>206</v>
      </c>
      <c r="M21" s="147" t="str">
        <f>O21</f>
        <v>31/XX/20XX</v>
      </c>
      <c r="N21" s="147" t="str">
        <f>O21</f>
        <v>31/XX/20XX</v>
      </c>
      <c r="O21" s="96" t="s">
        <v>7</v>
      </c>
      <c r="P21" s="147" t="str">
        <f>R21</f>
        <v>31/XX/20XX</v>
      </c>
      <c r="Q21" s="147" t="str">
        <f>R21</f>
        <v>31/XX/20XX</v>
      </c>
      <c r="R21" s="96" t="s">
        <v>7</v>
      </c>
      <c r="S21" s="27"/>
      <c r="T21" s="28" t="s">
        <v>205</v>
      </c>
      <c r="U21" s="147" t="str">
        <f>O21</f>
        <v>31/XX/20XX</v>
      </c>
      <c r="V21" s="147" t="str">
        <f>R21</f>
        <v>31/XX/20XX</v>
      </c>
      <c r="W21" s="27"/>
      <c r="X21" s="28" t="s">
        <v>206</v>
      </c>
      <c r="Y21" s="147" t="str">
        <f>AA21</f>
        <v>31/XX/20XX</v>
      </c>
      <c r="Z21" s="147" t="str">
        <f>AA21</f>
        <v>31/XX/20XX</v>
      </c>
      <c r="AA21" s="96" t="s">
        <v>7</v>
      </c>
      <c r="AB21" s="147" t="str">
        <f>AD21</f>
        <v>31/XX/20XX</v>
      </c>
      <c r="AC21" s="147" t="str">
        <f>AD21</f>
        <v>31/XX/20XX</v>
      </c>
      <c r="AD21" s="96" t="s">
        <v>7</v>
      </c>
      <c r="AE21" s="27"/>
      <c r="AF21" s="28" t="s">
        <v>205</v>
      </c>
      <c r="AG21" s="147" t="str">
        <f>AA21</f>
        <v>31/XX/20XX</v>
      </c>
      <c r="AH21" s="147" t="str">
        <f>AD21</f>
        <v>31/XX/20XX</v>
      </c>
      <c r="AI21" s="27"/>
    </row>
    <row r="22" spans="1:35" ht="11.5" x14ac:dyDescent="0.25">
      <c r="A22" s="143"/>
      <c r="C22" s="27"/>
      <c r="D22" s="130" t="s">
        <v>8</v>
      </c>
      <c r="E22" s="146">
        <f>G22</f>
        <v>12</v>
      </c>
      <c r="F22" s="146">
        <f>G22</f>
        <v>12</v>
      </c>
      <c r="G22" s="189">
        <v>12</v>
      </c>
      <c r="H22" s="146">
        <f>J22</f>
        <v>12</v>
      </c>
      <c r="I22" s="146">
        <f>J22</f>
        <v>12</v>
      </c>
      <c r="J22" s="189">
        <v>12</v>
      </c>
      <c r="K22" s="27"/>
      <c r="L22" s="130" t="s">
        <v>8</v>
      </c>
      <c r="M22" s="146">
        <f>O22</f>
        <v>12</v>
      </c>
      <c r="N22" s="146">
        <f>O22</f>
        <v>12</v>
      </c>
      <c r="O22" s="187">
        <v>12</v>
      </c>
      <c r="P22" s="146">
        <f>R22</f>
        <v>12</v>
      </c>
      <c r="Q22" s="146">
        <f>R22</f>
        <v>12</v>
      </c>
      <c r="R22" s="187">
        <v>12</v>
      </c>
      <c r="S22" s="27"/>
      <c r="T22" s="130" t="s">
        <v>8</v>
      </c>
      <c r="U22" s="146">
        <f>O22</f>
        <v>12</v>
      </c>
      <c r="V22" s="146">
        <f>R22</f>
        <v>12</v>
      </c>
      <c r="W22" s="27"/>
      <c r="X22" s="130" t="s">
        <v>8</v>
      </c>
      <c r="Y22" s="146">
        <f>AA22</f>
        <v>12</v>
      </c>
      <c r="Z22" s="146">
        <f>AA22</f>
        <v>12</v>
      </c>
      <c r="AA22" s="187">
        <v>12</v>
      </c>
      <c r="AB22" s="146">
        <f>AD22</f>
        <v>12</v>
      </c>
      <c r="AC22" s="146">
        <f>AD22</f>
        <v>12</v>
      </c>
      <c r="AD22" s="187">
        <v>12</v>
      </c>
      <c r="AE22" s="27"/>
      <c r="AF22" s="130" t="s">
        <v>8</v>
      </c>
      <c r="AG22" s="146">
        <f>AA22</f>
        <v>12</v>
      </c>
      <c r="AH22" s="146">
        <f>AD22</f>
        <v>12</v>
      </c>
      <c r="AI22" s="27"/>
    </row>
    <row r="23" spans="1:35" ht="11.5" x14ac:dyDescent="0.25">
      <c r="A23" s="143"/>
      <c r="C23" s="27"/>
      <c r="D23" s="130" t="s">
        <v>9</v>
      </c>
      <c r="E23" s="146" t="str">
        <f t="shared" ref="E23:E25" si="0">G23</f>
        <v>N</v>
      </c>
      <c r="F23" s="146" t="str">
        <f t="shared" ref="F23:F25" si="1">G23</f>
        <v>N</v>
      </c>
      <c r="G23" s="95" t="s">
        <v>10</v>
      </c>
      <c r="H23" s="146" t="str">
        <f t="shared" ref="H23:H25" si="2">J23</f>
        <v>N</v>
      </c>
      <c r="I23" s="146" t="str">
        <f t="shared" ref="I23:I25" si="3">J23</f>
        <v>N</v>
      </c>
      <c r="J23" s="95" t="s">
        <v>10</v>
      </c>
      <c r="K23" s="27"/>
      <c r="L23" s="130" t="s">
        <v>9</v>
      </c>
      <c r="M23" s="146" t="str">
        <f t="shared" ref="M23:M25" si="4">O23</f>
        <v>N</v>
      </c>
      <c r="N23" s="146" t="str">
        <f t="shared" ref="N23:N25" si="5">O23</f>
        <v>N</v>
      </c>
      <c r="O23" s="95" t="s">
        <v>10</v>
      </c>
      <c r="P23" s="146" t="str">
        <f t="shared" ref="P23:P25" si="6">R23</f>
        <v>N</v>
      </c>
      <c r="Q23" s="146" t="str">
        <f t="shared" ref="Q23:Q25" si="7">R23</f>
        <v>N</v>
      </c>
      <c r="R23" s="95" t="s">
        <v>10</v>
      </c>
      <c r="S23" s="27"/>
      <c r="T23" s="130" t="s">
        <v>9</v>
      </c>
      <c r="U23" s="146" t="str">
        <f>O23</f>
        <v>N</v>
      </c>
      <c r="V23" s="146" t="str">
        <f>R23</f>
        <v>N</v>
      </c>
      <c r="W23" s="27"/>
      <c r="X23" s="130" t="s">
        <v>9</v>
      </c>
      <c r="Y23" s="146" t="str">
        <f t="shared" ref="Y23:Y25" si="8">AA23</f>
        <v>N</v>
      </c>
      <c r="Z23" s="146" t="str">
        <f t="shared" ref="Z23:Z25" si="9">AA23</f>
        <v>N</v>
      </c>
      <c r="AA23" s="95" t="s">
        <v>10</v>
      </c>
      <c r="AB23" s="146" t="str">
        <f t="shared" ref="AB23:AB25" si="10">AD23</f>
        <v>N</v>
      </c>
      <c r="AC23" s="146" t="str">
        <f t="shared" ref="AC23:AC25" si="11">AD23</f>
        <v>N</v>
      </c>
      <c r="AD23" s="95" t="s">
        <v>10</v>
      </c>
      <c r="AE23" s="27"/>
      <c r="AF23" s="130" t="s">
        <v>9</v>
      </c>
      <c r="AG23" s="146" t="str">
        <f>AA23</f>
        <v>N</v>
      </c>
      <c r="AH23" s="146" t="str">
        <f>AD23</f>
        <v>N</v>
      </c>
      <c r="AI23" s="27"/>
    </row>
    <row r="24" spans="1:35" ht="11.5" x14ac:dyDescent="0.25">
      <c r="A24" s="143"/>
      <c r="C24" s="27"/>
      <c r="D24" s="130" t="s">
        <v>146</v>
      </c>
      <c r="E24" s="146" t="str">
        <f t="shared" si="0"/>
        <v>N/A</v>
      </c>
      <c r="F24" s="146" t="str">
        <f t="shared" si="1"/>
        <v>N/A</v>
      </c>
      <c r="G24" s="226" t="s">
        <v>48</v>
      </c>
      <c r="H24" s="146" t="str">
        <f t="shared" si="2"/>
        <v>N/A</v>
      </c>
      <c r="I24" s="146" t="str">
        <f t="shared" si="3"/>
        <v>N/A</v>
      </c>
      <c r="J24" s="226" t="s">
        <v>48</v>
      </c>
      <c r="K24" s="27"/>
      <c r="L24" s="130" t="s">
        <v>146</v>
      </c>
      <c r="M24" s="146" t="str">
        <f t="shared" si="4"/>
        <v>N/A</v>
      </c>
      <c r="N24" s="146" t="str">
        <f t="shared" si="5"/>
        <v>N/A</v>
      </c>
      <c r="O24" s="226" t="s">
        <v>48</v>
      </c>
      <c r="P24" s="146" t="str">
        <f t="shared" si="6"/>
        <v>N/A</v>
      </c>
      <c r="Q24" s="146" t="str">
        <f t="shared" si="7"/>
        <v>N/A</v>
      </c>
      <c r="R24" s="226" t="s">
        <v>48</v>
      </c>
      <c r="S24" s="27"/>
      <c r="T24" s="130" t="s">
        <v>146</v>
      </c>
      <c r="U24" s="146" t="str">
        <f>O24</f>
        <v>N/A</v>
      </c>
      <c r="V24" s="146" t="str">
        <f>R24</f>
        <v>N/A</v>
      </c>
      <c r="W24" s="27"/>
      <c r="X24" s="130" t="s">
        <v>146</v>
      </c>
      <c r="Y24" s="146" t="str">
        <f t="shared" si="8"/>
        <v>N/A</v>
      </c>
      <c r="Z24" s="146" t="str">
        <f t="shared" si="9"/>
        <v>N/A</v>
      </c>
      <c r="AA24" s="226" t="s">
        <v>48</v>
      </c>
      <c r="AB24" s="146" t="str">
        <f t="shared" si="10"/>
        <v>N/A</v>
      </c>
      <c r="AC24" s="146" t="str">
        <f t="shared" si="11"/>
        <v>N/A</v>
      </c>
      <c r="AD24" s="226" t="s">
        <v>48</v>
      </c>
      <c r="AE24" s="27"/>
      <c r="AF24" s="130" t="s">
        <v>146</v>
      </c>
      <c r="AG24" s="146" t="str">
        <f>AA24</f>
        <v>N/A</v>
      </c>
      <c r="AH24" s="146" t="str">
        <f>AD24</f>
        <v>N/A</v>
      </c>
      <c r="AI24" s="27"/>
    </row>
    <row r="25" spans="1:35" ht="11.5" x14ac:dyDescent="0.25">
      <c r="A25" s="143"/>
      <c r="C25" s="27"/>
      <c r="D25" s="130" t="s">
        <v>361</v>
      </c>
      <c r="E25" s="146" t="str">
        <f t="shared" si="0"/>
        <v>Annual</v>
      </c>
      <c r="F25" s="146" t="str">
        <f t="shared" si="1"/>
        <v>Annual</v>
      </c>
      <c r="G25" s="95" t="s">
        <v>11</v>
      </c>
      <c r="H25" s="146" t="str">
        <f t="shared" si="2"/>
        <v>Annual</v>
      </c>
      <c r="I25" s="146" t="str">
        <f t="shared" si="3"/>
        <v>Annual</v>
      </c>
      <c r="J25" s="95" t="s">
        <v>11</v>
      </c>
      <c r="K25" s="27"/>
      <c r="L25" s="130" t="s">
        <v>361</v>
      </c>
      <c r="M25" s="146" t="str">
        <f t="shared" si="4"/>
        <v>Annual</v>
      </c>
      <c r="N25" s="146" t="str">
        <f t="shared" si="5"/>
        <v>Annual</v>
      </c>
      <c r="O25" s="95" t="s">
        <v>11</v>
      </c>
      <c r="P25" s="146" t="str">
        <f t="shared" si="6"/>
        <v>Annual</v>
      </c>
      <c r="Q25" s="146" t="str">
        <f t="shared" si="7"/>
        <v>Annual</v>
      </c>
      <c r="R25" s="95" t="s">
        <v>11</v>
      </c>
      <c r="S25" s="27"/>
      <c r="T25" s="130" t="s">
        <v>361</v>
      </c>
      <c r="U25" s="146" t="str">
        <f>O25</f>
        <v>Annual</v>
      </c>
      <c r="V25" s="146" t="str">
        <f>R25</f>
        <v>Annual</v>
      </c>
      <c r="W25" s="27"/>
      <c r="X25" s="130" t="s">
        <v>361</v>
      </c>
      <c r="Y25" s="146" t="str">
        <f t="shared" si="8"/>
        <v>Annual</v>
      </c>
      <c r="Z25" s="146" t="str">
        <f t="shared" si="9"/>
        <v>Annual</v>
      </c>
      <c r="AA25" s="95" t="s">
        <v>11</v>
      </c>
      <c r="AB25" s="146" t="str">
        <f t="shared" si="10"/>
        <v>Annual</v>
      </c>
      <c r="AC25" s="146" t="str">
        <f t="shared" si="11"/>
        <v>Annual</v>
      </c>
      <c r="AD25" s="95" t="s">
        <v>11</v>
      </c>
      <c r="AE25" s="27"/>
      <c r="AF25" s="130" t="s">
        <v>361</v>
      </c>
      <c r="AG25" s="146" t="str">
        <f>AA25</f>
        <v>Annual</v>
      </c>
      <c r="AH25" s="146" t="str">
        <f>AD25</f>
        <v>Annual</v>
      </c>
      <c r="AI25" s="27"/>
    </row>
    <row r="26" spans="1:35" ht="11.5" x14ac:dyDescent="0.25">
      <c r="A26" s="143">
        <f t="shared" ref="A26:A31" si="12">IF(OR(G26&lt;0,J26&lt;0,U26&lt;0,V26&lt;0,AA26&lt;0,AD26&lt;0),1,0)</f>
        <v>0</v>
      </c>
      <c r="C26" s="27"/>
      <c r="D26" s="13" t="s">
        <v>190</v>
      </c>
      <c r="E26" s="132">
        <v>0</v>
      </c>
      <c r="F26" s="132">
        <v>0</v>
      </c>
      <c r="G26" s="148">
        <f>SUM(E26:F26)</f>
        <v>0</v>
      </c>
      <c r="H26" s="132">
        <v>0</v>
      </c>
      <c r="I26" s="132">
        <v>0</v>
      </c>
      <c r="J26" s="148">
        <f>SUM(H26:I26)</f>
        <v>0</v>
      </c>
      <c r="K26" s="27"/>
      <c r="L26" s="13" t="s">
        <v>190</v>
      </c>
      <c r="M26" s="132">
        <v>0</v>
      </c>
      <c r="N26" s="132">
        <v>0</v>
      </c>
      <c r="O26" s="148">
        <f>SUM(M26:N26)</f>
        <v>0</v>
      </c>
      <c r="P26" s="132">
        <v>0</v>
      </c>
      <c r="Q26" s="132">
        <v>0</v>
      </c>
      <c r="R26" s="148">
        <f>SUM(P26:Q26)</f>
        <v>0</v>
      </c>
      <c r="S26" s="27"/>
      <c r="T26" s="13" t="s">
        <v>190</v>
      </c>
      <c r="U26" s="148">
        <f t="shared" ref="U26:U31" si="13">O26/O$16</f>
        <v>0</v>
      </c>
      <c r="V26" s="148">
        <f t="shared" ref="V26:V31" si="14">R26/R$16</f>
        <v>0</v>
      </c>
      <c r="W26" s="27"/>
      <c r="X26" s="13" t="s">
        <v>190</v>
      </c>
      <c r="Y26" s="132">
        <v>0</v>
      </c>
      <c r="Z26" s="132">
        <v>0</v>
      </c>
      <c r="AA26" s="148">
        <f>SUM(Y26:Z26)</f>
        <v>0</v>
      </c>
      <c r="AB26" s="132">
        <v>0</v>
      </c>
      <c r="AC26" s="132">
        <v>0</v>
      </c>
      <c r="AD26" s="148">
        <f>SUM(AB26:AC26)</f>
        <v>0</v>
      </c>
      <c r="AE26" s="27"/>
      <c r="AF26" s="13" t="s">
        <v>190</v>
      </c>
      <c r="AG26" s="148">
        <f t="shared" ref="AG26:AG31" si="15">AA26/AA$16</f>
        <v>0</v>
      </c>
      <c r="AH26" s="148">
        <f t="shared" ref="AH26:AH31" si="16">AD26/AD$16</f>
        <v>0</v>
      </c>
      <c r="AI26" s="27"/>
    </row>
    <row r="27" spans="1:35" ht="23" x14ac:dyDescent="0.25">
      <c r="A27" s="143">
        <f t="shared" si="12"/>
        <v>0</v>
      </c>
      <c r="C27" s="27"/>
      <c r="D27" s="19" t="s">
        <v>207</v>
      </c>
      <c r="E27" s="132">
        <v>0</v>
      </c>
      <c r="F27" s="132">
        <v>0</v>
      </c>
      <c r="G27" s="148">
        <f t="shared" ref="G27:G41" si="17">SUM(E27:F27)</f>
        <v>0</v>
      </c>
      <c r="H27" s="132">
        <v>0</v>
      </c>
      <c r="I27" s="132">
        <v>0</v>
      </c>
      <c r="J27" s="148">
        <f t="shared" ref="J27:J41" si="18">SUM(H27:I27)</f>
        <v>0</v>
      </c>
      <c r="K27" s="27"/>
      <c r="L27" s="19" t="s">
        <v>207</v>
      </c>
      <c r="M27" s="132">
        <v>0</v>
      </c>
      <c r="N27" s="132">
        <v>0</v>
      </c>
      <c r="O27" s="148">
        <f t="shared" ref="O27:O31" si="19">SUM(M27:N27)</f>
        <v>0</v>
      </c>
      <c r="P27" s="132">
        <v>0</v>
      </c>
      <c r="Q27" s="132">
        <v>0</v>
      </c>
      <c r="R27" s="148">
        <f t="shared" ref="R27:R31" si="20">SUM(P27:Q27)</f>
        <v>0</v>
      </c>
      <c r="S27" s="27"/>
      <c r="T27" s="19" t="s">
        <v>207</v>
      </c>
      <c r="U27" s="148">
        <f t="shared" si="13"/>
        <v>0</v>
      </c>
      <c r="V27" s="148">
        <f t="shared" si="14"/>
        <v>0</v>
      </c>
      <c r="W27" s="27"/>
      <c r="X27" s="19" t="s">
        <v>191</v>
      </c>
      <c r="Y27" s="132">
        <v>0</v>
      </c>
      <c r="Z27" s="132">
        <v>0</v>
      </c>
      <c r="AA27" s="148">
        <f t="shared" ref="AA27:AA41" si="21">SUM(Y27:Z27)</f>
        <v>0</v>
      </c>
      <c r="AB27" s="132">
        <v>0</v>
      </c>
      <c r="AC27" s="132">
        <v>0</v>
      </c>
      <c r="AD27" s="148">
        <f t="shared" ref="AD27:AD41" si="22">SUM(AB27:AC27)</f>
        <v>0</v>
      </c>
      <c r="AE27" s="27"/>
      <c r="AF27" s="19" t="s">
        <v>207</v>
      </c>
      <c r="AG27" s="148">
        <f t="shared" si="15"/>
        <v>0</v>
      </c>
      <c r="AH27" s="148">
        <f t="shared" si="16"/>
        <v>0</v>
      </c>
      <c r="AI27" s="27"/>
    </row>
    <row r="28" spans="1:35" ht="11.5" x14ac:dyDescent="0.25">
      <c r="A28" s="143">
        <f t="shared" si="12"/>
        <v>0</v>
      </c>
      <c r="C28" s="27"/>
      <c r="D28" s="19" t="s">
        <v>208</v>
      </c>
      <c r="E28" s="132">
        <v>0</v>
      </c>
      <c r="F28" s="132">
        <v>0</v>
      </c>
      <c r="G28" s="148">
        <f t="shared" si="17"/>
        <v>0</v>
      </c>
      <c r="H28" s="132">
        <v>0</v>
      </c>
      <c r="I28" s="132">
        <v>0</v>
      </c>
      <c r="J28" s="148">
        <f t="shared" si="18"/>
        <v>0</v>
      </c>
      <c r="K28" s="27"/>
      <c r="L28" s="19" t="s">
        <v>208</v>
      </c>
      <c r="M28" s="132">
        <v>0</v>
      </c>
      <c r="N28" s="132">
        <v>0</v>
      </c>
      <c r="O28" s="148">
        <f t="shared" si="19"/>
        <v>0</v>
      </c>
      <c r="P28" s="132">
        <v>0</v>
      </c>
      <c r="Q28" s="132">
        <v>0</v>
      </c>
      <c r="R28" s="148">
        <f t="shared" si="20"/>
        <v>0</v>
      </c>
      <c r="S28" s="27"/>
      <c r="T28" s="19" t="s">
        <v>208</v>
      </c>
      <c r="U28" s="148">
        <f t="shared" si="13"/>
        <v>0</v>
      </c>
      <c r="V28" s="148">
        <f t="shared" si="14"/>
        <v>0</v>
      </c>
      <c r="W28" s="27"/>
      <c r="X28" s="19" t="s">
        <v>208</v>
      </c>
      <c r="Y28" s="132">
        <v>0</v>
      </c>
      <c r="Z28" s="132">
        <v>0</v>
      </c>
      <c r="AA28" s="148">
        <f t="shared" si="21"/>
        <v>0</v>
      </c>
      <c r="AB28" s="132">
        <v>0</v>
      </c>
      <c r="AC28" s="132">
        <v>0</v>
      </c>
      <c r="AD28" s="148">
        <f t="shared" si="22"/>
        <v>0</v>
      </c>
      <c r="AE28" s="27"/>
      <c r="AF28" s="19" t="s">
        <v>208</v>
      </c>
      <c r="AG28" s="148">
        <f t="shared" si="15"/>
        <v>0</v>
      </c>
      <c r="AH28" s="148">
        <f t="shared" si="16"/>
        <v>0</v>
      </c>
      <c r="AI28" s="27"/>
    </row>
    <row r="29" spans="1:35" ht="11.5" x14ac:dyDescent="0.25">
      <c r="A29" s="143">
        <f t="shared" si="12"/>
        <v>0</v>
      </c>
      <c r="C29" s="27"/>
      <c r="D29" s="13" t="s">
        <v>192</v>
      </c>
      <c r="E29" s="132">
        <v>0</v>
      </c>
      <c r="F29" s="132">
        <v>0</v>
      </c>
      <c r="G29" s="148">
        <f t="shared" si="17"/>
        <v>0</v>
      </c>
      <c r="H29" s="132">
        <v>0</v>
      </c>
      <c r="I29" s="132">
        <v>0</v>
      </c>
      <c r="J29" s="148">
        <f t="shared" si="18"/>
        <v>0</v>
      </c>
      <c r="K29" s="27"/>
      <c r="L29" s="13" t="s">
        <v>192</v>
      </c>
      <c r="M29" s="132">
        <v>0</v>
      </c>
      <c r="N29" s="132">
        <v>0</v>
      </c>
      <c r="O29" s="148">
        <f t="shared" si="19"/>
        <v>0</v>
      </c>
      <c r="P29" s="132">
        <v>0</v>
      </c>
      <c r="Q29" s="132">
        <v>0</v>
      </c>
      <c r="R29" s="148">
        <f t="shared" si="20"/>
        <v>0</v>
      </c>
      <c r="S29" s="27"/>
      <c r="T29" s="13" t="s">
        <v>192</v>
      </c>
      <c r="U29" s="148">
        <f t="shared" si="13"/>
        <v>0</v>
      </c>
      <c r="V29" s="148">
        <f t="shared" si="14"/>
        <v>0</v>
      </c>
      <c r="W29" s="27"/>
      <c r="X29" s="13" t="s">
        <v>192</v>
      </c>
      <c r="Y29" s="132">
        <v>0</v>
      </c>
      <c r="Z29" s="132">
        <v>0</v>
      </c>
      <c r="AA29" s="148">
        <f t="shared" si="21"/>
        <v>0</v>
      </c>
      <c r="AB29" s="132">
        <v>0</v>
      </c>
      <c r="AC29" s="132">
        <v>0</v>
      </c>
      <c r="AD29" s="148">
        <f t="shared" si="22"/>
        <v>0</v>
      </c>
      <c r="AE29" s="27"/>
      <c r="AF29" s="13" t="s">
        <v>192</v>
      </c>
      <c r="AG29" s="148">
        <f t="shared" si="15"/>
        <v>0</v>
      </c>
      <c r="AH29" s="148">
        <f t="shared" si="16"/>
        <v>0</v>
      </c>
      <c r="AI29" s="27"/>
    </row>
    <row r="30" spans="1:35" ht="11.5" x14ac:dyDescent="0.25">
      <c r="A30" s="143">
        <f t="shared" si="12"/>
        <v>0</v>
      </c>
      <c r="C30" s="27"/>
      <c r="D30" s="13" t="s">
        <v>193</v>
      </c>
      <c r="E30" s="132">
        <v>0</v>
      </c>
      <c r="F30" s="132">
        <v>0</v>
      </c>
      <c r="G30" s="148">
        <f t="shared" si="17"/>
        <v>0</v>
      </c>
      <c r="H30" s="132">
        <v>0</v>
      </c>
      <c r="I30" s="132">
        <v>0</v>
      </c>
      <c r="J30" s="148">
        <f t="shared" si="18"/>
        <v>0</v>
      </c>
      <c r="K30" s="27"/>
      <c r="L30" s="13" t="s">
        <v>193</v>
      </c>
      <c r="M30" s="132">
        <v>0</v>
      </c>
      <c r="N30" s="132">
        <v>0</v>
      </c>
      <c r="O30" s="148">
        <f t="shared" si="19"/>
        <v>0</v>
      </c>
      <c r="P30" s="132">
        <v>0</v>
      </c>
      <c r="Q30" s="132">
        <v>0</v>
      </c>
      <c r="R30" s="148">
        <f t="shared" si="20"/>
        <v>0</v>
      </c>
      <c r="S30" s="27"/>
      <c r="T30" s="13" t="s">
        <v>193</v>
      </c>
      <c r="U30" s="148">
        <f t="shared" si="13"/>
        <v>0</v>
      </c>
      <c r="V30" s="148">
        <f t="shared" si="14"/>
        <v>0</v>
      </c>
      <c r="W30" s="27"/>
      <c r="X30" s="13" t="s">
        <v>193</v>
      </c>
      <c r="Y30" s="132">
        <v>0</v>
      </c>
      <c r="Z30" s="132">
        <v>0</v>
      </c>
      <c r="AA30" s="148">
        <f t="shared" si="21"/>
        <v>0</v>
      </c>
      <c r="AB30" s="132">
        <v>0</v>
      </c>
      <c r="AC30" s="132">
        <v>0</v>
      </c>
      <c r="AD30" s="148">
        <f t="shared" si="22"/>
        <v>0</v>
      </c>
      <c r="AE30" s="27"/>
      <c r="AF30" s="13" t="s">
        <v>193</v>
      </c>
      <c r="AG30" s="148">
        <f t="shared" si="15"/>
        <v>0</v>
      </c>
      <c r="AH30" s="148">
        <f t="shared" si="16"/>
        <v>0</v>
      </c>
      <c r="AI30" s="27"/>
    </row>
    <row r="31" spans="1:35" ht="11.5" x14ac:dyDescent="0.25">
      <c r="A31" s="143">
        <f t="shared" si="12"/>
        <v>0</v>
      </c>
      <c r="C31" s="27"/>
      <c r="D31" s="13" t="s">
        <v>209</v>
      </c>
      <c r="E31" s="132">
        <v>0</v>
      </c>
      <c r="F31" s="132">
        <v>0</v>
      </c>
      <c r="G31" s="148">
        <f t="shared" si="17"/>
        <v>0</v>
      </c>
      <c r="H31" s="132">
        <v>0</v>
      </c>
      <c r="I31" s="132">
        <v>0</v>
      </c>
      <c r="J31" s="148">
        <f t="shared" si="18"/>
        <v>0</v>
      </c>
      <c r="K31" s="27"/>
      <c r="L31" s="13" t="s">
        <v>209</v>
      </c>
      <c r="M31" s="132">
        <v>0</v>
      </c>
      <c r="N31" s="132">
        <v>0</v>
      </c>
      <c r="O31" s="148">
        <f t="shared" si="19"/>
        <v>0</v>
      </c>
      <c r="P31" s="132">
        <v>0</v>
      </c>
      <c r="Q31" s="132">
        <v>0</v>
      </c>
      <c r="R31" s="148">
        <f t="shared" si="20"/>
        <v>0</v>
      </c>
      <c r="S31" s="27"/>
      <c r="T31" s="13" t="s">
        <v>209</v>
      </c>
      <c r="U31" s="148">
        <f t="shared" si="13"/>
        <v>0</v>
      </c>
      <c r="V31" s="148">
        <f t="shared" si="14"/>
        <v>0</v>
      </c>
      <c r="W31" s="27"/>
      <c r="X31" s="13" t="s">
        <v>209</v>
      </c>
      <c r="Y31" s="132">
        <v>0</v>
      </c>
      <c r="Z31" s="132">
        <v>0</v>
      </c>
      <c r="AA31" s="148">
        <f t="shared" si="21"/>
        <v>0</v>
      </c>
      <c r="AB31" s="132">
        <v>0</v>
      </c>
      <c r="AC31" s="132">
        <v>0</v>
      </c>
      <c r="AD31" s="148">
        <f t="shared" si="22"/>
        <v>0</v>
      </c>
      <c r="AE31" s="27"/>
      <c r="AF31" s="13" t="s">
        <v>209</v>
      </c>
      <c r="AG31" s="148">
        <f t="shared" si="15"/>
        <v>0</v>
      </c>
      <c r="AH31" s="148">
        <f t="shared" si="16"/>
        <v>0</v>
      </c>
      <c r="AI31" s="27"/>
    </row>
    <row r="32" spans="1:35" ht="11.5" x14ac:dyDescent="0.25">
      <c r="A32" s="143"/>
      <c r="C32" s="27"/>
      <c r="D32" s="14" t="s">
        <v>210</v>
      </c>
      <c r="E32" s="49">
        <f t="shared" ref="E32:I32" si="23">SUM(E$26:E$31)</f>
        <v>0</v>
      </c>
      <c r="F32" s="49">
        <f t="shared" si="23"/>
        <v>0</v>
      </c>
      <c r="G32" s="49">
        <f t="shared" si="23"/>
        <v>0</v>
      </c>
      <c r="H32" s="49">
        <f t="shared" si="23"/>
        <v>0</v>
      </c>
      <c r="I32" s="49">
        <f t="shared" si="23"/>
        <v>0</v>
      </c>
      <c r="J32" s="49">
        <f>SUM(J$26:J$31)</f>
        <v>0</v>
      </c>
      <c r="K32" s="27"/>
      <c r="L32" s="14" t="s">
        <v>210</v>
      </c>
      <c r="M32" s="49">
        <f t="shared" ref="M32:Q32" si="24">SUM(M$26:M$31)</f>
        <v>0</v>
      </c>
      <c r="N32" s="49">
        <f t="shared" si="24"/>
        <v>0</v>
      </c>
      <c r="O32" s="49">
        <f t="shared" si="24"/>
        <v>0</v>
      </c>
      <c r="P32" s="49">
        <f t="shared" si="24"/>
        <v>0</v>
      </c>
      <c r="Q32" s="49">
        <f t="shared" si="24"/>
        <v>0</v>
      </c>
      <c r="R32" s="49">
        <f>SUM(R$26:R$31)</f>
        <v>0</v>
      </c>
      <c r="S32" s="27"/>
      <c r="T32" s="14" t="s">
        <v>210</v>
      </c>
      <c r="U32" s="49">
        <f t="shared" ref="U32:V32" si="25">SUM(U$26:U$31)</f>
        <v>0</v>
      </c>
      <c r="V32" s="49">
        <f t="shared" si="25"/>
        <v>0</v>
      </c>
      <c r="W32" s="27"/>
      <c r="X32" s="14" t="s">
        <v>210</v>
      </c>
      <c r="Y32" s="49">
        <f t="shared" ref="Y32:AC32" si="26">SUM(Y$26:Y$31)</f>
        <v>0</v>
      </c>
      <c r="Z32" s="49">
        <f t="shared" si="26"/>
        <v>0</v>
      </c>
      <c r="AA32" s="49">
        <f t="shared" si="26"/>
        <v>0</v>
      </c>
      <c r="AB32" s="49">
        <f t="shared" si="26"/>
        <v>0</v>
      </c>
      <c r="AC32" s="49">
        <f t="shared" si="26"/>
        <v>0</v>
      </c>
      <c r="AD32" s="49">
        <f>SUM(AD$26:AD$31)</f>
        <v>0</v>
      </c>
      <c r="AE32" s="27"/>
      <c r="AF32" s="14" t="s">
        <v>210</v>
      </c>
      <c r="AG32" s="49">
        <f t="shared" ref="AG32:AH32" si="27">SUM(AG$26:AG$31)</f>
        <v>0</v>
      </c>
      <c r="AH32" s="49">
        <f t="shared" si="27"/>
        <v>0</v>
      </c>
      <c r="AI32" s="27"/>
    </row>
    <row r="33" spans="1:35" ht="11.5" x14ac:dyDescent="0.25">
      <c r="A33" s="143">
        <f>IF(OR(G33&lt;0,J33&lt;0,U33&lt;0,V33&lt;0,AA33&lt;0,AD33&lt;0),1,0)</f>
        <v>0</v>
      </c>
      <c r="C33" s="27"/>
      <c r="D33" s="13" t="s">
        <v>211</v>
      </c>
      <c r="E33" s="132">
        <v>0</v>
      </c>
      <c r="F33" s="132">
        <v>0</v>
      </c>
      <c r="G33" s="148">
        <f t="shared" si="17"/>
        <v>0</v>
      </c>
      <c r="H33" s="132">
        <v>0</v>
      </c>
      <c r="I33" s="132">
        <v>0</v>
      </c>
      <c r="J33" s="148">
        <f t="shared" si="18"/>
        <v>0</v>
      </c>
      <c r="K33" s="27"/>
      <c r="L33" s="13" t="s">
        <v>211</v>
      </c>
      <c r="M33" s="132">
        <v>0</v>
      </c>
      <c r="N33" s="132">
        <v>0</v>
      </c>
      <c r="O33" s="148">
        <f t="shared" ref="O33:O37" si="28">SUM(M33:N33)</f>
        <v>0</v>
      </c>
      <c r="P33" s="132">
        <v>0</v>
      </c>
      <c r="Q33" s="132">
        <v>0</v>
      </c>
      <c r="R33" s="148">
        <f t="shared" ref="R33:R37" si="29">SUM(P33:Q33)</f>
        <v>0</v>
      </c>
      <c r="S33" s="27"/>
      <c r="T33" s="13" t="s">
        <v>211</v>
      </c>
      <c r="U33" s="148">
        <f>O33/O$16</f>
        <v>0</v>
      </c>
      <c r="V33" s="148">
        <f>R33/R$16</f>
        <v>0</v>
      </c>
      <c r="W33" s="27"/>
      <c r="X33" s="13" t="s">
        <v>211</v>
      </c>
      <c r="Y33" s="132">
        <v>0</v>
      </c>
      <c r="Z33" s="132">
        <v>0</v>
      </c>
      <c r="AA33" s="148">
        <f t="shared" ref="AA33:AA37" si="30">SUM(Y33:Z33)</f>
        <v>0</v>
      </c>
      <c r="AB33" s="132">
        <v>0</v>
      </c>
      <c r="AC33" s="132">
        <v>0</v>
      </c>
      <c r="AD33" s="148">
        <f t="shared" ref="AD33:AD37" si="31">SUM(AB33:AC33)</f>
        <v>0</v>
      </c>
      <c r="AE33" s="27"/>
      <c r="AF33" s="13" t="s">
        <v>211</v>
      </c>
      <c r="AG33" s="148">
        <f>AA33/AA$16</f>
        <v>0</v>
      </c>
      <c r="AH33" s="148">
        <f>AD33/AD$16</f>
        <v>0</v>
      </c>
      <c r="AI33" s="27"/>
    </row>
    <row r="34" spans="1:35" ht="11.5" x14ac:dyDescent="0.25">
      <c r="A34" s="143">
        <f>IF(OR(G34&lt;0,J34&lt;0,U34&lt;0,V34&lt;0,AA34&lt;0,AD34&lt;0),1,0)</f>
        <v>0</v>
      </c>
      <c r="C34" s="27"/>
      <c r="D34" s="13" t="s">
        <v>212</v>
      </c>
      <c r="E34" s="132">
        <v>0</v>
      </c>
      <c r="F34" s="132">
        <v>0</v>
      </c>
      <c r="G34" s="148">
        <f t="shared" si="17"/>
        <v>0</v>
      </c>
      <c r="H34" s="132">
        <v>0</v>
      </c>
      <c r="I34" s="132">
        <v>0</v>
      </c>
      <c r="J34" s="148">
        <f t="shared" si="18"/>
        <v>0</v>
      </c>
      <c r="K34" s="27"/>
      <c r="L34" s="13" t="s">
        <v>212</v>
      </c>
      <c r="M34" s="132">
        <v>0</v>
      </c>
      <c r="N34" s="132">
        <v>0</v>
      </c>
      <c r="O34" s="148">
        <f t="shared" si="28"/>
        <v>0</v>
      </c>
      <c r="P34" s="132">
        <v>0</v>
      </c>
      <c r="Q34" s="132">
        <v>0</v>
      </c>
      <c r="R34" s="148">
        <f t="shared" si="29"/>
        <v>0</v>
      </c>
      <c r="S34" s="27"/>
      <c r="T34" s="13" t="s">
        <v>212</v>
      </c>
      <c r="U34" s="148">
        <f>O34/O$16</f>
        <v>0</v>
      </c>
      <c r="V34" s="148">
        <f>R34/R$16</f>
        <v>0</v>
      </c>
      <c r="W34" s="27"/>
      <c r="X34" s="13" t="s">
        <v>212</v>
      </c>
      <c r="Y34" s="132">
        <v>0</v>
      </c>
      <c r="Z34" s="132">
        <v>0</v>
      </c>
      <c r="AA34" s="148">
        <f t="shared" si="30"/>
        <v>0</v>
      </c>
      <c r="AB34" s="132">
        <v>0</v>
      </c>
      <c r="AC34" s="132">
        <v>0</v>
      </c>
      <c r="AD34" s="148">
        <f t="shared" si="31"/>
        <v>0</v>
      </c>
      <c r="AE34" s="27"/>
      <c r="AF34" s="13" t="s">
        <v>212</v>
      </c>
      <c r="AG34" s="148">
        <f>AA34/AA$16</f>
        <v>0</v>
      </c>
      <c r="AH34" s="148">
        <f>AD34/AD$16</f>
        <v>0</v>
      </c>
      <c r="AI34" s="27"/>
    </row>
    <row r="35" spans="1:35" ht="11.5" x14ac:dyDescent="0.25">
      <c r="A35" s="143">
        <f>IF(OR(G35&lt;0,J35&lt;0,U35&lt;0,V35&lt;0,AA35&lt;0,AD35&lt;0),1,0)</f>
        <v>0</v>
      </c>
      <c r="C35" s="27"/>
      <c r="D35" s="13" t="s">
        <v>213</v>
      </c>
      <c r="E35" s="132">
        <v>0</v>
      </c>
      <c r="F35" s="132">
        <v>0</v>
      </c>
      <c r="G35" s="148">
        <f t="shared" si="17"/>
        <v>0</v>
      </c>
      <c r="H35" s="132">
        <v>0</v>
      </c>
      <c r="I35" s="132">
        <v>0</v>
      </c>
      <c r="J35" s="148">
        <f t="shared" si="18"/>
        <v>0</v>
      </c>
      <c r="K35" s="27"/>
      <c r="L35" s="13" t="s">
        <v>213</v>
      </c>
      <c r="M35" s="132">
        <v>0</v>
      </c>
      <c r="N35" s="132">
        <v>0</v>
      </c>
      <c r="O35" s="148">
        <f t="shared" si="28"/>
        <v>0</v>
      </c>
      <c r="P35" s="132">
        <v>0</v>
      </c>
      <c r="Q35" s="132">
        <v>0</v>
      </c>
      <c r="R35" s="148">
        <f t="shared" si="29"/>
        <v>0</v>
      </c>
      <c r="S35" s="27"/>
      <c r="T35" s="13" t="s">
        <v>213</v>
      </c>
      <c r="U35" s="148">
        <f>O35/O$16</f>
        <v>0</v>
      </c>
      <c r="V35" s="148">
        <f>R35/R$16</f>
        <v>0</v>
      </c>
      <c r="W35" s="27"/>
      <c r="X35" s="13" t="s">
        <v>213</v>
      </c>
      <c r="Y35" s="132">
        <v>0</v>
      </c>
      <c r="Z35" s="132">
        <v>0</v>
      </c>
      <c r="AA35" s="148">
        <f t="shared" si="30"/>
        <v>0</v>
      </c>
      <c r="AB35" s="132">
        <v>0</v>
      </c>
      <c r="AC35" s="132">
        <v>0</v>
      </c>
      <c r="AD35" s="148">
        <f t="shared" si="31"/>
        <v>0</v>
      </c>
      <c r="AE35" s="27"/>
      <c r="AF35" s="13" t="s">
        <v>213</v>
      </c>
      <c r="AG35" s="148">
        <f>AA35/AA$16</f>
        <v>0</v>
      </c>
      <c r="AH35" s="148">
        <f>AD35/AD$16</f>
        <v>0</v>
      </c>
      <c r="AI35" s="27"/>
    </row>
    <row r="36" spans="1:35" ht="11.5" x14ac:dyDescent="0.25">
      <c r="A36" s="143">
        <f>IF(OR(G36&lt;0,J36&lt;0,U36&lt;0,V36&lt;0,AA36&lt;0,AD36&lt;0),1,0)</f>
        <v>0</v>
      </c>
      <c r="C36" s="27"/>
      <c r="D36" s="13" t="s">
        <v>214</v>
      </c>
      <c r="E36" s="132">
        <v>0</v>
      </c>
      <c r="F36" s="132">
        <v>0</v>
      </c>
      <c r="G36" s="148">
        <f t="shared" si="17"/>
        <v>0</v>
      </c>
      <c r="H36" s="132">
        <v>0</v>
      </c>
      <c r="I36" s="132">
        <v>0</v>
      </c>
      <c r="J36" s="148">
        <f t="shared" si="18"/>
        <v>0</v>
      </c>
      <c r="K36" s="27"/>
      <c r="L36" s="13" t="s">
        <v>214</v>
      </c>
      <c r="M36" s="132">
        <v>0</v>
      </c>
      <c r="N36" s="132">
        <v>0</v>
      </c>
      <c r="O36" s="148">
        <f t="shared" si="28"/>
        <v>0</v>
      </c>
      <c r="P36" s="132">
        <v>0</v>
      </c>
      <c r="Q36" s="132">
        <v>0</v>
      </c>
      <c r="R36" s="148">
        <f t="shared" si="29"/>
        <v>0</v>
      </c>
      <c r="S36" s="27"/>
      <c r="T36" s="13" t="s">
        <v>214</v>
      </c>
      <c r="U36" s="148">
        <f>O36/O$16</f>
        <v>0</v>
      </c>
      <c r="V36" s="148">
        <f>R36/R$16</f>
        <v>0</v>
      </c>
      <c r="W36" s="27"/>
      <c r="X36" s="13" t="s">
        <v>214</v>
      </c>
      <c r="Y36" s="132">
        <v>0</v>
      </c>
      <c r="Z36" s="132">
        <v>0</v>
      </c>
      <c r="AA36" s="148">
        <f t="shared" si="30"/>
        <v>0</v>
      </c>
      <c r="AB36" s="132">
        <v>0</v>
      </c>
      <c r="AC36" s="132">
        <v>0</v>
      </c>
      <c r="AD36" s="148">
        <f t="shared" si="31"/>
        <v>0</v>
      </c>
      <c r="AE36" s="27"/>
      <c r="AF36" s="13" t="s">
        <v>214</v>
      </c>
      <c r="AG36" s="148">
        <f>AA36/AA$16</f>
        <v>0</v>
      </c>
      <c r="AH36" s="148">
        <f>AD36/AD$16</f>
        <v>0</v>
      </c>
      <c r="AI36" s="27"/>
    </row>
    <row r="37" spans="1:35" ht="11.5" x14ac:dyDescent="0.25">
      <c r="A37" s="143">
        <f>IF(OR(G37&lt;0,J37&lt;0,U37&lt;0,V37&lt;0,AA37&lt;0,AD37&lt;0),1,0)</f>
        <v>0</v>
      </c>
      <c r="C37" s="27"/>
      <c r="D37" s="13" t="s">
        <v>215</v>
      </c>
      <c r="E37" s="132">
        <v>0</v>
      </c>
      <c r="F37" s="132">
        <v>0</v>
      </c>
      <c r="G37" s="148">
        <f t="shared" si="17"/>
        <v>0</v>
      </c>
      <c r="H37" s="132">
        <v>0</v>
      </c>
      <c r="I37" s="132">
        <v>0</v>
      </c>
      <c r="J37" s="148">
        <f t="shared" si="18"/>
        <v>0</v>
      </c>
      <c r="K37" s="27"/>
      <c r="L37" s="13" t="s">
        <v>215</v>
      </c>
      <c r="M37" s="132">
        <v>0</v>
      </c>
      <c r="N37" s="132">
        <v>0</v>
      </c>
      <c r="O37" s="148">
        <f t="shared" si="28"/>
        <v>0</v>
      </c>
      <c r="P37" s="132">
        <v>0</v>
      </c>
      <c r="Q37" s="132">
        <v>0</v>
      </c>
      <c r="R37" s="148">
        <f t="shared" si="29"/>
        <v>0</v>
      </c>
      <c r="S37" s="27"/>
      <c r="T37" s="13" t="s">
        <v>215</v>
      </c>
      <c r="U37" s="148">
        <f>O37/O$16</f>
        <v>0</v>
      </c>
      <c r="V37" s="148">
        <f>R37/R$16</f>
        <v>0</v>
      </c>
      <c r="W37" s="27"/>
      <c r="X37" s="13" t="s">
        <v>215</v>
      </c>
      <c r="Y37" s="132">
        <v>0</v>
      </c>
      <c r="Z37" s="132">
        <v>0</v>
      </c>
      <c r="AA37" s="148">
        <f t="shared" si="30"/>
        <v>0</v>
      </c>
      <c r="AB37" s="132">
        <v>0</v>
      </c>
      <c r="AC37" s="132">
        <v>0</v>
      </c>
      <c r="AD37" s="148">
        <f t="shared" si="31"/>
        <v>0</v>
      </c>
      <c r="AE37" s="27"/>
      <c r="AF37" s="13" t="s">
        <v>215</v>
      </c>
      <c r="AG37" s="148">
        <f>AA37/AA$16</f>
        <v>0</v>
      </c>
      <c r="AH37" s="148">
        <f>AD37/AD$16</f>
        <v>0</v>
      </c>
      <c r="AI37" s="27"/>
    </row>
    <row r="38" spans="1:35" ht="11.5" x14ac:dyDescent="0.25">
      <c r="A38" s="143"/>
      <c r="C38" s="27"/>
      <c r="D38" s="14" t="s">
        <v>216</v>
      </c>
      <c r="E38" s="49">
        <f t="shared" ref="E38:I38" si="32">SUM(E33:E37)</f>
        <v>0</v>
      </c>
      <c r="F38" s="49">
        <f t="shared" si="32"/>
        <v>0</v>
      </c>
      <c r="G38" s="49">
        <f t="shared" si="32"/>
        <v>0</v>
      </c>
      <c r="H38" s="49">
        <f t="shared" si="32"/>
        <v>0</v>
      </c>
      <c r="I38" s="49">
        <f t="shared" si="32"/>
        <v>0</v>
      </c>
      <c r="J38" s="49">
        <f>SUM(J33:J37)</f>
        <v>0</v>
      </c>
      <c r="K38" s="27"/>
      <c r="L38" s="14" t="s">
        <v>216</v>
      </c>
      <c r="M38" s="49">
        <f t="shared" ref="M38:Q38" si="33">SUM(M33:M37)</f>
        <v>0</v>
      </c>
      <c r="N38" s="49">
        <f t="shared" si="33"/>
        <v>0</v>
      </c>
      <c r="O38" s="49">
        <f t="shared" si="33"/>
        <v>0</v>
      </c>
      <c r="P38" s="49">
        <f t="shared" si="33"/>
        <v>0</v>
      </c>
      <c r="Q38" s="49">
        <f t="shared" si="33"/>
        <v>0</v>
      </c>
      <c r="R38" s="49">
        <f>SUM(R33:R37)</f>
        <v>0</v>
      </c>
      <c r="S38" s="27"/>
      <c r="T38" s="14" t="s">
        <v>216</v>
      </c>
      <c r="U38" s="49">
        <f t="shared" ref="U38:V38" si="34">SUM(U33:U37)</f>
        <v>0</v>
      </c>
      <c r="V38" s="49">
        <f t="shared" si="34"/>
        <v>0</v>
      </c>
      <c r="W38" s="27"/>
      <c r="X38" s="14" t="s">
        <v>216</v>
      </c>
      <c r="Y38" s="49">
        <f t="shared" ref="Y38:AC38" si="35">SUM(Y33:Y37)</f>
        <v>0</v>
      </c>
      <c r="Z38" s="49">
        <f t="shared" si="35"/>
        <v>0</v>
      </c>
      <c r="AA38" s="49">
        <f t="shared" si="35"/>
        <v>0</v>
      </c>
      <c r="AB38" s="49">
        <f t="shared" si="35"/>
        <v>0</v>
      </c>
      <c r="AC38" s="49">
        <f t="shared" si="35"/>
        <v>0</v>
      </c>
      <c r="AD38" s="49">
        <f>SUM(AD33:AD37)</f>
        <v>0</v>
      </c>
      <c r="AE38" s="27"/>
      <c r="AF38" s="14" t="s">
        <v>216</v>
      </c>
      <c r="AG38" s="49">
        <f t="shared" ref="AG38:AH38" si="36">SUM(AG33:AG37)</f>
        <v>0</v>
      </c>
      <c r="AH38" s="49">
        <f t="shared" si="36"/>
        <v>0</v>
      </c>
      <c r="AI38" s="27"/>
    </row>
    <row r="39" spans="1:35" ht="11.5" x14ac:dyDescent="0.25">
      <c r="A39" s="143"/>
      <c r="C39" s="27"/>
      <c r="D39" s="14" t="s">
        <v>217</v>
      </c>
      <c r="E39" s="49">
        <f t="shared" ref="E39:I39" si="37">E32+E38</f>
        <v>0</v>
      </c>
      <c r="F39" s="49">
        <f t="shared" si="37"/>
        <v>0</v>
      </c>
      <c r="G39" s="49">
        <f t="shared" si="37"/>
        <v>0</v>
      </c>
      <c r="H39" s="49">
        <f t="shared" si="37"/>
        <v>0</v>
      </c>
      <c r="I39" s="49">
        <f t="shared" si="37"/>
        <v>0</v>
      </c>
      <c r="J39" s="49">
        <f>J32+J38</f>
        <v>0</v>
      </c>
      <c r="K39" s="27"/>
      <c r="L39" s="14" t="s">
        <v>217</v>
      </c>
      <c r="M39" s="49">
        <f t="shared" ref="M39:Q39" si="38">M32+M38</f>
        <v>0</v>
      </c>
      <c r="N39" s="49">
        <f t="shared" si="38"/>
        <v>0</v>
      </c>
      <c r="O39" s="49">
        <f t="shared" si="38"/>
        <v>0</v>
      </c>
      <c r="P39" s="49">
        <f t="shared" si="38"/>
        <v>0</v>
      </c>
      <c r="Q39" s="49">
        <f t="shared" si="38"/>
        <v>0</v>
      </c>
      <c r="R39" s="49">
        <f>R32+R38</f>
        <v>0</v>
      </c>
      <c r="S39" s="27"/>
      <c r="T39" s="14" t="s">
        <v>217</v>
      </c>
      <c r="U39" s="49">
        <f t="shared" ref="U39:V39" si="39">U32+U38</f>
        <v>0</v>
      </c>
      <c r="V39" s="49">
        <f t="shared" si="39"/>
        <v>0</v>
      </c>
      <c r="W39" s="27"/>
      <c r="X39" s="14" t="s">
        <v>217</v>
      </c>
      <c r="Y39" s="49">
        <f t="shared" ref="Y39:AC39" si="40">Y32+Y38</f>
        <v>0</v>
      </c>
      <c r="Z39" s="49">
        <f t="shared" si="40"/>
        <v>0</v>
      </c>
      <c r="AA39" s="49">
        <f t="shared" si="40"/>
        <v>0</v>
      </c>
      <c r="AB39" s="49">
        <f t="shared" si="40"/>
        <v>0</v>
      </c>
      <c r="AC39" s="49">
        <f t="shared" si="40"/>
        <v>0</v>
      </c>
      <c r="AD39" s="49">
        <f t="shared" ref="AD39" si="41">AD32+AD38</f>
        <v>0</v>
      </c>
      <c r="AE39" s="27"/>
      <c r="AF39" s="14" t="s">
        <v>217</v>
      </c>
      <c r="AG39" s="49">
        <f t="shared" ref="AG39" si="42">AG32+AG38</f>
        <v>0</v>
      </c>
      <c r="AH39" s="49">
        <f t="shared" ref="AH39" si="43">AH32+AH38</f>
        <v>0</v>
      </c>
      <c r="AI39" s="27"/>
    </row>
    <row r="40" spans="1:35" ht="11.5" x14ac:dyDescent="0.25">
      <c r="A40" s="143"/>
      <c r="C40" s="27"/>
      <c r="D40" s="13" t="s">
        <v>319</v>
      </c>
      <c r="E40" s="132">
        <v>0</v>
      </c>
      <c r="F40" s="132">
        <v>0</v>
      </c>
      <c r="G40" s="148">
        <f t="shared" si="17"/>
        <v>0</v>
      </c>
      <c r="H40" s="132">
        <v>0</v>
      </c>
      <c r="I40" s="132">
        <v>0</v>
      </c>
      <c r="J40" s="148">
        <f t="shared" si="18"/>
        <v>0</v>
      </c>
      <c r="K40" s="27"/>
      <c r="L40" s="13" t="s">
        <v>319</v>
      </c>
      <c r="M40" s="132">
        <v>0</v>
      </c>
      <c r="N40" s="132">
        <v>0</v>
      </c>
      <c r="O40" s="148">
        <f t="shared" ref="O40:O41" si="44">SUM(M40:N40)</f>
        <v>0</v>
      </c>
      <c r="P40" s="132">
        <v>0</v>
      </c>
      <c r="Q40" s="132">
        <v>0</v>
      </c>
      <c r="R40" s="148">
        <f t="shared" ref="R40:R41" si="45">SUM(P40:Q40)</f>
        <v>0</v>
      </c>
      <c r="S40" s="27"/>
      <c r="T40" s="13" t="s">
        <v>319</v>
      </c>
      <c r="U40" s="148">
        <f>O40/O$16</f>
        <v>0</v>
      </c>
      <c r="V40" s="148">
        <f>R40/R$16</f>
        <v>0</v>
      </c>
      <c r="W40" s="27"/>
      <c r="X40" s="13" t="s">
        <v>319</v>
      </c>
      <c r="Y40" s="132">
        <v>0</v>
      </c>
      <c r="Z40" s="132">
        <v>0</v>
      </c>
      <c r="AA40" s="148">
        <f t="shared" si="21"/>
        <v>0</v>
      </c>
      <c r="AB40" s="132">
        <v>0</v>
      </c>
      <c r="AC40" s="132">
        <v>0</v>
      </c>
      <c r="AD40" s="148">
        <f t="shared" si="22"/>
        <v>0</v>
      </c>
      <c r="AE40" s="27"/>
      <c r="AF40" s="13" t="s">
        <v>319</v>
      </c>
      <c r="AG40" s="148">
        <f>AA40/AA$16</f>
        <v>0</v>
      </c>
      <c r="AH40" s="148">
        <f>AD40/AD$16</f>
        <v>0</v>
      </c>
      <c r="AI40" s="27"/>
    </row>
    <row r="41" spans="1:35" ht="11.5" x14ac:dyDescent="0.25">
      <c r="A41" s="143"/>
      <c r="C41" s="27"/>
      <c r="D41" s="13" t="s">
        <v>218</v>
      </c>
      <c r="E41" s="132">
        <v>0</v>
      </c>
      <c r="F41" s="132">
        <v>0</v>
      </c>
      <c r="G41" s="148">
        <f t="shared" si="17"/>
        <v>0</v>
      </c>
      <c r="H41" s="132">
        <v>0</v>
      </c>
      <c r="I41" s="132">
        <v>0</v>
      </c>
      <c r="J41" s="148">
        <f t="shared" si="18"/>
        <v>0</v>
      </c>
      <c r="K41" s="27"/>
      <c r="L41" s="13" t="s">
        <v>218</v>
      </c>
      <c r="M41" s="132">
        <v>0</v>
      </c>
      <c r="N41" s="132">
        <v>0</v>
      </c>
      <c r="O41" s="148">
        <f t="shared" si="44"/>
        <v>0</v>
      </c>
      <c r="P41" s="132">
        <v>0</v>
      </c>
      <c r="Q41" s="132">
        <v>0</v>
      </c>
      <c r="R41" s="148">
        <f t="shared" si="45"/>
        <v>0</v>
      </c>
      <c r="S41" s="27"/>
      <c r="T41" s="13" t="s">
        <v>218</v>
      </c>
      <c r="U41" s="148">
        <f>O41/O$16</f>
        <v>0</v>
      </c>
      <c r="V41" s="148">
        <f>R41/R$16</f>
        <v>0</v>
      </c>
      <c r="W41" s="27"/>
      <c r="X41" s="13" t="s">
        <v>218</v>
      </c>
      <c r="Y41" s="132">
        <v>0</v>
      </c>
      <c r="Z41" s="132">
        <v>0</v>
      </c>
      <c r="AA41" s="148">
        <f t="shared" si="21"/>
        <v>0</v>
      </c>
      <c r="AB41" s="132">
        <v>0</v>
      </c>
      <c r="AC41" s="132">
        <v>0</v>
      </c>
      <c r="AD41" s="148">
        <f t="shared" si="22"/>
        <v>0</v>
      </c>
      <c r="AE41" s="27"/>
      <c r="AF41" s="13" t="s">
        <v>218</v>
      </c>
      <c r="AG41" s="148">
        <f>AA41/AA$16</f>
        <v>0</v>
      </c>
      <c r="AH41" s="148">
        <f>AD41/AD$16</f>
        <v>0</v>
      </c>
      <c r="AI41" s="27"/>
    </row>
    <row r="42" spans="1:35" ht="11.5" x14ac:dyDescent="0.25">
      <c r="A42" s="143"/>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row>
    <row r="43" spans="1:35" ht="11.5" x14ac:dyDescent="0.25">
      <c r="A43" s="143"/>
      <c r="C43" s="27"/>
      <c r="D43" s="14" t="s">
        <v>219</v>
      </c>
      <c r="E43" s="49">
        <f t="shared" ref="E43:I43" si="46">SUM(E39,E40,E41)</f>
        <v>0</v>
      </c>
      <c r="F43" s="49">
        <f t="shared" si="46"/>
        <v>0</v>
      </c>
      <c r="G43" s="49">
        <f t="shared" si="46"/>
        <v>0</v>
      </c>
      <c r="H43" s="49">
        <f t="shared" si="46"/>
        <v>0</v>
      </c>
      <c r="I43" s="49">
        <f t="shared" si="46"/>
        <v>0</v>
      </c>
      <c r="J43" s="49">
        <f>SUM(J39,J40,J41)</f>
        <v>0</v>
      </c>
      <c r="K43" s="27"/>
      <c r="L43" s="14" t="s">
        <v>219</v>
      </c>
      <c r="M43" s="49">
        <f t="shared" ref="M43:Q43" si="47">SUM(M39,M40,M41)</f>
        <v>0</v>
      </c>
      <c r="N43" s="49">
        <f t="shared" si="47"/>
        <v>0</v>
      </c>
      <c r="O43" s="49">
        <f t="shared" si="47"/>
        <v>0</v>
      </c>
      <c r="P43" s="49">
        <f t="shared" si="47"/>
        <v>0</v>
      </c>
      <c r="Q43" s="49">
        <f t="shared" si="47"/>
        <v>0</v>
      </c>
      <c r="R43" s="49">
        <f>SUM(R39,R40,R41)</f>
        <v>0</v>
      </c>
      <c r="S43" s="27"/>
      <c r="T43" s="14" t="s">
        <v>219</v>
      </c>
      <c r="U43" s="49">
        <f>SUM(U39,U40,U41)</f>
        <v>0</v>
      </c>
      <c r="V43" s="49">
        <f>SUM(V39,V40,V41)</f>
        <v>0</v>
      </c>
      <c r="W43" s="27"/>
      <c r="X43" s="14" t="s">
        <v>219</v>
      </c>
      <c r="Y43" s="49">
        <f t="shared" ref="Y43:AC43" si="48">SUM(Y39,Y40,Y41)</f>
        <v>0</v>
      </c>
      <c r="Z43" s="49">
        <f t="shared" si="48"/>
        <v>0</v>
      </c>
      <c r="AA43" s="49">
        <f t="shared" si="48"/>
        <v>0</v>
      </c>
      <c r="AB43" s="49">
        <f t="shared" si="48"/>
        <v>0</v>
      </c>
      <c r="AC43" s="49">
        <f t="shared" si="48"/>
        <v>0</v>
      </c>
      <c r="AD43" s="49">
        <f>SUM(AD39,AD40,AD41)</f>
        <v>0</v>
      </c>
      <c r="AE43" s="27"/>
      <c r="AF43" s="14" t="s">
        <v>219</v>
      </c>
      <c r="AG43" s="49">
        <f t="shared" ref="AG43:AH43" si="49">SUM(AG39,AG40,AG41)</f>
        <v>0</v>
      </c>
      <c r="AH43" s="49">
        <f t="shared" si="49"/>
        <v>0</v>
      </c>
      <c r="AI43" s="27"/>
    </row>
    <row r="44" spans="1:35" ht="11.5" x14ac:dyDescent="0.25">
      <c r="A44" s="143"/>
      <c r="C44" s="27"/>
      <c r="D44" s="27"/>
      <c r="E44" s="15"/>
      <c r="F44" s="15"/>
      <c r="G44" s="15"/>
      <c r="H44" s="15"/>
      <c r="I44" s="15"/>
      <c r="J44" s="15"/>
      <c r="K44" s="27"/>
      <c r="L44" s="27"/>
      <c r="M44" s="15"/>
      <c r="N44" s="15"/>
      <c r="O44" s="15"/>
      <c r="P44" s="15"/>
      <c r="Q44" s="15"/>
      <c r="R44" s="15"/>
      <c r="S44" s="27"/>
      <c r="T44" s="27"/>
      <c r="U44" s="15"/>
      <c r="V44" s="15"/>
      <c r="W44" s="27"/>
      <c r="X44" s="27"/>
      <c r="Y44" s="15"/>
      <c r="Z44" s="15"/>
      <c r="AA44" s="15"/>
      <c r="AB44" s="15"/>
      <c r="AC44" s="15"/>
      <c r="AD44" s="15"/>
      <c r="AE44" s="27"/>
      <c r="AF44" s="27"/>
      <c r="AG44" s="15"/>
      <c r="AH44" s="15"/>
      <c r="AI44" s="27"/>
    </row>
    <row r="45" spans="1:35" ht="11.5" x14ac:dyDescent="0.25">
      <c r="A45" s="143"/>
      <c r="C45" s="27"/>
      <c r="D45" s="13" t="s">
        <v>220</v>
      </c>
      <c r="E45" s="132">
        <v>0</v>
      </c>
      <c r="F45" s="132">
        <v>0</v>
      </c>
      <c r="G45" s="148">
        <f t="shared" ref="G45:G49" si="50">SUM(E45:F45)</f>
        <v>0</v>
      </c>
      <c r="H45" s="132">
        <v>0</v>
      </c>
      <c r="I45" s="132">
        <v>0</v>
      </c>
      <c r="J45" s="148">
        <f t="shared" ref="J45:J49" si="51">SUM(H45:I45)</f>
        <v>0</v>
      </c>
      <c r="K45" s="27"/>
      <c r="L45" s="13" t="s">
        <v>220</v>
      </c>
      <c r="M45" s="132">
        <v>0</v>
      </c>
      <c r="N45" s="132">
        <v>0</v>
      </c>
      <c r="O45" s="148">
        <f t="shared" ref="O45:O49" si="52">SUM(M45:N45)</f>
        <v>0</v>
      </c>
      <c r="P45" s="132">
        <v>0</v>
      </c>
      <c r="Q45" s="132">
        <v>0</v>
      </c>
      <c r="R45" s="148">
        <f t="shared" ref="R45:R49" si="53">SUM(P45:Q45)</f>
        <v>0</v>
      </c>
      <c r="S45" s="27"/>
      <c r="T45" s="13" t="s">
        <v>220</v>
      </c>
      <c r="U45" s="148">
        <f>O45/O$16</f>
        <v>0</v>
      </c>
      <c r="V45" s="148">
        <f>R45/R$16</f>
        <v>0</v>
      </c>
      <c r="W45" s="27"/>
      <c r="X45" s="13" t="s">
        <v>220</v>
      </c>
      <c r="Y45" s="132">
        <v>0</v>
      </c>
      <c r="Z45" s="132">
        <v>0</v>
      </c>
      <c r="AA45" s="148">
        <f t="shared" ref="AA45:AA49" si="54">SUM(Y45:Z45)</f>
        <v>0</v>
      </c>
      <c r="AB45" s="132">
        <v>0</v>
      </c>
      <c r="AC45" s="132">
        <v>0</v>
      </c>
      <c r="AD45" s="148">
        <f t="shared" ref="AD45:AD49" si="55">SUM(AB45:AC45)</f>
        <v>0</v>
      </c>
      <c r="AE45" s="27"/>
      <c r="AF45" s="13" t="s">
        <v>220</v>
      </c>
      <c r="AG45" s="148">
        <f>AA45/AA$16</f>
        <v>0</v>
      </c>
      <c r="AH45" s="148">
        <f>AD45/AD$16</f>
        <v>0</v>
      </c>
      <c r="AI45" s="27"/>
    </row>
    <row r="46" spans="1:35" ht="11.5" x14ac:dyDescent="0.25">
      <c r="A46" s="143"/>
      <c r="C46" s="27"/>
      <c r="D46" s="13" t="s">
        <v>221</v>
      </c>
      <c r="E46" s="132">
        <v>0</v>
      </c>
      <c r="F46" s="132">
        <v>0</v>
      </c>
      <c r="G46" s="148">
        <f t="shared" si="50"/>
        <v>0</v>
      </c>
      <c r="H46" s="132">
        <v>0</v>
      </c>
      <c r="I46" s="132">
        <v>0</v>
      </c>
      <c r="J46" s="148">
        <f t="shared" si="51"/>
        <v>0</v>
      </c>
      <c r="K46" s="27"/>
      <c r="L46" s="13" t="s">
        <v>221</v>
      </c>
      <c r="M46" s="132">
        <v>0</v>
      </c>
      <c r="N46" s="132">
        <v>0</v>
      </c>
      <c r="O46" s="148">
        <f t="shared" si="52"/>
        <v>0</v>
      </c>
      <c r="P46" s="132">
        <v>0</v>
      </c>
      <c r="Q46" s="132">
        <v>0</v>
      </c>
      <c r="R46" s="148">
        <f t="shared" si="53"/>
        <v>0</v>
      </c>
      <c r="S46" s="27"/>
      <c r="T46" s="13" t="s">
        <v>221</v>
      </c>
      <c r="U46" s="148">
        <f>O46/O$16</f>
        <v>0</v>
      </c>
      <c r="V46" s="148">
        <f>R46/R$16</f>
        <v>0</v>
      </c>
      <c r="W46" s="27"/>
      <c r="X46" s="13" t="s">
        <v>221</v>
      </c>
      <c r="Y46" s="132">
        <v>0</v>
      </c>
      <c r="Z46" s="132">
        <v>0</v>
      </c>
      <c r="AA46" s="148">
        <f t="shared" si="54"/>
        <v>0</v>
      </c>
      <c r="AB46" s="132">
        <v>0</v>
      </c>
      <c r="AC46" s="132">
        <v>0</v>
      </c>
      <c r="AD46" s="148">
        <f t="shared" si="55"/>
        <v>0</v>
      </c>
      <c r="AE46" s="27"/>
      <c r="AF46" s="13" t="s">
        <v>221</v>
      </c>
      <c r="AG46" s="148">
        <f>AA46/AA$16</f>
        <v>0</v>
      </c>
      <c r="AH46" s="148">
        <f>AD46/AD$16</f>
        <v>0</v>
      </c>
      <c r="AI46" s="27"/>
    </row>
    <row r="47" spans="1:35" ht="11.5" x14ac:dyDescent="0.25">
      <c r="A47" s="143"/>
      <c r="C47" s="27"/>
      <c r="D47" s="13" t="s">
        <v>222</v>
      </c>
      <c r="E47" s="132">
        <v>0</v>
      </c>
      <c r="F47" s="132">
        <v>0</v>
      </c>
      <c r="G47" s="148">
        <f t="shared" si="50"/>
        <v>0</v>
      </c>
      <c r="H47" s="132">
        <v>0</v>
      </c>
      <c r="I47" s="132">
        <v>0</v>
      </c>
      <c r="J47" s="148">
        <f t="shared" si="51"/>
        <v>0</v>
      </c>
      <c r="K47" s="27"/>
      <c r="L47" s="13" t="s">
        <v>222</v>
      </c>
      <c r="M47" s="132">
        <v>0</v>
      </c>
      <c r="N47" s="132">
        <v>0</v>
      </c>
      <c r="O47" s="148">
        <f t="shared" si="52"/>
        <v>0</v>
      </c>
      <c r="P47" s="132">
        <v>0</v>
      </c>
      <c r="Q47" s="132">
        <v>0</v>
      </c>
      <c r="R47" s="148">
        <f t="shared" si="53"/>
        <v>0</v>
      </c>
      <c r="S47" s="27"/>
      <c r="T47" s="13" t="s">
        <v>222</v>
      </c>
      <c r="U47" s="148">
        <f>O47/O$16</f>
        <v>0</v>
      </c>
      <c r="V47" s="148">
        <f>R47/R$16</f>
        <v>0</v>
      </c>
      <c r="W47" s="27"/>
      <c r="X47" s="13" t="s">
        <v>222</v>
      </c>
      <c r="Y47" s="132">
        <v>0</v>
      </c>
      <c r="Z47" s="132">
        <v>0</v>
      </c>
      <c r="AA47" s="148">
        <f t="shared" si="54"/>
        <v>0</v>
      </c>
      <c r="AB47" s="132">
        <v>0</v>
      </c>
      <c r="AC47" s="132">
        <v>0</v>
      </c>
      <c r="AD47" s="148">
        <f t="shared" si="55"/>
        <v>0</v>
      </c>
      <c r="AE47" s="27"/>
      <c r="AF47" s="13" t="s">
        <v>222</v>
      </c>
      <c r="AG47" s="148">
        <f>AA47/AA$16</f>
        <v>0</v>
      </c>
      <c r="AH47" s="148">
        <f>AD47/AD$16</f>
        <v>0</v>
      </c>
      <c r="AI47" s="27"/>
    </row>
    <row r="48" spans="1:35" ht="11.5" x14ac:dyDescent="0.25">
      <c r="A48" s="143"/>
      <c r="C48" s="27"/>
      <c r="D48" s="13" t="s">
        <v>223</v>
      </c>
      <c r="E48" s="132">
        <v>0</v>
      </c>
      <c r="F48" s="132">
        <v>0</v>
      </c>
      <c r="G48" s="148">
        <f t="shared" si="50"/>
        <v>0</v>
      </c>
      <c r="H48" s="132">
        <v>0</v>
      </c>
      <c r="I48" s="132">
        <v>0</v>
      </c>
      <c r="J48" s="148">
        <f t="shared" si="51"/>
        <v>0</v>
      </c>
      <c r="K48" s="27"/>
      <c r="L48" s="13" t="s">
        <v>223</v>
      </c>
      <c r="M48" s="132">
        <v>0</v>
      </c>
      <c r="N48" s="132">
        <v>0</v>
      </c>
      <c r="O48" s="148">
        <f t="shared" si="52"/>
        <v>0</v>
      </c>
      <c r="P48" s="132">
        <v>0</v>
      </c>
      <c r="Q48" s="132">
        <v>0</v>
      </c>
      <c r="R48" s="148">
        <f t="shared" si="53"/>
        <v>0</v>
      </c>
      <c r="S48" s="27"/>
      <c r="T48" s="13" t="s">
        <v>223</v>
      </c>
      <c r="U48" s="148">
        <f>O48/O$16</f>
        <v>0</v>
      </c>
      <c r="V48" s="148">
        <f>R48/R$16</f>
        <v>0</v>
      </c>
      <c r="W48" s="27"/>
      <c r="X48" s="13" t="s">
        <v>223</v>
      </c>
      <c r="Y48" s="132">
        <v>0</v>
      </c>
      <c r="Z48" s="132">
        <v>0</v>
      </c>
      <c r="AA48" s="148">
        <f t="shared" si="54"/>
        <v>0</v>
      </c>
      <c r="AB48" s="132">
        <v>0</v>
      </c>
      <c r="AC48" s="132">
        <v>0</v>
      </c>
      <c r="AD48" s="148">
        <f t="shared" si="55"/>
        <v>0</v>
      </c>
      <c r="AE48" s="27"/>
      <c r="AF48" s="13" t="s">
        <v>223</v>
      </c>
      <c r="AG48" s="148">
        <f>AA48/AA$16</f>
        <v>0</v>
      </c>
      <c r="AH48" s="148">
        <f>AD48/AD$16</f>
        <v>0</v>
      </c>
      <c r="AI48" s="27"/>
    </row>
    <row r="49" spans="1:35" ht="11.5" x14ac:dyDescent="0.25">
      <c r="A49" s="143"/>
      <c r="C49" s="27"/>
      <c r="D49" s="63" t="s">
        <v>154</v>
      </c>
      <c r="E49" s="132">
        <v>0</v>
      </c>
      <c r="F49" s="148">
        <f>-E49</f>
        <v>0</v>
      </c>
      <c r="G49" s="148">
        <f t="shared" si="50"/>
        <v>0</v>
      </c>
      <c r="H49" s="132">
        <v>0</v>
      </c>
      <c r="I49" s="148">
        <f>-H49</f>
        <v>0</v>
      </c>
      <c r="J49" s="148">
        <f t="shared" si="51"/>
        <v>0</v>
      </c>
      <c r="K49" s="27"/>
      <c r="L49" s="63" t="s">
        <v>154</v>
      </c>
      <c r="M49" s="132">
        <v>0</v>
      </c>
      <c r="N49" s="148">
        <f>-M49</f>
        <v>0</v>
      </c>
      <c r="O49" s="148">
        <f t="shared" si="52"/>
        <v>0</v>
      </c>
      <c r="P49" s="132">
        <v>0</v>
      </c>
      <c r="Q49" s="148">
        <f>-P49</f>
        <v>0</v>
      </c>
      <c r="R49" s="148">
        <f t="shared" si="53"/>
        <v>0</v>
      </c>
      <c r="S49" s="27"/>
      <c r="T49" s="63" t="s">
        <v>154</v>
      </c>
      <c r="U49" s="148">
        <f>O49/O$16</f>
        <v>0</v>
      </c>
      <c r="V49" s="148">
        <f>R49/R$16</f>
        <v>0</v>
      </c>
      <c r="W49" s="27"/>
      <c r="X49" s="63" t="s">
        <v>154</v>
      </c>
      <c r="Y49" s="132">
        <v>0</v>
      </c>
      <c r="Z49" s="148">
        <f>-Y49</f>
        <v>0</v>
      </c>
      <c r="AA49" s="148">
        <f t="shared" si="54"/>
        <v>0</v>
      </c>
      <c r="AB49" s="132">
        <v>0</v>
      </c>
      <c r="AC49" s="148">
        <f>-AB49</f>
        <v>0</v>
      </c>
      <c r="AD49" s="148">
        <f t="shared" si="55"/>
        <v>0</v>
      </c>
      <c r="AE49" s="27"/>
      <c r="AF49" s="63" t="s">
        <v>154</v>
      </c>
      <c r="AG49" s="148">
        <f>AA49/AA$16</f>
        <v>0</v>
      </c>
      <c r="AH49" s="148">
        <f>AD49/AD$16</f>
        <v>0</v>
      </c>
      <c r="AI49" s="27"/>
    </row>
    <row r="50" spans="1:35" ht="11.5" x14ac:dyDescent="0.25">
      <c r="A50" s="143"/>
      <c r="C50" s="27"/>
      <c r="D50" s="14" t="s">
        <v>84</v>
      </c>
      <c r="E50" s="49">
        <f t="shared" ref="E50:I50" si="56">E43+E45+E46+E49+E47+E48</f>
        <v>0</v>
      </c>
      <c r="F50" s="49">
        <f t="shared" si="56"/>
        <v>0</v>
      </c>
      <c r="G50" s="49">
        <f t="shared" si="56"/>
        <v>0</v>
      </c>
      <c r="H50" s="49">
        <f t="shared" si="56"/>
        <v>0</v>
      </c>
      <c r="I50" s="49">
        <f t="shared" si="56"/>
        <v>0</v>
      </c>
      <c r="J50" s="49">
        <f>J43+J45+J46+J49+J47+J48</f>
        <v>0</v>
      </c>
      <c r="K50" s="27"/>
      <c r="L50" s="14" t="s">
        <v>84</v>
      </c>
      <c r="M50" s="49">
        <f t="shared" ref="M50:Q50" si="57">M43+M45+M46+M49+M47+M48</f>
        <v>0</v>
      </c>
      <c r="N50" s="49">
        <f t="shared" si="57"/>
        <v>0</v>
      </c>
      <c r="O50" s="49">
        <f t="shared" si="57"/>
        <v>0</v>
      </c>
      <c r="P50" s="49">
        <f t="shared" si="57"/>
        <v>0</v>
      </c>
      <c r="Q50" s="49">
        <f t="shared" si="57"/>
        <v>0</v>
      </c>
      <c r="R50" s="49">
        <f>R43+R45+R46+R49+R47+R48</f>
        <v>0</v>
      </c>
      <c r="S50" s="27"/>
      <c r="T50" s="14" t="s">
        <v>84</v>
      </c>
      <c r="U50" s="49">
        <f t="shared" ref="U50:V50" si="58">U43+U45+U46+U49+U47+U48</f>
        <v>0</v>
      </c>
      <c r="V50" s="49">
        <f t="shared" si="58"/>
        <v>0</v>
      </c>
      <c r="W50" s="27"/>
      <c r="X50" s="14" t="s">
        <v>84</v>
      </c>
      <c r="Y50" s="49">
        <f t="shared" ref="Y50:AC50" si="59">Y43+Y45+Y46+Y49+Y47+Y48</f>
        <v>0</v>
      </c>
      <c r="Z50" s="49">
        <f t="shared" si="59"/>
        <v>0</v>
      </c>
      <c r="AA50" s="49">
        <f t="shared" si="59"/>
        <v>0</v>
      </c>
      <c r="AB50" s="49">
        <f t="shared" si="59"/>
        <v>0</v>
      </c>
      <c r="AC50" s="49">
        <f t="shared" si="59"/>
        <v>0</v>
      </c>
      <c r="AD50" s="49">
        <f t="shared" ref="AD50" si="60">AD43+AD45+AD46+AD49+AD47+AD48</f>
        <v>0</v>
      </c>
      <c r="AE50" s="27"/>
      <c r="AF50" s="14" t="s">
        <v>84</v>
      </c>
      <c r="AG50" s="49">
        <f t="shared" ref="AG50" si="61">AG43+AG45+AG46+AG49+AG47+AG48</f>
        <v>0</v>
      </c>
      <c r="AH50" s="49">
        <f t="shared" ref="AH50" si="62">AH43+AH45+AH46+AH49+AH47+AH48</f>
        <v>0</v>
      </c>
      <c r="AI50" s="27"/>
    </row>
    <row r="51" spans="1:35" ht="11.5" x14ac:dyDescent="0.25">
      <c r="A51" s="143"/>
      <c r="C51" s="27"/>
      <c r="D51" s="27"/>
      <c r="E51" s="15"/>
      <c r="F51" s="15"/>
      <c r="G51" s="15"/>
      <c r="H51" s="15"/>
      <c r="I51" s="15"/>
      <c r="J51" s="15"/>
      <c r="K51" s="27"/>
      <c r="L51" s="27"/>
      <c r="M51" s="15"/>
      <c r="N51" s="15"/>
      <c r="O51" s="15"/>
      <c r="P51" s="15"/>
      <c r="Q51" s="15"/>
      <c r="R51" s="15"/>
      <c r="S51" s="27"/>
      <c r="T51" s="27"/>
      <c r="U51" s="15"/>
      <c r="V51" s="15"/>
      <c r="W51" s="27"/>
      <c r="X51" s="27"/>
      <c r="Y51" s="15"/>
      <c r="Z51" s="15"/>
      <c r="AA51" s="15"/>
      <c r="AB51" s="15"/>
      <c r="AC51" s="15"/>
      <c r="AD51" s="15"/>
      <c r="AE51" s="27"/>
      <c r="AF51" s="27"/>
      <c r="AG51" s="15"/>
      <c r="AH51" s="15"/>
      <c r="AI51" s="27"/>
    </row>
    <row r="52" spans="1:35" ht="11.5" x14ac:dyDescent="0.25">
      <c r="A52" s="143"/>
      <c r="C52" s="27"/>
      <c r="D52" s="13" t="s">
        <v>194</v>
      </c>
      <c r="E52" s="132">
        <v>0</v>
      </c>
      <c r="F52" s="132">
        <v>0</v>
      </c>
      <c r="G52" s="148">
        <f t="shared" ref="G52" si="63">SUM(E52:F52)</f>
        <v>0</v>
      </c>
      <c r="H52" s="132">
        <v>0</v>
      </c>
      <c r="I52" s="132">
        <v>0</v>
      </c>
      <c r="J52" s="148">
        <f t="shared" ref="J52" si="64">SUM(H52:I52)</f>
        <v>0</v>
      </c>
      <c r="K52" s="27"/>
      <c r="L52" s="13" t="s">
        <v>194</v>
      </c>
      <c r="M52" s="132">
        <v>0</v>
      </c>
      <c r="N52" s="132">
        <v>0</v>
      </c>
      <c r="O52" s="148">
        <f t="shared" ref="O52" si="65">SUM(M52:N52)</f>
        <v>0</v>
      </c>
      <c r="P52" s="132">
        <v>0</v>
      </c>
      <c r="Q52" s="132">
        <v>0</v>
      </c>
      <c r="R52" s="148">
        <f t="shared" ref="R52" si="66">SUM(P52:Q52)</f>
        <v>0</v>
      </c>
      <c r="S52" s="27"/>
      <c r="T52" s="13" t="s">
        <v>194</v>
      </c>
      <c r="U52" s="148">
        <f>O52/O$16</f>
        <v>0</v>
      </c>
      <c r="V52" s="148">
        <f>R52/R$16</f>
        <v>0</v>
      </c>
      <c r="W52" s="27"/>
      <c r="X52" s="13" t="s">
        <v>194</v>
      </c>
      <c r="Y52" s="132">
        <v>0</v>
      </c>
      <c r="Z52" s="132">
        <v>0</v>
      </c>
      <c r="AA52" s="148">
        <f t="shared" ref="AA52" si="67">SUM(Y52:Z52)</f>
        <v>0</v>
      </c>
      <c r="AB52" s="132">
        <v>0</v>
      </c>
      <c r="AC52" s="132">
        <v>0</v>
      </c>
      <c r="AD52" s="148">
        <f t="shared" ref="AD52" si="68">SUM(AB52:AC52)</f>
        <v>0</v>
      </c>
      <c r="AE52" s="27"/>
      <c r="AF52" s="13" t="s">
        <v>194</v>
      </c>
      <c r="AG52" s="148">
        <f>AA52/AA$16</f>
        <v>0</v>
      </c>
      <c r="AH52" s="148">
        <f>AD52/AD$16</f>
        <v>0</v>
      </c>
      <c r="AI52" s="27"/>
    </row>
    <row r="53" spans="1:35" ht="11.5" x14ac:dyDescent="0.25">
      <c r="A53" s="143"/>
      <c r="C53" s="27"/>
      <c r="D53" s="14" t="s">
        <v>195</v>
      </c>
      <c r="E53" s="49">
        <f t="shared" ref="E53:F53" si="69">E52+E50</f>
        <v>0</v>
      </c>
      <c r="F53" s="49">
        <f t="shared" si="69"/>
        <v>0</v>
      </c>
      <c r="G53" s="49">
        <f>G52+G50</f>
        <v>0</v>
      </c>
      <c r="H53" s="49">
        <f t="shared" ref="H53:I53" si="70">H52+H50</f>
        <v>0</v>
      </c>
      <c r="I53" s="49">
        <f t="shared" si="70"/>
        <v>0</v>
      </c>
      <c r="J53" s="49">
        <f>J52+J50</f>
        <v>0</v>
      </c>
      <c r="K53" s="27"/>
      <c r="L53" s="14" t="s">
        <v>195</v>
      </c>
      <c r="M53" s="49">
        <f t="shared" ref="M53:Q53" si="71">M52+M50</f>
        <v>0</v>
      </c>
      <c r="N53" s="49">
        <f t="shared" si="71"/>
        <v>0</v>
      </c>
      <c r="O53" s="49">
        <f t="shared" si="71"/>
        <v>0</v>
      </c>
      <c r="P53" s="49">
        <f t="shared" si="71"/>
        <v>0</v>
      </c>
      <c r="Q53" s="49">
        <f t="shared" si="71"/>
        <v>0</v>
      </c>
      <c r="R53" s="49">
        <f>R52+R50</f>
        <v>0</v>
      </c>
      <c r="S53" s="27"/>
      <c r="T53" s="14" t="s">
        <v>195</v>
      </c>
      <c r="U53" s="49">
        <f>U52+U50</f>
        <v>0</v>
      </c>
      <c r="V53" s="49">
        <f>V52+V50</f>
        <v>0</v>
      </c>
      <c r="W53" s="27"/>
      <c r="X53" s="14" t="s">
        <v>195</v>
      </c>
      <c r="Y53" s="49">
        <f t="shared" ref="Y53:AC53" si="72">Y52+Y50</f>
        <v>0</v>
      </c>
      <c r="Z53" s="49">
        <f t="shared" si="72"/>
        <v>0</v>
      </c>
      <c r="AA53" s="49">
        <f t="shared" si="72"/>
        <v>0</v>
      </c>
      <c r="AB53" s="49">
        <f t="shared" si="72"/>
        <v>0</v>
      </c>
      <c r="AC53" s="49">
        <f t="shared" si="72"/>
        <v>0</v>
      </c>
      <c r="AD53" s="49">
        <f>AD52+AD50</f>
        <v>0</v>
      </c>
      <c r="AE53" s="27"/>
      <c r="AF53" s="14" t="s">
        <v>195</v>
      </c>
      <c r="AG53" s="49">
        <f>AG52+AG50</f>
        <v>0</v>
      </c>
      <c r="AH53" s="49">
        <f>AH52+AH50</f>
        <v>0</v>
      </c>
      <c r="AI53" s="27"/>
    </row>
    <row r="54" spans="1:35" ht="11.5" x14ac:dyDescent="0.25">
      <c r="A54" s="143"/>
      <c r="C54" s="27"/>
      <c r="D54" s="27"/>
      <c r="E54" s="15"/>
      <c r="F54" s="15"/>
      <c r="G54" s="15"/>
      <c r="H54" s="15"/>
      <c r="I54" s="15"/>
      <c r="J54" s="15"/>
      <c r="K54" s="27"/>
      <c r="L54" s="27"/>
      <c r="M54" s="15"/>
      <c r="N54" s="15"/>
      <c r="O54" s="15"/>
      <c r="P54" s="15"/>
      <c r="Q54" s="15"/>
      <c r="R54" s="15"/>
      <c r="S54" s="27"/>
      <c r="T54" s="27"/>
      <c r="U54" s="15"/>
      <c r="V54" s="15"/>
      <c r="W54" s="27"/>
      <c r="X54" s="27"/>
      <c r="Y54" s="15"/>
      <c r="Z54" s="15"/>
      <c r="AA54" s="15"/>
      <c r="AB54" s="15"/>
      <c r="AC54" s="15"/>
      <c r="AD54" s="15"/>
      <c r="AE54" s="27"/>
      <c r="AF54" s="27"/>
      <c r="AG54" s="15"/>
      <c r="AH54" s="15"/>
      <c r="AI54" s="27"/>
    </row>
    <row r="55" spans="1:35" x14ac:dyDescent="0.35">
      <c r="A55" s="143">
        <f>IF(OR(G55&gt;0,J55&gt;0,U55&gt;0,V55&gt;0,AA55&gt;0,AD55&gt;0),1,0)</f>
        <v>0</v>
      </c>
      <c r="C55" s="38"/>
      <c r="D55" s="37" t="s">
        <v>20</v>
      </c>
      <c r="E55" s="132">
        <v>0</v>
      </c>
      <c r="F55" s="132">
        <v>0</v>
      </c>
      <c r="G55" s="72">
        <f t="shared" ref="G55" si="73">SUM(E55:F55)</f>
        <v>0</v>
      </c>
      <c r="H55" s="132">
        <v>0</v>
      </c>
      <c r="I55" s="132">
        <v>0</v>
      </c>
      <c r="J55" s="72">
        <f t="shared" ref="J55" si="74">SUM(H55:I55)</f>
        <v>0</v>
      </c>
      <c r="K55" s="38"/>
      <c r="L55" s="37" t="s">
        <v>201</v>
      </c>
      <c r="M55" s="132">
        <v>0</v>
      </c>
      <c r="N55" s="132">
        <v>0</v>
      </c>
      <c r="O55" s="72">
        <f t="shared" ref="O55" si="75">SUM(M55:N55)</f>
        <v>0</v>
      </c>
      <c r="P55" s="132">
        <v>0</v>
      </c>
      <c r="Q55" s="132">
        <v>0</v>
      </c>
      <c r="R55" s="72">
        <f t="shared" ref="R55" si="76">SUM(P55:Q55)</f>
        <v>0</v>
      </c>
      <c r="S55" s="38"/>
      <c r="T55" s="37" t="s">
        <v>20</v>
      </c>
      <c r="U55" s="72">
        <f>O55/O$16</f>
        <v>0</v>
      </c>
      <c r="V55" s="72">
        <f>R55/R$16</f>
        <v>0</v>
      </c>
      <c r="W55" s="38"/>
      <c r="X55" s="37" t="s">
        <v>201</v>
      </c>
      <c r="Y55" s="132">
        <v>0</v>
      </c>
      <c r="Z55" s="132">
        <v>0</v>
      </c>
      <c r="AA55" s="72">
        <f t="shared" ref="AA55" si="77">SUM(Y55:Z55)</f>
        <v>0</v>
      </c>
      <c r="AB55" s="132">
        <v>0</v>
      </c>
      <c r="AC55" s="132">
        <v>0</v>
      </c>
      <c r="AD55" s="72">
        <f t="shared" ref="AD55" si="78">SUM(AB55:AC55)</f>
        <v>0</v>
      </c>
      <c r="AE55" s="38"/>
      <c r="AF55" s="37" t="s">
        <v>20</v>
      </c>
      <c r="AG55" s="72">
        <f>AA55/AA$16</f>
        <v>0</v>
      </c>
      <c r="AH55" s="72">
        <f>AD55/AD$16</f>
        <v>0</v>
      </c>
      <c r="AI55" s="38"/>
    </row>
    <row r="56" spans="1:35" ht="11.5" x14ac:dyDescent="0.25">
      <c r="A56" s="143"/>
      <c r="C56" s="27"/>
      <c r="D56" s="27"/>
      <c r="E56" s="15"/>
      <c r="F56" s="15"/>
      <c r="G56" s="15"/>
      <c r="H56" s="15"/>
      <c r="I56" s="15"/>
      <c r="J56" s="15"/>
      <c r="K56" s="27"/>
      <c r="L56" s="27"/>
      <c r="M56" s="15"/>
      <c r="N56" s="15"/>
      <c r="O56" s="15"/>
      <c r="P56" s="15"/>
      <c r="Q56" s="15"/>
      <c r="R56" s="15"/>
      <c r="S56" s="27"/>
      <c r="T56" s="27"/>
      <c r="U56" s="15"/>
      <c r="V56" s="15"/>
      <c r="W56" s="27"/>
      <c r="X56" s="27"/>
      <c r="Y56" s="15"/>
      <c r="Z56" s="15"/>
      <c r="AA56" s="15"/>
      <c r="AB56" s="15"/>
      <c r="AC56" s="15"/>
      <c r="AD56" s="15"/>
      <c r="AE56" s="27"/>
      <c r="AF56" s="27"/>
      <c r="AG56" s="15"/>
      <c r="AH56" s="15"/>
      <c r="AI56" s="27"/>
    </row>
    <row r="57" spans="1:35" ht="13" x14ac:dyDescent="0.3">
      <c r="A57" s="143"/>
      <c r="C57" s="27"/>
      <c r="D57" s="28" t="s">
        <v>21</v>
      </c>
      <c r="E57" s="51"/>
      <c r="F57" s="51"/>
      <c r="G57" s="147" t="str">
        <f>G21</f>
        <v>31/XX/20XX</v>
      </c>
      <c r="H57" s="51"/>
      <c r="I57" s="51"/>
      <c r="J57" s="147" t="str">
        <f>J21</f>
        <v>31/XX/20XX</v>
      </c>
      <c r="K57" s="27"/>
      <c r="L57" s="28" t="s">
        <v>189</v>
      </c>
      <c r="M57" s="51"/>
      <c r="N57" s="51"/>
      <c r="O57" s="147" t="str">
        <f>O21</f>
        <v>31/XX/20XX</v>
      </c>
      <c r="P57" s="51"/>
      <c r="Q57" s="51"/>
      <c r="R57" s="147" t="str">
        <f>R21</f>
        <v>31/XX/20XX</v>
      </c>
      <c r="S57" s="27"/>
      <c r="T57" s="28" t="s">
        <v>21</v>
      </c>
      <c r="U57" s="147" t="str">
        <f>U21</f>
        <v>31/XX/20XX</v>
      </c>
      <c r="V57" s="147" t="str">
        <f>V21</f>
        <v>31/XX/20XX</v>
      </c>
      <c r="W57" s="27"/>
      <c r="X57" s="28" t="s">
        <v>189</v>
      </c>
      <c r="Y57" s="51"/>
      <c r="Z57" s="51"/>
      <c r="AA57" s="147" t="str">
        <f>AA21</f>
        <v>31/XX/20XX</v>
      </c>
      <c r="AB57" s="51"/>
      <c r="AC57" s="51"/>
      <c r="AD57" s="147" t="str">
        <f>AD21</f>
        <v>31/XX/20XX</v>
      </c>
      <c r="AE57" s="27"/>
      <c r="AF57" s="28" t="s">
        <v>21</v>
      </c>
      <c r="AG57" s="147" t="str">
        <f>AG21</f>
        <v>31/XX/20XX</v>
      </c>
      <c r="AH57" s="147" t="str">
        <f>AH21</f>
        <v>31/XX/20XX</v>
      </c>
      <c r="AI57" s="27"/>
    </row>
    <row r="58" spans="1:35" ht="11.5" x14ac:dyDescent="0.25">
      <c r="A58" s="143">
        <f t="shared" ref="A58:A63" si="79">IF(OR(G58&lt;0,J58&lt;0,U58&lt;0,V58&lt;0,AA58&lt;0,AD58&lt;0),1,0)</f>
        <v>0</v>
      </c>
      <c r="C58" s="27"/>
      <c r="D58" s="13" t="s">
        <v>22</v>
      </c>
      <c r="E58" s="132">
        <v>0</v>
      </c>
      <c r="F58" s="132">
        <v>0</v>
      </c>
      <c r="G58" s="148">
        <f t="shared" ref="G58:G63" si="80">SUM(E58:F58)</f>
        <v>0</v>
      </c>
      <c r="H58" s="132">
        <v>0</v>
      </c>
      <c r="I58" s="132">
        <v>0</v>
      </c>
      <c r="J58" s="148">
        <f t="shared" ref="J58:J63" si="81">SUM(H58:I58)</f>
        <v>0</v>
      </c>
      <c r="K58" s="27"/>
      <c r="L58" s="13" t="s">
        <v>22</v>
      </c>
      <c r="M58" s="132">
        <v>0</v>
      </c>
      <c r="N58" s="132">
        <v>0</v>
      </c>
      <c r="O58" s="148">
        <f t="shared" ref="O58:O63" si="82">SUM(M58:N58)</f>
        <v>0</v>
      </c>
      <c r="P58" s="132">
        <v>0</v>
      </c>
      <c r="Q58" s="132">
        <v>0</v>
      </c>
      <c r="R58" s="148">
        <f t="shared" ref="R58:R63" si="83">SUM(P58:Q58)</f>
        <v>0</v>
      </c>
      <c r="S58" s="27"/>
      <c r="T58" s="13" t="s">
        <v>22</v>
      </c>
      <c r="U58" s="148">
        <f t="shared" ref="U58:U63" si="84">O58/O$17</f>
        <v>0</v>
      </c>
      <c r="V58" s="148">
        <f t="shared" ref="V58:V63" si="85">R58/R$17</f>
        <v>0</v>
      </c>
      <c r="W58" s="27"/>
      <c r="X58" s="13" t="s">
        <v>22</v>
      </c>
      <c r="Y58" s="132">
        <v>0</v>
      </c>
      <c r="Z58" s="132">
        <v>0</v>
      </c>
      <c r="AA58" s="148">
        <f t="shared" ref="AA58:AA63" si="86">SUM(Y58:Z58)</f>
        <v>0</v>
      </c>
      <c r="AB58" s="132">
        <v>0</v>
      </c>
      <c r="AC58" s="132">
        <v>0</v>
      </c>
      <c r="AD58" s="148">
        <f t="shared" ref="AD58:AD63" si="87">SUM(AB58:AC58)</f>
        <v>0</v>
      </c>
      <c r="AE58" s="27"/>
      <c r="AF58" s="13" t="s">
        <v>22</v>
      </c>
      <c r="AG58" s="148">
        <f t="shared" ref="AG58:AG63" si="88">AA58/AA$17</f>
        <v>0</v>
      </c>
      <c r="AH58" s="148">
        <f t="shared" ref="AH58:AH63" si="89">AD58/AD$17</f>
        <v>0</v>
      </c>
      <c r="AI58" s="27"/>
    </row>
    <row r="59" spans="1:35" ht="11.5" x14ac:dyDescent="0.25">
      <c r="A59" s="143">
        <f t="shared" si="79"/>
        <v>0</v>
      </c>
      <c r="C59" s="27"/>
      <c r="D59" s="13" t="s">
        <v>69</v>
      </c>
      <c r="E59" s="132">
        <v>0</v>
      </c>
      <c r="F59" s="132">
        <v>0</v>
      </c>
      <c r="G59" s="148">
        <f t="shared" si="80"/>
        <v>0</v>
      </c>
      <c r="H59" s="132">
        <v>0</v>
      </c>
      <c r="I59" s="132">
        <v>0</v>
      </c>
      <c r="J59" s="148">
        <f t="shared" si="81"/>
        <v>0</v>
      </c>
      <c r="K59" s="27"/>
      <c r="L59" s="13" t="s">
        <v>69</v>
      </c>
      <c r="M59" s="132">
        <v>0</v>
      </c>
      <c r="N59" s="132">
        <v>0</v>
      </c>
      <c r="O59" s="148">
        <f t="shared" si="82"/>
        <v>0</v>
      </c>
      <c r="P59" s="132">
        <v>0</v>
      </c>
      <c r="Q59" s="132">
        <v>0</v>
      </c>
      <c r="R59" s="148">
        <f t="shared" si="83"/>
        <v>0</v>
      </c>
      <c r="S59" s="27"/>
      <c r="T59" s="13" t="s">
        <v>69</v>
      </c>
      <c r="U59" s="148">
        <f t="shared" si="84"/>
        <v>0</v>
      </c>
      <c r="V59" s="148">
        <f t="shared" si="85"/>
        <v>0</v>
      </c>
      <c r="W59" s="27"/>
      <c r="X59" s="13" t="s">
        <v>69</v>
      </c>
      <c r="Y59" s="132">
        <v>0</v>
      </c>
      <c r="Z59" s="132">
        <v>0</v>
      </c>
      <c r="AA59" s="148">
        <f t="shared" si="86"/>
        <v>0</v>
      </c>
      <c r="AB59" s="132">
        <v>0</v>
      </c>
      <c r="AC59" s="132">
        <v>0</v>
      </c>
      <c r="AD59" s="148">
        <f t="shared" si="87"/>
        <v>0</v>
      </c>
      <c r="AE59" s="27"/>
      <c r="AF59" s="13" t="s">
        <v>69</v>
      </c>
      <c r="AG59" s="148">
        <f t="shared" si="88"/>
        <v>0</v>
      </c>
      <c r="AH59" s="148">
        <f t="shared" si="89"/>
        <v>0</v>
      </c>
      <c r="AI59" s="27"/>
    </row>
    <row r="60" spans="1:35" ht="11.5" x14ac:dyDescent="0.25">
      <c r="A60" s="143">
        <f t="shared" si="79"/>
        <v>0</v>
      </c>
      <c r="C60" s="27"/>
      <c r="D60" s="13" t="s">
        <v>196</v>
      </c>
      <c r="E60" s="132">
        <v>0</v>
      </c>
      <c r="F60" s="132">
        <v>0</v>
      </c>
      <c r="G60" s="148">
        <f t="shared" si="80"/>
        <v>0</v>
      </c>
      <c r="H60" s="132">
        <v>0</v>
      </c>
      <c r="I60" s="132">
        <v>0</v>
      </c>
      <c r="J60" s="148">
        <f t="shared" si="81"/>
        <v>0</v>
      </c>
      <c r="K60" s="27"/>
      <c r="L60" s="13" t="s">
        <v>196</v>
      </c>
      <c r="M60" s="132">
        <v>0</v>
      </c>
      <c r="N60" s="132">
        <v>0</v>
      </c>
      <c r="O60" s="148">
        <f t="shared" si="82"/>
        <v>0</v>
      </c>
      <c r="P60" s="132">
        <v>0</v>
      </c>
      <c r="Q60" s="132">
        <v>0</v>
      </c>
      <c r="R60" s="148">
        <f t="shared" si="83"/>
        <v>0</v>
      </c>
      <c r="S60" s="27"/>
      <c r="T60" s="13" t="s">
        <v>196</v>
      </c>
      <c r="U60" s="148">
        <f t="shared" si="84"/>
        <v>0</v>
      </c>
      <c r="V60" s="148">
        <f t="shared" si="85"/>
        <v>0</v>
      </c>
      <c r="W60" s="27"/>
      <c r="X60" s="13" t="s">
        <v>196</v>
      </c>
      <c r="Y60" s="132">
        <v>0</v>
      </c>
      <c r="Z60" s="132">
        <v>0</v>
      </c>
      <c r="AA60" s="148">
        <f t="shared" si="86"/>
        <v>0</v>
      </c>
      <c r="AB60" s="132">
        <v>0</v>
      </c>
      <c r="AC60" s="132">
        <v>0</v>
      </c>
      <c r="AD60" s="148">
        <f t="shared" si="87"/>
        <v>0</v>
      </c>
      <c r="AE60" s="27"/>
      <c r="AF60" s="13" t="s">
        <v>196</v>
      </c>
      <c r="AG60" s="148">
        <f t="shared" si="88"/>
        <v>0</v>
      </c>
      <c r="AH60" s="148">
        <f t="shared" si="89"/>
        <v>0</v>
      </c>
      <c r="AI60" s="27"/>
    </row>
    <row r="61" spans="1:35" ht="11.5" x14ac:dyDescent="0.25">
      <c r="A61" s="143">
        <f t="shared" si="79"/>
        <v>0</v>
      </c>
      <c r="C61" s="27"/>
      <c r="D61" s="13" t="s">
        <v>224</v>
      </c>
      <c r="E61" s="132">
        <v>0</v>
      </c>
      <c r="F61" s="132">
        <v>0</v>
      </c>
      <c r="G61" s="148">
        <f t="shared" si="80"/>
        <v>0</v>
      </c>
      <c r="H61" s="132">
        <v>0</v>
      </c>
      <c r="I61" s="132">
        <v>0</v>
      </c>
      <c r="J61" s="148">
        <f t="shared" si="81"/>
        <v>0</v>
      </c>
      <c r="K61" s="27"/>
      <c r="L61" s="13" t="s">
        <v>224</v>
      </c>
      <c r="M61" s="132">
        <v>0</v>
      </c>
      <c r="N61" s="132">
        <v>0</v>
      </c>
      <c r="O61" s="148">
        <f t="shared" si="82"/>
        <v>0</v>
      </c>
      <c r="P61" s="132">
        <v>0</v>
      </c>
      <c r="Q61" s="132">
        <v>0</v>
      </c>
      <c r="R61" s="148">
        <f t="shared" si="83"/>
        <v>0</v>
      </c>
      <c r="S61" s="27"/>
      <c r="T61" s="13" t="s">
        <v>224</v>
      </c>
      <c r="U61" s="148">
        <f t="shared" si="84"/>
        <v>0</v>
      </c>
      <c r="V61" s="148">
        <f t="shared" si="85"/>
        <v>0</v>
      </c>
      <c r="W61" s="27"/>
      <c r="X61" s="13" t="s">
        <v>224</v>
      </c>
      <c r="Y61" s="132">
        <v>0</v>
      </c>
      <c r="Z61" s="132">
        <v>0</v>
      </c>
      <c r="AA61" s="148">
        <f t="shared" si="86"/>
        <v>0</v>
      </c>
      <c r="AB61" s="132">
        <v>0</v>
      </c>
      <c r="AC61" s="132">
        <v>0</v>
      </c>
      <c r="AD61" s="148">
        <f t="shared" si="87"/>
        <v>0</v>
      </c>
      <c r="AE61" s="27"/>
      <c r="AF61" s="13" t="s">
        <v>224</v>
      </c>
      <c r="AG61" s="148">
        <f t="shared" si="88"/>
        <v>0</v>
      </c>
      <c r="AH61" s="148">
        <f t="shared" si="89"/>
        <v>0</v>
      </c>
      <c r="AI61" s="27"/>
    </row>
    <row r="62" spans="1:35" ht="11.5" x14ac:dyDescent="0.25">
      <c r="A62" s="143">
        <f t="shared" si="79"/>
        <v>0</v>
      </c>
      <c r="C62" s="27"/>
      <c r="D62" s="13" t="s">
        <v>225</v>
      </c>
      <c r="E62" s="132">
        <v>0</v>
      </c>
      <c r="F62" s="132">
        <v>0</v>
      </c>
      <c r="G62" s="148">
        <f t="shared" si="80"/>
        <v>0</v>
      </c>
      <c r="H62" s="132">
        <v>0</v>
      </c>
      <c r="I62" s="132">
        <v>0</v>
      </c>
      <c r="J62" s="148">
        <f t="shared" si="81"/>
        <v>0</v>
      </c>
      <c r="K62" s="27"/>
      <c r="L62" s="13" t="s">
        <v>225</v>
      </c>
      <c r="M62" s="132">
        <v>0</v>
      </c>
      <c r="N62" s="132">
        <v>0</v>
      </c>
      <c r="O62" s="148">
        <f t="shared" si="82"/>
        <v>0</v>
      </c>
      <c r="P62" s="132">
        <v>0</v>
      </c>
      <c r="Q62" s="132">
        <v>0</v>
      </c>
      <c r="R62" s="148">
        <f t="shared" si="83"/>
        <v>0</v>
      </c>
      <c r="S62" s="27"/>
      <c r="T62" s="13" t="s">
        <v>225</v>
      </c>
      <c r="U62" s="148">
        <f t="shared" si="84"/>
        <v>0</v>
      </c>
      <c r="V62" s="148">
        <f t="shared" si="85"/>
        <v>0</v>
      </c>
      <c r="W62" s="27"/>
      <c r="X62" s="13" t="s">
        <v>225</v>
      </c>
      <c r="Y62" s="132">
        <v>0</v>
      </c>
      <c r="Z62" s="132">
        <v>0</v>
      </c>
      <c r="AA62" s="148">
        <f t="shared" si="86"/>
        <v>0</v>
      </c>
      <c r="AB62" s="132">
        <v>0</v>
      </c>
      <c r="AC62" s="132">
        <v>0</v>
      </c>
      <c r="AD62" s="148">
        <f t="shared" si="87"/>
        <v>0</v>
      </c>
      <c r="AE62" s="27"/>
      <c r="AF62" s="13" t="s">
        <v>225</v>
      </c>
      <c r="AG62" s="148">
        <f t="shared" si="88"/>
        <v>0</v>
      </c>
      <c r="AH62" s="148">
        <f t="shared" si="89"/>
        <v>0</v>
      </c>
      <c r="AI62" s="27"/>
    </row>
    <row r="63" spans="1:35" ht="11.5" x14ac:dyDescent="0.25">
      <c r="A63" s="143">
        <f t="shared" si="79"/>
        <v>0</v>
      </c>
      <c r="C63" s="27"/>
      <c r="D63" s="13" t="s">
        <v>83</v>
      </c>
      <c r="E63" s="132">
        <v>0</v>
      </c>
      <c r="F63" s="132">
        <v>0</v>
      </c>
      <c r="G63" s="148">
        <f t="shared" si="80"/>
        <v>0</v>
      </c>
      <c r="H63" s="132">
        <v>0</v>
      </c>
      <c r="I63" s="132">
        <v>0</v>
      </c>
      <c r="J63" s="148">
        <f t="shared" si="81"/>
        <v>0</v>
      </c>
      <c r="K63" s="27"/>
      <c r="L63" s="13" t="s">
        <v>83</v>
      </c>
      <c r="M63" s="132">
        <v>0</v>
      </c>
      <c r="N63" s="132">
        <v>0</v>
      </c>
      <c r="O63" s="148">
        <f t="shared" si="82"/>
        <v>0</v>
      </c>
      <c r="P63" s="132">
        <v>0</v>
      </c>
      <c r="Q63" s="132">
        <v>0</v>
      </c>
      <c r="R63" s="148">
        <f t="shared" si="83"/>
        <v>0</v>
      </c>
      <c r="S63" s="27"/>
      <c r="T63" s="13" t="s">
        <v>83</v>
      </c>
      <c r="U63" s="148">
        <f t="shared" si="84"/>
        <v>0</v>
      </c>
      <c r="V63" s="148">
        <f t="shared" si="85"/>
        <v>0</v>
      </c>
      <c r="W63" s="27"/>
      <c r="X63" s="13" t="s">
        <v>83</v>
      </c>
      <c r="Y63" s="132">
        <v>0</v>
      </c>
      <c r="Z63" s="132">
        <v>0</v>
      </c>
      <c r="AA63" s="148">
        <f t="shared" si="86"/>
        <v>0</v>
      </c>
      <c r="AB63" s="132">
        <v>0</v>
      </c>
      <c r="AC63" s="132">
        <v>0</v>
      </c>
      <c r="AD63" s="148">
        <f t="shared" si="87"/>
        <v>0</v>
      </c>
      <c r="AE63" s="27"/>
      <c r="AF63" s="13" t="s">
        <v>83</v>
      </c>
      <c r="AG63" s="148">
        <f t="shared" si="88"/>
        <v>0</v>
      </c>
      <c r="AH63" s="148">
        <f t="shared" si="89"/>
        <v>0</v>
      </c>
      <c r="AI63" s="27"/>
    </row>
    <row r="64" spans="1:35" ht="11.5" x14ac:dyDescent="0.25">
      <c r="A64" s="143"/>
      <c r="C64" s="27"/>
      <c r="D64" s="14" t="s">
        <v>333</v>
      </c>
      <c r="E64" s="49">
        <f t="shared" ref="E64:I64" si="90">SUM(E58:E63)</f>
        <v>0</v>
      </c>
      <c r="F64" s="49">
        <f t="shared" si="90"/>
        <v>0</v>
      </c>
      <c r="G64" s="49">
        <f t="shared" si="90"/>
        <v>0</v>
      </c>
      <c r="H64" s="49">
        <f t="shared" si="90"/>
        <v>0</v>
      </c>
      <c r="I64" s="49">
        <f t="shared" si="90"/>
        <v>0</v>
      </c>
      <c r="J64" s="49">
        <f>SUM(J58:J63)</f>
        <v>0</v>
      </c>
      <c r="K64" s="27"/>
      <c r="L64" s="14" t="s">
        <v>333</v>
      </c>
      <c r="M64" s="49">
        <f t="shared" ref="M64:Q64" si="91">SUM(M58:M63)</f>
        <v>0</v>
      </c>
      <c r="N64" s="49">
        <f t="shared" si="91"/>
        <v>0</v>
      </c>
      <c r="O64" s="49">
        <f t="shared" si="91"/>
        <v>0</v>
      </c>
      <c r="P64" s="49">
        <f t="shared" si="91"/>
        <v>0</v>
      </c>
      <c r="Q64" s="49">
        <f t="shared" si="91"/>
        <v>0</v>
      </c>
      <c r="R64" s="49">
        <f>SUM(R58:R63)</f>
        <v>0</v>
      </c>
      <c r="S64" s="27"/>
      <c r="T64" s="14" t="s">
        <v>333</v>
      </c>
      <c r="U64" s="49">
        <f>SUM(U58:U63)</f>
        <v>0</v>
      </c>
      <c r="V64" s="49">
        <f>SUM(V58:V63)</f>
        <v>0</v>
      </c>
      <c r="W64" s="27"/>
      <c r="X64" s="14" t="s">
        <v>333</v>
      </c>
      <c r="Y64" s="49">
        <f t="shared" ref="Y64:AC64" si="92">SUM(Y58:Y63)</f>
        <v>0</v>
      </c>
      <c r="Z64" s="49">
        <f t="shared" si="92"/>
        <v>0</v>
      </c>
      <c r="AA64" s="49">
        <f t="shared" si="92"/>
        <v>0</v>
      </c>
      <c r="AB64" s="49">
        <f t="shared" si="92"/>
        <v>0</v>
      </c>
      <c r="AC64" s="49">
        <f t="shared" si="92"/>
        <v>0</v>
      </c>
      <c r="AD64" s="49">
        <f>SUM(AD58:AD63)</f>
        <v>0</v>
      </c>
      <c r="AE64" s="27"/>
      <c r="AF64" s="14" t="s">
        <v>333</v>
      </c>
      <c r="AG64" s="49">
        <f>SUM(AG58:AG63)</f>
        <v>0</v>
      </c>
      <c r="AH64" s="49">
        <f>SUM(AH58:AH63)</f>
        <v>0</v>
      </c>
      <c r="AI64" s="27"/>
    </row>
    <row r="65" spans="1:35" ht="11.5" x14ac:dyDescent="0.25">
      <c r="A65" s="143"/>
      <c r="C65" s="27"/>
      <c r="D65" s="27"/>
      <c r="E65" s="17"/>
      <c r="F65" s="17"/>
      <c r="G65" s="17"/>
      <c r="H65" s="17"/>
      <c r="I65" s="17"/>
      <c r="J65" s="17"/>
      <c r="K65" s="27"/>
      <c r="L65" s="27"/>
      <c r="M65" s="17"/>
      <c r="N65" s="17"/>
      <c r="O65" s="17"/>
      <c r="P65" s="17"/>
      <c r="Q65" s="17"/>
      <c r="R65" s="17"/>
      <c r="S65" s="27"/>
      <c r="T65" s="27"/>
      <c r="U65" s="17"/>
      <c r="V65" s="17"/>
      <c r="W65" s="27"/>
      <c r="X65" s="27"/>
      <c r="Y65" s="17"/>
      <c r="Z65" s="17"/>
      <c r="AA65" s="17"/>
      <c r="AB65" s="17"/>
      <c r="AC65" s="17"/>
      <c r="AD65" s="17"/>
      <c r="AE65" s="27"/>
      <c r="AF65" s="27"/>
      <c r="AG65" s="17"/>
      <c r="AH65" s="17"/>
      <c r="AI65" s="27"/>
    </row>
    <row r="66" spans="1:35" ht="11.5" x14ac:dyDescent="0.25">
      <c r="A66" s="143">
        <f t="shared" ref="A66:A75" si="93">IF(OR(G66&lt;0,J66&lt;0,U66&lt;0,V66&lt;0,AA66&lt;0,AD66&lt;0),1,0)</f>
        <v>0</v>
      </c>
      <c r="C66" s="27"/>
      <c r="D66" s="13" t="s">
        <v>25</v>
      </c>
      <c r="E66" s="132">
        <v>0</v>
      </c>
      <c r="F66" s="132">
        <v>0</v>
      </c>
      <c r="G66" s="148">
        <f t="shared" ref="G66:G75" si="94">SUM(E66:F66)</f>
        <v>0</v>
      </c>
      <c r="H66" s="132">
        <v>0</v>
      </c>
      <c r="I66" s="132">
        <v>0</v>
      </c>
      <c r="J66" s="148">
        <f t="shared" ref="J66:J75" si="95">SUM(H66:I66)</f>
        <v>0</v>
      </c>
      <c r="K66" s="27"/>
      <c r="L66" s="13" t="s">
        <v>25</v>
      </c>
      <c r="M66" s="132">
        <v>0</v>
      </c>
      <c r="N66" s="132">
        <v>0</v>
      </c>
      <c r="O66" s="148">
        <f t="shared" ref="O66:O75" si="96">SUM(M66:N66)</f>
        <v>0</v>
      </c>
      <c r="P66" s="132">
        <v>0</v>
      </c>
      <c r="Q66" s="132">
        <v>0</v>
      </c>
      <c r="R66" s="148">
        <f t="shared" ref="R66:R75" si="97">SUM(P66:Q66)</f>
        <v>0</v>
      </c>
      <c r="S66" s="27"/>
      <c r="T66" s="13" t="s">
        <v>25</v>
      </c>
      <c r="U66" s="148">
        <f t="shared" ref="U66:U75" si="98">O66/O$17</f>
        <v>0</v>
      </c>
      <c r="V66" s="148">
        <f t="shared" ref="V66:V75" si="99">R66/R$17</f>
        <v>0</v>
      </c>
      <c r="W66" s="27"/>
      <c r="X66" s="13" t="s">
        <v>25</v>
      </c>
      <c r="Y66" s="132">
        <v>0</v>
      </c>
      <c r="Z66" s="132">
        <v>0</v>
      </c>
      <c r="AA66" s="148">
        <f t="shared" ref="AA66:AA75" si="100">SUM(Y66:Z66)</f>
        <v>0</v>
      </c>
      <c r="AB66" s="132">
        <v>0</v>
      </c>
      <c r="AC66" s="132">
        <v>0</v>
      </c>
      <c r="AD66" s="148">
        <f t="shared" ref="AD66:AD75" si="101">SUM(AB66:AC66)</f>
        <v>0</v>
      </c>
      <c r="AE66" s="27"/>
      <c r="AF66" s="13" t="s">
        <v>25</v>
      </c>
      <c r="AG66" s="148">
        <f t="shared" ref="AG66:AG75" si="102">AA66/AA$17</f>
        <v>0</v>
      </c>
      <c r="AH66" s="148">
        <f t="shared" ref="AH66:AH75" si="103">AD66/AD$17</f>
        <v>0</v>
      </c>
      <c r="AI66" s="27"/>
    </row>
    <row r="67" spans="1:35" ht="11.5" x14ac:dyDescent="0.25">
      <c r="A67" s="143">
        <f t="shared" si="93"/>
        <v>0</v>
      </c>
      <c r="C67" s="27"/>
      <c r="D67" s="13" t="s">
        <v>26</v>
      </c>
      <c r="E67" s="132">
        <v>0</v>
      </c>
      <c r="F67" s="132">
        <v>0</v>
      </c>
      <c r="G67" s="148">
        <f t="shared" si="94"/>
        <v>0</v>
      </c>
      <c r="H67" s="132">
        <v>0</v>
      </c>
      <c r="I67" s="132">
        <v>0</v>
      </c>
      <c r="J67" s="148">
        <f t="shared" si="95"/>
        <v>0</v>
      </c>
      <c r="K67" s="27"/>
      <c r="L67" s="13" t="s">
        <v>26</v>
      </c>
      <c r="M67" s="132">
        <v>0</v>
      </c>
      <c r="N67" s="132">
        <v>0</v>
      </c>
      <c r="O67" s="148">
        <f t="shared" si="96"/>
        <v>0</v>
      </c>
      <c r="P67" s="132">
        <v>0</v>
      </c>
      <c r="Q67" s="132">
        <v>0</v>
      </c>
      <c r="R67" s="148">
        <f t="shared" si="97"/>
        <v>0</v>
      </c>
      <c r="S67" s="27"/>
      <c r="T67" s="13" t="s">
        <v>26</v>
      </c>
      <c r="U67" s="148">
        <f t="shared" si="98"/>
        <v>0</v>
      </c>
      <c r="V67" s="148">
        <f t="shared" si="99"/>
        <v>0</v>
      </c>
      <c r="W67" s="27"/>
      <c r="X67" s="13" t="s">
        <v>26</v>
      </c>
      <c r="Y67" s="132">
        <v>0</v>
      </c>
      <c r="Z67" s="132">
        <v>0</v>
      </c>
      <c r="AA67" s="148">
        <f t="shared" si="100"/>
        <v>0</v>
      </c>
      <c r="AB67" s="132">
        <v>0</v>
      </c>
      <c r="AC67" s="132">
        <v>0</v>
      </c>
      <c r="AD67" s="148">
        <f t="shared" si="101"/>
        <v>0</v>
      </c>
      <c r="AE67" s="27"/>
      <c r="AF67" s="13" t="s">
        <v>26</v>
      </c>
      <c r="AG67" s="148">
        <f t="shared" si="102"/>
        <v>0</v>
      </c>
      <c r="AH67" s="148">
        <f t="shared" si="103"/>
        <v>0</v>
      </c>
      <c r="AI67" s="27"/>
    </row>
    <row r="68" spans="1:35" ht="11.5" x14ac:dyDescent="0.25">
      <c r="A68" s="143">
        <f t="shared" si="93"/>
        <v>0</v>
      </c>
      <c r="C68" s="27"/>
      <c r="D68" s="13" t="s">
        <v>226</v>
      </c>
      <c r="E68" s="132">
        <v>0</v>
      </c>
      <c r="F68" s="132">
        <v>0</v>
      </c>
      <c r="G68" s="148">
        <f t="shared" si="94"/>
        <v>0</v>
      </c>
      <c r="H68" s="132">
        <v>0</v>
      </c>
      <c r="I68" s="132">
        <v>0</v>
      </c>
      <c r="J68" s="148">
        <f t="shared" si="95"/>
        <v>0</v>
      </c>
      <c r="K68" s="27"/>
      <c r="L68" s="13" t="s">
        <v>226</v>
      </c>
      <c r="M68" s="132">
        <v>0</v>
      </c>
      <c r="N68" s="132">
        <v>0</v>
      </c>
      <c r="O68" s="148">
        <f t="shared" ref="O68:O69" si="104">SUM(M68:N68)</f>
        <v>0</v>
      </c>
      <c r="P68" s="132">
        <v>0</v>
      </c>
      <c r="Q68" s="132">
        <v>0</v>
      </c>
      <c r="R68" s="148">
        <f t="shared" ref="R68:R69" si="105">SUM(P68:Q68)</f>
        <v>0</v>
      </c>
      <c r="S68" s="27"/>
      <c r="T68" s="13" t="s">
        <v>226</v>
      </c>
      <c r="U68" s="148">
        <f t="shared" si="98"/>
        <v>0</v>
      </c>
      <c r="V68" s="148">
        <f t="shared" si="99"/>
        <v>0</v>
      </c>
      <c r="W68" s="27"/>
      <c r="X68" s="13" t="s">
        <v>226</v>
      </c>
      <c r="Y68" s="132">
        <v>0</v>
      </c>
      <c r="Z68" s="132">
        <v>0</v>
      </c>
      <c r="AA68" s="148">
        <f t="shared" ref="AA68:AA69" si="106">SUM(Y68:Z68)</f>
        <v>0</v>
      </c>
      <c r="AB68" s="132">
        <v>0</v>
      </c>
      <c r="AC68" s="132">
        <v>0</v>
      </c>
      <c r="AD68" s="148">
        <f t="shared" ref="AD68:AD69" si="107">SUM(AB68:AC68)</f>
        <v>0</v>
      </c>
      <c r="AE68" s="27"/>
      <c r="AF68" s="13" t="s">
        <v>226</v>
      </c>
      <c r="AG68" s="148">
        <f t="shared" si="102"/>
        <v>0</v>
      </c>
      <c r="AH68" s="148">
        <f t="shared" si="103"/>
        <v>0</v>
      </c>
      <c r="AI68" s="27"/>
    </row>
    <row r="69" spans="1:35" ht="11.5" x14ac:dyDescent="0.25">
      <c r="A69" s="143">
        <f t="shared" si="93"/>
        <v>0</v>
      </c>
      <c r="C69" s="27"/>
      <c r="D69" s="13" t="s">
        <v>228</v>
      </c>
      <c r="E69" s="132">
        <v>0</v>
      </c>
      <c r="F69" s="132">
        <v>0</v>
      </c>
      <c r="G69" s="148">
        <f t="shared" si="94"/>
        <v>0</v>
      </c>
      <c r="H69" s="132">
        <v>0</v>
      </c>
      <c r="I69" s="132">
        <v>0</v>
      </c>
      <c r="J69" s="148">
        <f t="shared" si="95"/>
        <v>0</v>
      </c>
      <c r="K69" s="27"/>
      <c r="L69" s="13" t="s">
        <v>228</v>
      </c>
      <c r="M69" s="132">
        <v>0</v>
      </c>
      <c r="N69" s="132">
        <v>0</v>
      </c>
      <c r="O69" s="148">
        <f t="shared" si="104"/>
        <v>0</v>
      </c>
      <c r="P69" s="132">
        <v>0</v>
      </c>
      <c r="Q69" s="132">
        <v>0</v>
      </c>
      <c r="R69" s="148">
        <f t="shared" si="105"/>
        <v>0</v>
      </c>
      <c r="S69" s="27"/>
      <c r="T69" s="13" t="s">
        <v>228</v>
      </c>
      <c r="U69" s="148">
        <f t="shared" si="98"/>
        <v>0</v>
      </c>
      <c r="V69" s="148">
        <f t="shared" si="99"/>
        <v>0</v>
      </c>
      <c r="W69" s="27"/>
      <c r="X69" s="13" t="s">
        <v>228</v>
      </c>
      <c r="Y69" s="132">
        <v>0</v>
      </c>
      <c r="Z69" s="132">
        <v>0</v>
      </c>
      <c r="AA69" s="148">
        <f t="shared" si="106"/>
        <v>0</v>
      </c>
      <c r="AB69" s="132">
        <v>0</v>
      </c>
      <c r="AC69" s="132">
        <v>0</v>
      </c>
      <c r="AD69" s="148">
        <f t="shared" si="107"/>
        <v>0</v>
      </c>
      <c r="AE69" s="27"/>
      <c r="AF69" s="13" t="s">
        <v>228</v>
      </c>
      <c r="AG69" s="148">
        <f t="shared" si="102"/>
        <v>0</v>
      </c>
      <c r="AH69" s="148">
        <f t="shared" si="103"/>
        <v>0</v>
      </c>
      <c r="AI69" s="27"/>
    </row>
    <row r="70" spans="1:35" ht="11.5" x14ac:dyDescent="0.25">
      <c r="A70" s="143">
        <f t="shared" si="93"/>
        <v>0</v>
      </c>
      <c r="C70" s="27"/>
      <c r="D70" s="13" t="s">
        <v>27</v>
      </c>
      <c r="E70" s="132">
        <v>0</v>
      </c>
      <c r="F70" s="132">
        <v>0</v>
      </c>
      <c r="G70" s="148">
        <f>SUM(E70:F70)</f>
        <v>0</v>
      </c>
      <c r="H70" s="132">
        <v>0</v>
      </c>
      <c r="I70" s="132">
        <v>0</v>
      </c>
      <c r="J70" s="148">
        <f>SUM(H70:I70)</f>
        <v>0</v>
      </c>
      <c r="K70" s="27"/>
      <c r="L70" s="13" t="s">
        <v>27</v>
      </c>
      <c r="M70" s="132">
        <v>0</v>
      </c>
      <c r="N70" s="132">
        <v>0</v>
      </c>
      <c r="O70" s="148">
        <f>SUM(M70:N70)</f>
        <v>0</v>
      </c>
      <c r="P70" s="132">
        <v>0</v>
      </c>
      <c r="Q70" s="132">
        <v>0</v>
      </c>
      <c r="R70" s="148">
        <f>SUM(P70:Q70)</f>
        <v>0</v>
      </c>
      <c r="S70" s="27"/>
      <c r="T70" s="13" t="s">
        <v>27</v>
      </c>
      <c r="U70" s="148">
        <f t="shared" si="98"/>
        <v>0</v>
      </c>
      <c r="V70" s="148">
        <f t="shared" si="99"/>
        <v>0</v>
      </c>
      <c r="W70" s="27"/>
      <c r="X70" s="13" t="s">
        <v>27</v>
      </c>
      <c r="Y70" s="132">
        <v>0</v>
      </c>
      <c r="Z70" s="132">
        <v>0</v>
      </c>
      <c r="AA70" s="148">
        <f>SUM(Y70:Z70)</f>
        <v>0</v>
      </c>
      <c r="AB70" s="132">
        <v>0</v>
      </c>
      <c r="AC70" s="132">
        <v>0</v>
      </c>
      <c r="AD70" s="148">
        <f>SUM(AB70:AC70)</f>
        <v>0</v>
      </c>
      <c r="AE70" s="27"/>
      <c r="AF70" s="13" t="s">
        <v>27</v>
      </c>
      <c r="AG70" s="148">
        <f t="shared" si="102"/>
        <v>0</v>
      </c>
      <c r="AH70" s="148">
        <f t="shared" si="103"/>
        <v>0</v>
      </c>
      <c r="AI70" s="27"/>
    </row>
    <row r="71" spans="1:35" ht="11.5" x14ac:dyDescent="0.25">
      <c r="A71" s="143">
        <f t="shared" si="93"/>
        <v>0</v>
      </c>
      <c r="C71" s="27"/>
      <c r="D71" s="13" t="s">
        <v>28</v>
      </c>
      <c r="E71" s="132">
        <v>0</v>
      </c>
      <c r="F71" s="132">
        <v>0</v>
      </c>
      <c r="G71" s="148">
        <f>SUM(E71:F71)</f>
        <v>0</v>
      </c>
      <c r="H71" s="132">
        <v>0</v>
      </c>
      <c r="I71" s="132">
        <v>0</v>
      </c>
      <c r="J71" s="148">
        <f>SUM(H71:I71)</f>
        <v>0</v>
      </c>
      <c r="K71" s="27"/>
      <c r="L71" s="13" t="s">
        <v>28</v>
      </c>
      <c r="M71" s="132">
        <v>0</v>
      </c>
      <c r="N71" s="132">
        <v>0</v>
      </c>
      <c r="O71" s="148">
        <f>SUM(M71:N71)</f>
        <v>0</v>
      </c>
      <c r="P71" s="132">
        <v>0</v>
      </c>
      <c r="Q71" s="132">
        <v>0</v>
      </c>
      <c r="R71" s="148">
        <f>SUM(P71:Q71)</f>
        <v>0</v>
      </c>
      <c r="S71" s="27"/>
      <c r="T71" s="13" t="s">
        <v>28</v>
      </c>
      <c r="U71" s="148">
        <f t="shared" si="98"/>
        <v>0</v>
      </c>
      <c r="V71" s="148">
        <f t="shared" si="99"/>
        <v>0</v>
      </c>
      <c r="W71" s="27"/>
      <c r="X71" s="13" t="s">
        <v>28</v>
      </c>
      <c r="Y71" s="132">
        <v>0</v>
      </c>
      <c r="Z71" s="132">
        <v>0</v>
      </c>
      <c r="AA71" s="148">
        <f>SUM(Y71:Z71)</f>
        <v>0</v>
      </c>
      <c r="AB71" s="132">
        <v>0</v>
      </c>
      <c r="AC71" s="132">
        <v>0</v>
      </c>
      <c r="AD71" s="148">
        <f>SUM(AB71:AC71)</f>
        <v>0</v>
      </c>
      <c r="AE71" s="27"/>
      <c r="AF71" s="13" t="s">
        <v>28</v>
      </c>
      <c r="AG71" s="148">
        <f t="shared" si="102"/>
        <v>0</v>
      </c>
      <c r="AH71" s="148">
        <f t="shared" si="103"/>
        <v>0</v>
      </c>
      <c r="AI71" s="27"/>
    </row>
    <row r="72" spans="1:35" ht="11.5" x14ac:dyDescent="0.25">
      <c r="A72" s="143">
        <f t="shared" si="93"/>
        <v>0</v>
      </c>
      <c r="C72" s="27"/>
      <c r="D72" s="13" t="s">
        <v>227</v>
      </c>
      <c r="E72" s="132">
        <v>0</v>
      </c>
      <c r="F72" s="132">
        <v>0</v>
      </c>
      <c r="G72" s="148">
        <f>SUM(E72:F72)</f>
        <v>0</v>
      </c>
      <c r="H72" s="132">
        <v>0</v>
      </c>
      <c r="I72" s="132">
        <v>0</v>
      </c>
      <c r="J72" s="148">
        <f>SUM(H72:I72)</f>
        <v>0</v>
      </c>
      <c r="K72" s="27"/>
      <c r="L72" s="13" t="s">
        <v>227</v>
      </c>
      <c r="M72" s="132">
        <v>0</v>
      </c>
      <c r="N72" s="132">
        <v>0</v>
      </c>
      <c r="O72" s="148">
        <f>SUM(M72:N72)</f>
        <v>0</v>
      </c>
      <c r="P72" s="132">
        <v>0</v>
      </c>
      <c r="Q72" s="132">
        <v>0</v>
      </c>
      <c r="R72" s="148">
        <f>SUM(P72:Q72)</f>
        <v>0</v>
      </c>
      <c r="S72" s="27"/>
      <c r="T72" s="13" t="s">
        <v>227</v>
      </c>
      <c r="U72" s="148">
        <f t="shared" si="98"/>
        <v>0</v>
      </c>
      <c r="V72" s="148">
        <f t="shared" si="99"/>
        <v>0</v>
      </c>
      <c r="W72" s="27"/>
      <c r="X72" s="13" t="s">
        <v>227</v>
      </c>
      <c r="Y72" s="132">
        <v>0</v>
      </c>
      <c r="Z72" s="132">
        <v>0</v>
      </c>
      <c r="AA72" s="148">
        <f>SUM(Y72:Z72)</f>
        <v>0</v>
      </c>
      <c r="AB72" s="132">
        <v>0</v>
      </c>
      <c r="AC72" s="132">
        <v>0</v>
      </c>
      <c r="AD72" s="148">
        <f>SUM(AB72:AC72)</f>
        <v>0</v>
      </c>
      <c r="AE72" s="27"/>
      <c r="AF72" s="13" t="s">
        <v>227</v>
      </c>
      <c r="AG72" s="148">
        <f t="shared" si="102"/>
        <v>0</v>
      </c>
      <c r="AH72" s="148">
        <f t="shared" si="103"/>
        <v>0</v>
      </c>
      <c r="AI72" s="27"/>
    </row>
    <row r="73" spans="1:35" ht="11.5" x14ac:dyDescent="0.25">
      <c r="A73" s="143">
        <f t="shared" si="93"/>
        <v>0</v>
      </c>
      <c r="C73" s="27"/>
      <c r="D73" s="13" t="s">
        <v>225</v>
      </c>
      <c r="E73" s="132">
        <v>0</v>
      </c>
      <c r="F73" s="132">
        <v>0</v>
      </c>
      <c r="G73" s="148">
        <f>SUM(E73:F73)</f>
        <v>0</v>
      </c>
      <c r="H73" s="132">
        <v>0</v>
      </c>
      <c r="I73" s="132">
        <v>0</v>
      </c>
      <c r="J73" s="148">
        <f>SUM(H73:I73)</f>
        <v>0</v>
      </c>
      <c r="K73" s="27"/>
      <c r="L73" s="13" t="s">
        <v>225</v>
      </c>
      <c r="M73" s="132">
        <v>0</v>
      </c>
      <c r="N73" s="132">
        <v>0</v>
      </c>
      <c r="O73" s="148">
        <f>SUM(M73:N73)</f>
        <v>0</v>
      </c>
      <c r="P73" s="132">
        <v>0</v>
      </c>
      <c r="Q73" s="132">
        <v>0</v>
      </c>
      <c r="R73" s="148">
        <f>SUM(P73:Q73)</f>
        <v>0</v>
      </c>
      <c r="S73" s="27"/>
      <c r="T73" s="13" t="s">
        <v>225</v>
      </c>
      <c r="U73" s="148">
        <f t="shared" si="98"/>
        <v>0</v>
      </c>
      <c r="V73" s="148">
        <f t="shared" si="99"/>
        <v>0</v>
      </c>
      <c r="W73" s="27"/>
      <c r="X73" s="13" t="s">
        <v>225</v>
      </c>
      <c r="Y73" s="132">
        <v>0</v>
      </c>
      <c r="Z73" s="132">
        <v>0</v>
      </c>
      <c r="AA73" s="148">
        <f>SUM(Y73:Z73)</f>
        <v>0</v>
      </c>
      <c r="AB73" s="132">
        <v>0</v>
      </c>
      <c r="AC73" s="132">
        <v>0</v>
      </c>
      <c r="AD73" s="148">
        <f>SUM(AB73:AC73)</f>
        <v>0</v>
      </c>
      <c r="AE73" s="27"/>
      <c r="AF73" s="13" t="s">
        <v>225</v>
      </c>
      <c r="AG73" s="148">
        <f t="shared" si="102"/>
        <v>0</v>
      </c>
      <c r="AH73" s="148">
        <f t="shared" si="103"/>
        <v>0</v>
      </c>
      <c r="AI73" s="27"/>
    </row>
    <row r="74" spans="1:35" ht="11.5" x14ac:dyDescent="0.25">
      <c r="A74" s="143">
        <f t="shared" si="93"/>
        <v>0</v>
      </c>
      <c r="C74" s="27"/>
      <c r="D74" s="13" t="s">
        <v>88</v>
      </c>
      <c r="E74" s="132">
        <v>0</v>
      </c>
      <c r="F74" s="132">
        <v>0</v>
      </c>
      <c r="G74" s="148">
        <f t="shared" si="94"/>
        <v>0</v>
      </c>
      <c r="H74" s="132">
        <v>0</v>
      </c>
      <c r="I74" s="132">
        <v>0</v>
      </c>
      <c r="J74" s="148">
        <f t="shared" si="95"/>
        <v>0</v>
      </c>
      <c r="K74" s="27"/>
      <c r="L74" s="13" t="s">
        <v>88</v>
      </c>
      <c r="M74" s="132">
        <v>0</v>
      </c>
      <c r="N74" s="132">
        <v>0</v>
      </c>
      <c r="O74" s="148">
        <f t="shared" si="96"/>
        <v>0</v>
      </c>
      <c r="P74" s="132">
        <v>0</v>
      </c>
      <c r="Q74" s="132">
        <v>0</v>
      </c>
      <c r="R74" s="148">
        <f t="shared" si="97"/>
        <v>0</v>
      </c>
      <c r="S74" s="27"/>
      <c r="T74" s="13" t="s">
        <v>88</v>
      </c>
      <c r="U74" s="148">
        <f t="shared" si="98"/>
        <v>0</v>
      </c>
      <c r="V74" s="148">
        <f t="shared" si="99"/>
        <v>0</v>
      </c>
      <c r="W74" s="27"/>
      <c r="X74" s="13" t="s">
        <v>88</v>
      </c>
      <c r="Y74" s="132">
        <v>0</v>
      </c>
      <c r="Z74" s="132">
        <v>0</v>
      </c>
      <c r="AA74" s="148">
        <f t="shared" si="100"/>
        <v>0</v>
      </c>
      <c r="AB74" s="132">
        <v>0</v>
      </c>
      <c r="AC74" s="132">
        <v>0</v>
      </c>
      <c r="AD74" s="148">
        <f t="shared" si="101"/>
        <v>0</v>
      </c>
      <c r="AE74" s="27"/>
      <c r="AF74" s="13" t="s">
        <v>88</v>
      </c>
      <c r="AG74" s="148">
        <f t="shared" si="102"/>
        <v>0</v>
      </c>
      <c r="AH74" s="148">
        <f t="shared" si="103"/>
        <v>0</v>
      </c>
      <c r="AI74" s="27"/>
    </row>
    <row r="75" spans="1:35" ht="11.5" x14ac:dyDescent="0.25">
      <c r="A75" s="143">
        <f t="shared" si="93"/>
        <v>0</v>
      </c>
      <c r="C75" s="27"/>
      <c r="D75" s="13" t="s">
        <v>229</v>
      </c>
      <c r="E75" s="132">
        <v>0</v>
      </c>
      <c r="F75" s="132">
        <v>0</v>
      </c>
      <c r="G75" s="148">
        <f t="shared" si="94"/>
        <v>0</v>
      </c>
      <c r="H75" s="132">
        <v>0</v>
      </c>
      <c r="I75" s="132">
        <v>0</v>
      </c>
      <c r="J75" s="148">
        <f t="shared" si="95"/>
        <v>0</v>
      </c>
      <c r="K75" s="27"/>
      <c r="L75" s="13" t="s">
        <v>229</v>
      </c>
      <c r="M75" s="132">
        <v>0</v>
      </c>
      <c r="N75" s="132">
        <v>0</v>
      </c>
      <c r="O75" s="148">
        <f t="shared" si="96"/>
        <v>0</v>
      </c>
      <c r="P75" s="132">
        <v>0</v>
      </c>
      <c r="Q75" s="132">
        <v>0</v>
      </c>
      <c r="R75" s="148">
        <f t="shared" si="97"/>
        <v>0</v>
      </c>
      <c r="S75" s="27"/>
      <c r="T75" s="13" t="s">
        <v>229</v>
      </c>
      <c r="U75" s="148">
        <f t="shared" si="98"/>
        <v>0</v>
      </c>
      <c r="V75" s="148">
        <f t="shared" si="99"/>
        <v>0</v>
      </c>
      <c r="W75" s="27"/>
      <c r="X75" s="13" t="s">
        <v>229</v>
      </c>
      <c r="Y75" s="132">
        <v>0</v>
      </c>
      <c r="Z75" s="132">
        <v>0</v>
      </c>
      <c r="AA75" s="148">
        <f t="shared" si="100"/>
        <v>0</v>
      </c>
      <c r="AB75" s="132">
        <v>0</v>
      </c>
      <c r="AC75" s="132">
        <v>0</v>
      </c>
      <c r="AD75" s="148">
        <f t="shared" si="101"/>
        <v>0</v>
      </c>
      <c r="AE75" s="27"/>
      <c r="AF75" s="13" t="s">
        <v>229</v>
      </c>
      <c r="AG75" s="148">
        <f t="shared" si="102"/>
        <v>0</v>
      </c>
      <c r="AH75" s="148">
        <f t="shared" si="103"/>
        <v>0</v>
      </c>
      <c r="AI75" s="27"/>
    </row>
    <row r="76" spans="1:35" ht="11.5" x14ac:dyDescent="0.25">
      <c r="A76" s="143"/>
      <c r="C76" s="27"/>
      <c r="D76" s="14" t="s">
        <v>230</v>
      </c>
      <c r="E76" s="49">
        <f t="shared" ref="E76:I76" si="108">SUM(E66:E75)</f>
        <v>0</v>
      </c>
      <c r="F76" s="49">
        <f t="shared" si="108"/>
        <v>0</v>
      </c>
      <c r="G76" s="49">
        <f t="shared" si="108"/>
        <v>0</v>
      </c>
      <c r="H76" s="49">
        <f t="shared" si="108"/>
        <v>0</v>
      </c>
      <c r="I76" s="49">
        <f t="shared" si="108"/>
        <v>0</v>
      </c>
      <c r="J76" s="49">
        <f>SUM(J66:J75)</f>
        <v>0</v>
      </c>
      <c r="K76" s="27"/>
      <c r="L76" s="14" t="s">
        <v>230</v>
      </c>
      <c r="M76" s="49">
        <f t="shared" ref="M76:Q76" si="109">SUM(M66:M75)</f>
        <v>0</v>
      </c>
      <c r="N76" s="49">
        <f t="shared" si="109"/>
        <v>0</v>
      </c>
      <c r="O76" s="49">
        <f t="shared" si="109"/>
        <v>0</v>
      </c>
      <c r="P76" s="49">
        <f t="shared" si="109"/>
        <v>0</v>
      </c>
      <c r="Q76" s="49">
        <f t="shared" si="109"/>
        <v>0</v>
      </c>
      <c r="R76" s="49">
        <f>SUM(R66:R75)</f>
        <v>0</v>
      </c>
      <c r="S76" s="27"/>
      <c r="T76" s="14" t="s">
        <v>230</v>
      </c>
      <c r="U76" s="49">
        <f>SUM(U66:U75)</f>
        <v>0</v>
      </c>
      <c r="V76" s="49">
        <f>SUM(V66:V75)</f>
        <v>0</v>
      </c>
      <c r="W76" s="27"/>
      <c r="X76" s="14" t="s">
        <v>230</v>
      </c>
      <c r="Y76" s="49">
        <f t="shared" ref="Y76:AC76" si="110">SUM(Y66:Y75)</f>
        <v>0</v>
      </c>
      <c r="Z76" s="49">
        <f t="shared" si="110"/>
        <v>0</v>
      </c>
      <c r="AA76" s="49">
        <f t="shared" si="110"/>
        <v>0</v>
      </c>
      <c r="AB76" s="49">
        <f t="shared" si="110"/>
        <v>0</v>
      </c>
      <c r="AC76" s="49">
        <f t="shared" si="110"/>
        <v>0</v>
      </c>
      <c r="AD76" s="49">
        <f>SUM(AD66:AD75)</f>
        <v>0</v>
      </c>
      <c r="AE76" s="27"/>
      <c r="AF76" s="14" t="s">
        <v>230</v>
      </c>
      <c r="AG76" s="49">
        <f>SUM(AG66:AG75)</f>
        <v>0</v>
      </c>
      <c r="AH76" s="49">
        <f>SUM(AH66:AH75)</f>
        <v>0</v>
      </c>
      <c r="AI76" s="27"/>
    </row>
    <row r="77" spans="1:35" ht="11.5" x14ac:dyDescent="0.25">
      <c r="A77" s="143"/>
      <c r="C77" s="27"/>
      <c r="D77" s="27"/>
      <c r="E77" s="17"/>
      <c r="F77" s="17"/>
      <c r="G77" s="17"/>
      <c r="H77" s="17"/>
      <c r="I77" s="17"/>
      <c r="J77" s="17"/>
      <c r="K77" s="27"/>
      <c r="L77" s="27"/>
      <c r="M77" s="17"/>
      <c r="N77" s="17"/>
      <c r="O77" s="17"/>
      <c r="P77" s="17"/>
      <c r="Q77" s="17"/>
      <c r="R77" s="17"/>
      <c r="S77" s="27"/>
      <c r="T77" s="27"/>
      <c r="U77" s="17"/>
      <c r="V77" s="17"/>
      <c r="W77" s="27"/>
      <c r="X77" s="27"/>
      <c r="Y77" s="17"/>
      <c r="Z77" s="17"/>
      <c r="AA77" s="17"/>
      <c r="AB77" s="17"/>
      <c r="AC77" s="17"/>
      <c r="AD77" s="17"/>
      <c r="AE77" s="27"/>
      <c r="AF77" s="27"/>
      <c r="AG77" s="17"/>
      <c r="AH77" s="17"/>
      <c r="AI77" s="27"/>
    </row>
    <row r="78" spans="1:35" ht="11.5" x14ac:dyDescent="0.25">
      <c r="A78" s="143">
        <f t="shared" ref="A78:A87" si="111">IF(OR(G78&lt;0,J78&lt;0,U78&lt;0,V78&lt;0,AA78&lt;0,AD78&lt;0),1,0)</f>
        <v>0</v>
      </c>
      <c r="C78" s="27"/>
      <c r="D78" s="19" t="s">
        <v>197</v>
      </c>
      <c r="E78" s="132">
        <v>0</v>
      </c>
      <c r="F78" s="132">
        <v>0</v>
      </c>
      <c r="G78" s="148">
        <f t="shared" ref="G78:G87" si="112">SUM(E78:F78)</f>
        <v>0</v>
      </c>
      <c r="H78" s="132">
        <v>0</v>
      </c>
      <c r="I78" s="132">
        <v>0</v>
      </c>
      <c r="J78" s="148">
        <f t="shared" ref="J78:J87" si="113">SUM(H78:I78)</f>
        <v>0</v>
      </c>
      <c r="K78" s="27"/>
      <c r="L78" s="19" t="s">
        <v>197</v>
      </c>
      <c r="M78" s="132">
        <v>0</v>
      </c>
      <c r="N78" s="132">
        <v>0</v>
      </c>
      <c r="O78" s="148">
        <f t="shared" ref="O78:O87" si="114">SUM(M78:N78)</f>
        <v>0</v>
      </c>
      <c r="P78" s="132">
        <v>0</v>
      </c>
      <c r="Q78" s="132">
        <v>0</v>
      </c>
      <c r="R78" s="148">
        <f t="shared" ref="R78:R87" si="115">SUM(P78:Q78)</f>
        <v>0</v>
      </c>
      <c r="S78" s="27"/>
      <c r="T78" s="19" t="s">
        <v>197</v>
      </c>
      <c r="U78" s="148">
        <f t="shared" ref="U78:U87" si="116">O78/O$17</f>
        <v>0</v>
      </c>
      <c r="V78" s="148">
        <f t="shared" ref="V78:V87" si="117">R78/R$17</f>
        <v>0</v>
      </c>
      <c r="W78" s="27"/>
      <c r="X78" s="19" t="s">
        <v>197</v>
      </c>
      <c r="Y78" s="132">
        <v>0</v>
      </c>
      <c r="Z78" s="132">
        <v>0</v>
      </c>
      <c r="AA78" s="148">
        <f t="shared" ref="AA78:AA87" si="118">SUM(Y78:Z78)</f>
        <v>0</v>
      </c>
      <c r="AB78" s="132">
        <v>0</v>
      </c>
      <c r="AC78" s="132">
        <v>0</v>
      </c>
      <c r="AD78" s="148">
        <f t="shared" ref="AD78:AD87" si="119">SUM(AB78:AC78)</f>
        <v>0</v>
      </c>
      <c r="AE78" s="27"/>
      <c r="AF78" s="19" t="s">
        <v>197</v>
      </c>
      <c r="AG78" s="148">
        <f t="shared" ref="AG78:AG87" si="120">AA78/AA$17</f>
        <v>0</v>
      </c>
      <c r="AH78" s="148">
        <f t="shared" ref="AH78:AH87" si="121">AD78/AD$17</f>
        <v>0</v>
      </c>
      <c r="AI78" s="27"/>
    </row>
    <row r="79" spans="1:35" ht="11.5" x14ac:dyDescent="0.25">
      <c r="A79" s="143">
        <f t="shared" si="111"/>
        <v>0</v>
      </c>
      <c r="C79" s="27"/>
      <c r="D79" s="63" t="s">
        <v>142</v>
      </c>
      <c r="E79" s="132">
        <v>0</v>
      </c>
      <c r="F79" s="132">
        <v>0</v>
      </c>
      <c r="G79" s="148">
        <f>SUM(E79:F79)</f>
        <v>0</v>
      </c>
      <c r="H79" s="132">
        <v>0</v>
      </c>
      <c r="I79" s="132">
        <v>0</v>
      </c>
      <c r="J79" s="148">
        <f>SUM(H79:I79)</f>
        <v>0</v>
      </c>
      <c r="K79" s="27"/>
      <c r="L79" s="63" t="s">
        <v>142</v>
      </c>
      <c r="M79" s="132">
        <v>0</v>
      </c>
      <c r="N79" s="132">
        <v>0</v>
      </c>
      <c r="O79" s="148">
        <f>SUM(M79:N79)</f>
        <v>0</v>
      </c>
      <c r="P79" s="132">
        <v>0</v>
      </c>
      <c r="Q79" s="132">
        <v>0</v>
      </c>
      <c r="R79" s="148">
        <f>SUM(P79:Q79)</f>
        <v>0</v>
      </c>
      <c r="S79" s="27"/>
      <c r="T79" s="63" t="s">
        <v>142</v>
      </c>
      <c r="U79" s="148">
        <f t="shared" si="116"/>
        <v>0</v>
      </c>
      <c r="V79" s="148">
        <f t="shared" si="117"/>
        <v>0</v>
      </c>
      <c r="W79" s="27"/>
      <c r="X79" s="63" t="s">
        <v>142</v>
      </c>
      <c r="Y79" s="132">
        <v>0</v>
      </c>
      <c r="Z79" s="132">
        <v>0</v>
      </c>
      <c r="AA79" s="148">
        <f>SUM(Y79:Z79)</f>
        <v>0</v>
      </c>
      <c r="AB79" s="132">
        <v>0</v>
      </c>
      <c r="AC79" s="132">
        <v>0</v>
      </c>
      <c r="AD79" s="148">
        <f>SUM(AB79:AC79)</f>
        <v>0</v>
      </c>
      <c r="AE79" s="27"/>
      <c r="AF79" s="63" t="s">
        <v>142</v>
      </c>
      <c r="AG79" s="148">
        <f t="shared" si="120"/>
        <v>0</v>
      </c>
      <c r="AH79" s="148">
        <f t="shared" si="121"/>
        <v>0</v>
      </c>
      <c r="AI79" s="27"/>
    </row>
    <row r="80" spans="1:35" ht="11.5" x14ac:dyDescent="0.25">
      <c r="A80" s="143">
        <f t="shared" si="111"/>
        <v>0</v>
      </c>
      <c r="C80" s="27"/>
      <c r="D80" s="13" t="s">
        <v>30</v>
      </c>
      <c r="E80" s="132">
        <v>0</v>
      </c>
      <c r="F80" s="132">
        <v>0</v>
      </c>
      <c r="G80" s="148">
        <f>SUM(E80:F80)</f>
        <v>0</v>
      </c>
      <c r="H80" s="132">
        <v>0</v>
      </c>
      <c r="I80" s="132">
        <v>0</v>
      </c>
      <c r="J80" s="148">
        <f>SUM(H80:I80)</f>
        <v>0</v>
      </c>
      <c r="K80" s="27"/>
      <c r="L80" s="13" t="s">
        <v>30</v>
      </c>
      <c r="M80" s="132">
        <v>0</v>
      </c>
      <c r="N80" s="132">
        <v>0</v>
      </c>
      <c r="O80" s="148">
        <f>SUM(M80:N80)</f>
        <v>0</v>
      </c>
      <c r="P80" s="132">
        <v>0</v>
      </c>
      <c r="Q80" s="132">
        <v>0</v>
      </c>
      <c r="R80" s="148">
        <f>SUM(P80:Q80)</f>
        <v>0</v>
      </c>
      <c r="S80" s="27"/>
      <c r="T80" s="13" t="s">
        <v>30</v>
      </c>
      <c r="U80" s="148">
        <f t="shared" si="116"/>
        <v>0</v>
      </c>
      <c r="V80" s="148">
        <f t="shared" si="117"/>
        <v>0</v>
      </c>
      <c r="W80" s="27"/>
      <c r="X80" s="13" t="s">
        <v>30</v>
      </c>
      <c r="Y80" s="132">
        <v>0</v>
      </c>
      <c r="Z80" s="132">
        <v>0</v>
      </c>
      <c r="AA80" s="148">
        <f>SUM(Y80:Z80)</f>
        <v>0</v>
      </c>
      <c r="AB80" s="132">
        <v>0</v>
      </c>
      <c r="AC80" s="132">
        <v>0</v>
      </c>
      <c r="AD80" s="148">
        <f>SUM(AB80:AC80)</f>
        <v>0</v>
      </c>
      <c r="AE80" s="27"/>
      <c r="AF80" s="13" t="s">
        <v>30</v>
      </c>
      <c r="AG80" s="148">
        <f t="shared" si="120"/>
        <v>0</v>
      </c>
      <c r="AH80" s="148">
        <f t="shared" si="121"/>
        <v>0</v>
      </c>
      <c r="AI80" s="27"/>
    </row>
    <row r="81" spans="1:35" ht="11.5" x14ac:dyDescent="0.25">
      <c r="A81" s="143">
        <f t="shared" si="111"/>
        <v>0</v>
      </c>
      <c r="C81" s="27"/>
      <c r="D81" s="19" t="s">
        <v>82</v>
      </c>
      <c r="E81" s="132">
        <v>0</v>
      </c>
      <c r="F81" s="132">
        <v>0</v>
      </c>
      <c r="G81" s="148">
        <f>SUM(E81:F81)</f>
        <v>0</v>
      </c>
      <c r="H81" s="132">
        <v>0</v>
      </c>
      <c r="I81" s="132">
        <v>0</v>
      </c>
      <c r="J81" s="148">
        <f>SUM(H81:I81)</f>
        <v>0</v>
      </c>
      <c r="K81" s="27"/>
      <c r="L81" s="19" t="s">
        <v>82</v>
      </c>
      <c r="M81" s="132">
        <v>0</v>
      </c>
      <c r="N81" s="132">
        <v>0</v>
      </c>
      <c r="O81" s="148">
        <f>SUM(M81:N81)</f>
        <v>0</v>
      </c>
      <c r="P81" s="132">
        <v>0</v>
      </c>
      <c r="Q81" s="132">
        <v>0</v>
      </c>
      <c r="R81" s="148">
        <f>SUM(P81:Q81)</f>
        <v>0</v>
      </c>
      <c r="S81" s="27"/>
      <c r="T81" s="19" t="s">
        <v>82</v>
      </c>
      <c r="U81" s="148">
        <f t="shared" si="116"/>
        <v>0</v>
      </c>
      <c r="V81" s="148">
        <f t="shared" si="117"/>
        <v>0</v>
      </c>
      <c r="W81" s="27"/>
      <c r="X81" s="19" t="s">
        <v>82</v>
      </c>
      <c r="Y81" s="132">
        <v>0</v>
      </c>
      <c r="Z81" s="132">
        <v>0</v>
      </c>
      <c r="AA81" s="148">
        <f>SUM(Y81:Z81)</f>
        <v>0</v>
      </c>
      <c r="AB81" s="132">
        <v>0</v>
      </c>
      <c r="AC81" s="132">
        <v>0</v>
      </c>
      <c r="AD81" s="148">
        <f>SUM(AB81:AC81)</f>
        <v>0</v>
      </c>
      <c r="AE81" s="27"/>
      <c r="AF81" s="19" t="s">
        <v>82</v>
      </c>
      <c r="AG81" s="148">
        <f t="shared" si="120"/>
        <v>0</v>
      </c>
      <c r="AH81" s="148">
        <f t="shared" si="121"/>
        <v>0</v>
      </c>
      <c r="AI81" s="27"/>
    </row>
    <row r="82" spans="1:35" ht="11.5" x14ac:dyDescent="0.25">
      <c r="A82" s="143">
        <f t="shared" si="111"/>
        <v>0</v>
      </c>
      <c r="C82" s="27"/>
      <c r="D82" s="19" t="s">
        <v>231</v>
      </c>
      <c r="E82" s="132">
        <v>0</v>
      </c>
      <c r="F82" s="132">
        <v>0</v>
      </c>
      <c r="G82" s="148">
        <f t="shared" ref="G82:G85" si="122">SUM(E82:F82)</f>
        <v>0</v>
      </c>
      <c r="H82" s="132">
        <v>0</v>
      </c>
      <c r="I82" s="132">
        <v>0</v>
      </c>
      <c r="J82" s="148">
        <f t="shared" ref="J82:J85" si="123">SUM(H82:I82)</f>
        <v>0</v>
      </c>
      <c r="K82" s="27"/>
      <c r="L82" s="19" t="s">
        <v>231</v>
      </c>
      <c r="M82" s="132">
        <v>0</v>
      </c>
      <c r="N82" s="132">
        <v>0</v>
      </c>
      <c r="O82" s="148">
        <f t="shared" ref="O82:O85" si="124">SUM(M82:N82)</f>
        <v>0</v>
      </c>
      <c r="P82" s="132">
        <v>0</v>
      </c>
      <c r="Q82" s="132">
        <v>0</v>
      </c>
      <c r="R82" s="148">
        <f t="shared" ref="R82:R85" si="125">SUM(P82:Q82)</f>
        <v>0</v>
      </c>
      <c r="S82" s="27"/>
      <c r="T82" s="19" t="s">
        <v>231</v>
      </c>
      <c r="U82" s="148">
        <f t="shared" si="116"/>
        <v>0</v>
      </c>
      <c r="V82" s="148">
        <f t="shared" si="117"/>
        <v>0</v>
      </c>
      <c r="W82" s="27"/>
      <c r="X82" s="19" t="s">
        <v>231</v>
      </c>
      <c r="Y82" s="132">
        <v>0</v>
      </c>
      <c r="Z82" s="132">
        <v>0</v>
      </c>
      <c r="AA82" s="148">
        <f t="shared" ref="AA82:AA85" si="126">SUM(Y82:Z82)</f>
        <v>0</v>
      </c>
      <c r="AB82" s="132">
        <v>0</v>
      </c>
      <c r="AC82" s="132">
        <v>0</v>
      </c>
      <c r="AD82" s="148">
        <f t="shared" ref="AD82:AD85" si="127">SUM(AB82:AC82)</f>
        <v>0</v>
      </c>
      <c r="AE82" s="27"/>
      <c r="AF82" s="19" t="s">
        <v>231</v>
      </c>
      <c r="AG82" s="148">
        <f t="shared" si="120"/>
        <v>0</v>
      </c>
      <c r="AH82" s="148">
        <f t="shared" si="121"/>
        <v>0</v>
      </c>
      <c r="AI82" s="27"/>
    </row>
    <row r="83" spans="1:35" ht="11.5" x14ac:dyDescent="0.25">
      <c r="A83" s="143">
        <f t="shared" si="111"/>
        <v>0</v>
      </c>
      <c r="C83" s="27"/>
      <c r="D83" s="19" t="s">
        <v>232</v>
      </c>
      <c r="E83" s="132">
        <v>0</v>
      </c>
      <c r="F83" s="132">
        <v>0</v>
      </c>
      <c r="G83" s="148">
        <f t="shared" si="122"/>
        <v>0</v>
      </c>
      <c r="H83" s="132">
        <v>0</v>
      </c>
      <c r="I83" s="132">
        <v>0</v>
      </c>
      <c r="J83" s="148">
        <f t="shared" si="123"/>
        <v>0</v>
      </c>
      <c r="K83" s="27"/>
      <c r="L83" s="19" t="s">
        <v>232</v>
      </c>
      <c r="M83" s="132">
        <v>0</v>
      </c>
      <c r="N83" s="132">
        <v>0</v>
      </c>
      <c r="O83" s="148">
        <f t="shared" si="124"/>
        <v>0</v>
      </c>
      <c r="P83" s="132">
        <v>0</v>
      </c>
      <c r="Q83" s="132">
        <v>0</v>
      </c>
      <c r="R83" s="148">
        <f t="shared" si="125"/>
        <v>0</v>
      </c>
      <c r="S83" s="27"/>
      <c r="T83" s="19" t="s">
        <v>232</v>
      </c>
      <c r="U83" s="148">
        <f t="shared" si="116"/>
        <v>0</v>
      </c>
      <c r="V83" s="148">
        <f t="shared" si="117"/>
        <v>0</v>
      </c>
      <c r="W83" s="27"/>
      <c r="X83" s="19" t="s">
        <v>232</v>
      </c>
      <c r="Y83" s="132">
        <v>0</v>
      </c>
      <c r="Z83" s="132">
        <v>0</v>
      </c>
      <c r="AA83" s="148">
        <f t="shared" si="126"/>
        <v>0</v>
      </c>
      <c r="AB83" s="132">
        <v>0</v>
      </c>
      <c r="AC83" s="132">
        <v>0</v>
      </c>
      <c r="AD83" s="148">
        <f t="shared" si="127"/>
        <v>0</v>
      </c>
      <c r="AE83" s="27"/>
      <c r="AF83" s="19" t="s">
        <v>232</v>
      </c>
      <c r="AG83" s="148">
        <f t="shared" si="120"/>
        <v>0</v>
      </c>
      <c r="AH83" s="148">
        <f t="shared" si="121"/>
        <v>0</v>
      </c>
      <c r="AI83" s="27"/>
    </row>
    <row r="84" spans="1:35" ht="11.5" x14ac:dyDescent="0.25">
      <c r="A84" s="143">
        <f t="shared" si="111"/>
        <v>0</v>
      </c>
      <c r="C84" s="27"/>
      <c r="D84" s="19" t="s">
        <v>233</v>
      </c>
      <c r="E84" s="132">
        <v>0</v>
      </c>
      <c r="F84" s="132">
        <v>0</v>
      </c>
      <c r="G84" s="148">
        <f t="shared" si="122"/>
        <v>0</v>
      </c>
      <c r="H84" s="132">
        <v>0</v>
      </c>
      <c r="I84" s="132">
        <v>0</v>
      </c>
      <c r="J84" s="148">
        <f t="shared" si="123"/>
        <v>0</v>
      </c>
      <c r="K84" s="27"/>
      <c r="L84" s="19" t="s">
        <v>233</v>
      </c>
      <c r="M84" s="132">
        <v>0</v>
      </c>
      <c r="N84" s="132">
        <v>0</v>
      </c>
      <c r="O84" s="148">
        <f t="shared" si="124"/>
        <v>0</v>
      </c>
      <c r="P84" s="132">
        <v>0</v>
      </c>
      <c r="Q84" s="132">
        <v>0</v>
      </c>
      <c r="R84" s="148">
        <f t="shared" si="125"/>
        <v>0</v>
      </c>
      <c r="S84" s="27"/>
      <c r="T84" s="19" t="s">
        <v>233</v>
      </c>
      <c r="U84" s="148">
        <f t="shared" si="116"/>
        <v>0</v>
      </c>
      <c r="V84" s="148">
        <f t="shared" si="117"/>
        <v>0</v>
      </c>
      <c r="W84" s="27"/>
      <c r="X84" s="19" t="s">
        <v>233</v>
      </c>
      <c r="Y84" s="132">
        <v>0</v>
      </c>
      <c r="Z84" s="132">
        <v>0</v>
      </c>
      <c r="AA84" s="148">
        <f t="shared" si="126"/>
        <v>0</v>
      </c>
      <c r="AB84" s="132">
        <v>0</v>
      </c>
      <c r="AC84" s="132">
        <v>0</v>
      </c>
      <c r="AD84" s="148">
        <f t="shared" si="127"/>
        <v>0</v>
      </c>
      <c r="AE84" s="27"/>
      <c r="AF84" s="19" t="s">
        <v>233</v>
      </c>
      <c r="AG84" s="148">
        <f t="shared" si="120"/>
        <v>0</v>
      </c>
      <c r="AH84" s="148">
        <f t="shared" si="121"/>
        <v>0</v>
      </c>
      <c r="AI84" s="27"/>
    </row>
    <row r="85" spans="1:35" ht="11.5" x14ac:dyDescent="0.25">
      <c r="A85" s="143">
        <f t="shared" si="111"/>
        <v>0</v>
      </c>
      <c r="C85" s="27"/>
      <c r="D85" s="19" t="s">
        <v>234</v>
      </c>
      <c r="E85" s="132">
        <v>0</v>
      </c>
      <c r="F85" s="132">
        <v>0</v>
      </c>
      <c r="G85" s="148">
        <f t="shared" si="122"/>
        <v>0</v>
      </c>
      <c r="H85" s="132">
        <v>0</v>
      </c>
      <c r="I85" s="132">
        <v>0</v>
      </c>
      <c r="J85" s="148">
        <f t="shared" si="123"/>
        <v>0</v>
      </c>
      <c r="K85" s="27"/>
      <c r="L85" s="19" t="s">
        <v>234</v>
      </c>
      <c r="M85" s="132">
        <v>0</v>
      </c>
      <c r="N85" s="132">
        <v>0</v>
      </c>
      <c r="O85" s="148">
        <f t="shared" si="124"/>
        <v>0</v>
      </c>
      <c r="P85" s="132">
        <v>0</v>
      </c>
      <c r="Q85" s="132">
        <v>0</v>
      </c>
      <c r="R85" s="148">
        <f t="shared" si="125"/>
        <v>0</v>
      </c>
      <c r="S85" s="27"/>
      <c r="T85" s="19" t="s">
        <v>234</v>
      </c>
      <c r="U85" s="148">
        <f t="shared" si="116"/>
        <v>0</v>
      </c>
      <c r="V85" s="148">
        <f t="shared" si="117"/>
        <v>0</v>
      </c>
      <c r="W85" s="27"/>
      <c r="X85" s="19" t="s">
        <v>234</v>
      </c>
      <c r="Y85" s="132">
        <v>0</v>
      </c>
      <c r="Z85" s="132">
        <v>0</v>
      </c>
      <c r="AA85" s="148">
        <f t="shared" si="126"/>
        <v>0</v>
      </c>
      <c r="AB85" s="132">
        <v>0</v>
      </c>
      <c r="AC85" s="132">
        <v>0</v>
      </c>
      <c r="AD85" s="148">
        <f t="shared" si="127"/>
        <v>0</v>
      </c>
      <c r="AE85" s="27"/>
      <c r="AF85" s="19" t="s">
        <v>234</v>
      </c>
      <c r="AG85" s="148">
        <f t="shared" si="120"/>
        <v>0</v>
      </c>
      <c r="AH85" s="148">
        <f t="shared" si="121"/>
        <v>0</v>
      </c>
      <c r="AI85" s="27"/>
    </row>
    <row r="86" spans="1:35" ht="11.5" x14ac:dyDescent="0.25">
      <c r="A86" s="143">
        <f t="shared" si="111"/>
        <v>0</v>
      </c>
      <c r="C86" s="27"/>
      <c r="D86" s="13" t="s">
        <v>34</v>
      </c>
      <c r="E86" s="132">
        <v>0</v>
      </c>
      <c r="F86" s="132">
        <v>0</v>
      </c>
      <c r="G86" s="148">
        <f>SUM(E86:F86)</f>
        <v>0</v>
      </c>
      <c r="H86" s="132">
        <v>0</v>
      </c>
      <c r="I86" s="132">
        <v>0</v>
      </c>
      <c r="J86" s="148">
        <f>SUM(H86:I86)</f>
        <v>0</v>
      </c>
      <c r="K86" s="27"/>
      <c r="L86" s="13" t="s">
        <v>34</v>
      </c>
      <c r="M86" s="132">
        <v>0</v>
      </c>
      <c r="N86" s="132">
        <v>0</v>
      </c>
      <c r="O86" s="148">
        <f>SUM(M86:N86)</f>
        <v>0</v>
      </c>
      <c r="P86" s="132">
        <v>0</v>
      </c>
      <c r="Q86" s="132">
        <v>0</v>
      </c>
      <c r="R86" s="148">
        <f>SUM(P86:Q86)</f>
        <v>0</v>
      </c>
      <c r="S86" s="27"/>
      <c r="T86" s="13" t="s">
        <v>34</v>
      </c>
      <c r="U86" s="148">
        <f t="shared" si="116"/>
        <v>0</v>
      </c>
      <c r="V86" s="148">
        <f t="shared" si="117"/>
        <v>0</v>
      </c>
      <c r="W86" s="27"/>
      <c r="X86" s="13" t="s">
        <v>34</v>
      </c>
      <c r="Y86" s="132">
        <v>0</v>
      </c>
      <c r="Z86" s="132">
        <v>0</v>
      </c>
      <c r="AA86" s="148">
        <f>SUM(Y86:Z86)</f>
        <v>0</v>
      </c>
      <c r="AB86" s="132">
        <v>0</v>
      </c>
      <c r="AC86" s="132">
        <v>0</v>
      </c>
      <c r="AD86" s="148">
        <f>SUM(AB86:AC86)</f>
        <v>0</v>
      </c>
      <c r="AE86" s="27"/>
      <c r="AF86" s="13" t="s">
        <v>34</v>
      </c>
      <c r="AG86" s="148">
        <f t="shared" si="120"/>
        <v>0</v>
      </c>
      <c r="AH86" s="148">
        <f t="shared" si="121"/>
        <v>0</v>
      </c>
      <c r="AI86" s="27"/>
    </row>
    <row r="87" spans="1:35" ht="11.5" x14ac:dyDescent="0.25">
      <c r="A87" s="143">
        <f t="shared" si="111"/>
        <v>0</v>
      </c>
      <c r="C87" s="27"/>
      <c r="D87" s="63" t="s">
        <v>235</v>
      </c>
      <c r="E87" s="132">
        <v>0</v>
      </c>
      <c r="F87" s="132">
        <v>0</v>
      </c>
      <c r="G87" s="148">
        <f t="shared" si="112"/>
        <v>0</v>
      </c>
      <c r="H87" s="132">
        <v>0</v>
      </c>
      <c r="I87" s="132">
        <v>0</v>
      </c>
      <c r="J87" s="148">
        <f t="shared" si="113"/>
        <v>0</v>
      </c>
      <c r="K87" s="27"/>
      <c r="L87" s="63" t="s">
        <v>235</v>
      </c>
      <c r="M87" s="132">
        <v>0</v>
      </c>
      <c r="N87" s="132">
        <v>0</v>
      </c>
      <c r="O87" s="148">
        <f t="shared" si="114"/>
        <v>0</v>
      </c>
      <c r="P87" s="132">
        <v>0</v>
      </c>
      <c r="Q87" s="132">
        <v>0</v>
      </c>
      <c r="R87" s="148">
        <f t="shared" si="115"/>
        <v>0</v>
      </c>
      <c r="S87" s="27"/>
      <c r="T87" s="63" t="s">
        <v>235</v>
      </c>
      <c r="U87" s="148">
        <f t="shared" si="116"/>
        <v>0</v>
      </c>
      <c r="V87" s="148">
        <f t="shared" si="117"/>
        <v>0</v>
      </c>
      <c r="W87" s="27"/>
      <c r="X87" s="63" t="s">
        <v>235</v>
      </c>
      <c r="Y87" s="132">
        <v>0</v>
      </c>
      <c r="Z87" s="132">
        <v>0</v>
      </c>
      <c r="AA87" s="148">
        <f t="shared" si="118"/>
        <v>0</v>
      </c>
      <c r="AB87" s="132">
        <v>0</v>
      </c>
      <c r="AC87" s="132">
        <v>0</v>
      </c>
      <c r="AD87" s="148">
        <f t="shared" si="119"/>
        <v>0</v>
      </c>
      <c r="AE87" s="27"/>
      <c r="AF87" s="63" t="s">
        <v>235</v>
      </c>
      <c r="AG87" s="148">
        <f t="shared" si="120"/>
        <v>0</v>
      </c>
      <c r="AH87" s="148">
        <f t="shared" si="121"/>
        <v>0</v>
      </c>
      <c r="AI87" s="27"/>
    </row>
    <row r="88" spans="1:35" ht="11.5" x14ac:dyDescent="0.25">
      <c r="A88" s="143"/>
      <c r="C88" s="27"/>
      <c r="D88" s="14" t="s">
        <v>35</v>
      </c>
      <c r="E88" s="49">
        <f t="shared" ref="E88:I88" si="128">SUM(E78:E87)</f>
        <v>0</v>
      </c>
      <c r="F88" s="49">
        <f t="shared" si="128"/>
        <v>0</v>
      </c>
      <c r="G88" s="49">
        <f t="shared" si="128"/>
        <v>0</v>
      </c>
      <c r="H88" s="49">
        <f t="shared" si="128"/>
        <v>0</v>
      </c>
      <c r="I88" s="49">
        <f t="shared" si="128"/>
        <v>0</v>
      </c>
      <c r="J88" s="49">
        <f>SUM(J78:J87)</f>
        <v>0</v>
      </c>
      <c r="K88" s="27"/>
      <c r="L88" s="14" t="s">
        <v>35</v>
      </c>
      <c r="M88" s="49">
        <f t="shared" ref="M88:Q88" si="129">SUM(M78:M87)</f>
        <v>0</v>
      </c>
      <c r="N88" s="49">
        <f t="shared" si="129"/>
        <v>0</v>
      </c>
      <c r="O88" s="49">
        <f t="shared" si="129"/>
        <v>0</v>
      </c>
      <c r="P88" s="49">
        <f t="shared" si="129"/>
        <v>0</v>
      </c>
      <c r="Q88" s="49">
        <f t="shared" si="129"/>
        <v>0</v>
      </c>
      <c r="R88" s="49">
        <f>SUM(R78:R87)</f>
        <v>0</v>
      </c>
      <c r="S88" s="27"/>
      <c r="T88" s="14" t="s">
        <v>35</v>
      </c>
      <c r="U88" s="49">
        <f>SUM(U78:U87)</f>
        <v>0</v>
      </c>
      <c r="V88" s="49">
        <f>SUM(V78:V87)</f>
        <v>0</v>
      </c>
      <c r="W88" s="27"/>
      <c r="X88" s="14" t="s">
        <v>35</v>
      </c>
      <c r="Y88" s="49">
        <f t="shared" ref="Y88:AC88" si="130">SUM(Y78:Y87)</f>
        <v>0</v>
      </c>
      <c r="Z88" s="49">
        <f t="shared" si="130"/>
        <v>0</v>
      </c>
      <c r="AA88" s="49">
        <f t="shared" si="130"/>
        <v>0</v>
      </c>
      <c r="AB88" s="49">
        <f t="shared" si="130"/>
        <v>0</v>
      </c>
      <c r="AC88" s="49">
        <f t="shared" si="130"/>
        <v>0</v>
      </c>
      <c r="AD88" s="49">
        <f>SUM(AD78:AD87)</f>
        <v>0</v>
      </c>
      <c r="AE88" s="27"/>
      <c r="AF88" s="14" t="s">
        <v>35</v>
      </c>
      <c r="AG88" s="49">
        <f>SUM(AG78:AG87)</f>
        <v>0</v>
      </c>
      <c r="AH88" s="49">
        <f>SUM(AH78:AH87)</f>
        <v>0</v>
      </c>
      <c r="AI88" s="27"/>
    </row>
    <row r="89" spans="1:35" ht="11.5" x14ac:dyDescent="0.25">
      <c r="A89" s="143"/>
      <c r="C89" s="27"/>
      <c r="D89" s="27"/>
      <c r="E89" s="17"/>
      <c r="F89" s="17"/>
      <c r="G89" s="17"/>
      <c r="H89" s="17"/>
      <c r="I89" s="17"/>
      <c r="J89" s="17"/>
      <c r="K89" s="27"/>
      <c r="L89" s="27"/>
      <c r="M89" s="17"/>
      <c r="N89" s="17"/>
      <c r="O89" s="17"/>
      <c r="P89" s="17"/>
      <c r="Q89" s="17"/>
      <c r="R89" s="17"/>
      <c r="S89" s="27"/>
      <c r="T89" s="27"/>
      <c r="U89" s="17"/>
      <c r="V89" s="17"/>
      <c r="W89" s="27"/>
      <c r="X89" s="27"/>
      <c r="Y89" s="17"/>
      <c r="Z89" s="17"/>
      <c r="AA89" s="17"/>
      <c r="AB89" s="17"/>
      <c r="AC89" s="17"/>
      <c r="AD89" s="17"/>
      <c r="AE89" s="27"/>
      <c r="AF89" s="27"/>
      <c r="AG89" s="17"/>
      <c r="AH89" s="17"/>
      <c r="AI89" s="27"/>
    </row>
    <row r="90" spans="1:35" ht="11.5" x14ac:dyDescent="0.25">
      <c r="A90" s="143"/>
      <c r="C90" s="27"/>
      <c r="D90" s="14" t="s">
        <v>36</v>
      </c>
      <c r="E90" s="49">
        <f t="shared" ref="E90:I90" si="131">E76-E88</f>
        <v>0</v>
      </c>
      <c r="F90" s="49">
        <f t="shared" si="131"/>
        <v>0</v>
      </c>
      <c r="G90" s="49">
        <f t="shared" si="131"/>
        <v>0</v>
      </c>
      <c r="H90" s="49">
        <f t="shared" si="131"/>
        <v>0</v>
      </c>
      <c r="I90" s="49">
        <f t="shared" si="131"/>
        <v>0</v>
      </c>
      <c r="J90" s="49">
        <f>J76-J88</f>
        <v>0</v>
      </c>
      <c r="K90" s="27"/>
      <c r="L90" s="14" t="s">
        <v>36</v>
      </c>
      <c r="M90" s="49">
        <f t="shared" ref="M90:Q90" si="132">M76-M88</f>
        <v>0</v>
      </c>
      <c r="N90" s="49">
        <f t="shared" si="132"/>
        <v>0</v>
      </c>
      <c r="O90" s="49">
        <f t="shared" si="132"/>
        <v>0</v>
      </c>
      <c r="P90" s="49">
        <f t="shared" si="132"/>
        <v>0</v>
      </c>
      <c r="Q90" s="49">
        <f t="shared" si="132"/>
        <v>0</v>
      </c>
      <c r="R90" s="49">
        <f>R76-R88</f>
        <v>0</v>
      </c>
      <c r="S90" s="27"/>
      <c r="T90" s="14" t="s">
        <v>36</v>
      </c>
      <c r="U90" s="49">
        <f>U76-U88</f>
        <v>0</v>
      </c>
      <c r="V90" s="49">
        <f>V76-V88</f>
        <v>0</v>
      </c>
      <c r="W90" s="27"/>
      <c r="X90" s="14" t="s">
        <v>36</v>
      </c>
      <c r="Y90" s="49">
        <f t="shared" ref="Y90:AC90" si="133">Y76-Y88</f>
        <v>0</v>
      </c>
      <c r="Z90" s="49">
        <f t="shared" si="133"/>
        <v>0</v>
      </c>
      <c r="AA90" s="49">
        <f t="shared" si="133"/>
        <v>0</v>
      </c>
      <c r="AB90" s="49">
        <f t="shared" si="133"/>
        <v>0</v>
      </c>
      <c r="AC90" s="49">
        <f t="shared" si="133"/>
        <v>0</v>
      </c>
      <c r="AD90" s="49">
        <f>AD76-AD88</f>
        <v>0</v>
      </c>
      <c r="AE90" s="27"/>
      <c r="AF90" s="14" t="s">
        <v>36</v>
      </c>
      <c r="AG90" s="49">
        <f>AG76-AG88</f>
        <v>0</v>
      </c>
      <c r="AH90" s="49">
        <f>AH76-AH88</f>
        <v>0</v>
      </c>
      <c r="AI90" s="27"/>
    </row>
    <row r="91" spans="1:35" ht="11.5" x14ac:dyDescent="0.25">
      <c r="A91" s="143"/>
      <c r="C91" s="27"/>
      <c r="D91" s="27"/>
      <c r="E91" s="17"/>
      <c r="F91" s="17"/>
      <c r="G91" s="17"/>
      <c r="H91" s="17"/>
      <c r="I91" s="17"/>
      <c r="J91" s="17"/>
      <c r="K91" s="27"/>
      <c r="L91" s="27"/>
      <c r="M91" s="17"/>
      <c r="N91" s="17"/>
      <c r="O91" s="17"/>
      <c r="P91" s="17"/>
      <c r="Q91" s="17"/>
      <c r="R91" s="17"/>
      <c r="S91" s="27"/>
      <c r="T91" s="27"/>
      <c r="U91" s="17"/>
      <c r="V91" s="17"/>
      <c r="W91" s="27"/>
      <c r="X91" s="27"/>
      <c r="Y91" s="17"/>
      <c r="Z91" s="17"/>
      <c r="AA91" s="17"/>
      <c r="AB91" s="17"/>
      <c r="AC91" s="17"/>
      <c r="AD91" s="17"/>
      <c r="AE91" s="27"/>
      <c r="AF91" s="27"/>
      <c r="AG91" s="17"/>
      <c r="AH91" s="17"/>
      <c r="AI91" s="27"/>
    </row>
    <row r="92" spans="1:35" ht="11.5" x14ac:dyDescent="0.25">
      <c r="A92" s="143"/>
      <c r="C92" s="27"/>
      <c r="D92" s="22" t="s">
        <v>236</v>
      </c>
      <c r="E92" s="50">
        <f t="shared" ref="E92:I92" si="134">(E64+E76)-E88</f>
        <v>0</v>
      </c>
      <c r="F92" s="50">
        <f t="shared" si="134"/>
        <v>0</v>
      </c>
      <c r="G92" s="50">
        <f t="shared" si="134"/>
        <v>0</v>
      </c>
      <c r="H92" s="50">
        <f t="shared" si="134"/>
        <v>0</v>
      </c>
      <c r="I92" s="50">
        <f t="shared" si="134"/>
        <v>0</v>
      </c>
      <c r="J92" s="50">
        <f>(J64+J76)-J88</f>
        <v>0</v>
      </c>
      <c r="K92" s="27"/>
      <c r="L92" s="22" t="s">
        <v>236</v>
      </c>
      <c r="M92" s="50">
        <f t="shared" ref="M92:Q92" si="135">(M64+M76)-M88</f>
        <v>0</v>
      </c>
      <c r="N92" s="50">
        <f t="shared" si="135"/>
        <v>0</v>
      </c>
      <c r="O92" s="50">
        <f t="shared" si="135"/>
        <v>0</v>
      </c>
      <c r="P92" s="50">
        <f t="shared" si="135"/>
        <v>0</v>
      </c>
      <c r="Q92" s="50">
        <f t="shared" si="135"/>
        <v>0</v>
      </c>
      <c r="R92" s="50">
        <f>(R64+R76)-R88</f>
        <v>0</v>
      </c>
      <c r="S92" s="27"/>
      <c r="T92" s="22" t="s">
        <v>236</v>
      </c>
      <c r="U92" s="50">
        <f>(U64+U76)-U88</f>
        <v>0</v>
      </c>
      <c r="V92" s="50">
        <f>(V64+V76)-V88</f>
        <v>0</v>
      </c>
      <c r="W92" s="27"/>
      <c r="X92" s="22" t="s">
        <v>236</v>
      </c>
      <c r="Y92" s="50">
        <f t="shared" ref="Y92:AC92" si="136">(Y64+Y76)-Y88</f>
        <v>0</v>
      </c>
      <c r="Z92" s="50">
        <f t="shared" si="136"/>
        <v>0</v>
      </c>
      <c r="AA92" s="50">
        <f t="shared" si="136"/>
        <v>0</v>
      </c>
      <c r="AB92" s="50">
        <f t="shared" si="136"/>
        <v>0</v>
      </c>
      <c r="AC92" s="50">
        <f t="shared" si="136"/>
        <v>0</v>
      </c>
      <c r="AD92" s="50">
        <f>(AD64+AD76)-AD88</f>
        <v>0</v>
      </c>
      <c r="AE92" s="27"/>
      <c r="AF92" s="22" t="s">
        <v>236</v>
      </c>
      <c r="AG92" s="50">
        <f>(AG64+AG76)-AG88</f>
        <v>0</v>
      </c>
      <c r="AH92" s="50">
        <f>(AH64+AH76)-AH88</f>
        <v>0</v>
      </c>
      <c r="AI92" s="27"/>
    </row>
    <row r="93" spans="1:35" ht="11.5" x14ac:dyDescent="0.25">
      <c r="A93" s="143"/>
      <c r="C93" s="27"/>
      <c r="D93" s="27"/>
      <c r="E93" s="17"/>
      <c r="F93" s="17"/>
      <c r="G93" s="17"/>
      <c r="H93" s="17"/>
      <c r="I93" s="17"/>
      <c r="J93" s="17"/>
      <c r="K93" s="27"/>
      <c r="L93" s="27"/>
      <c r="M93" s="17"/>
      <c r="N93" s="17"/>
      <c r="O93" s="17"/>
      <c r="P93" s="17"/>
      <c r="Q93" s="17"/>
      <c r="R93" s="17"/>
      <c r="S93" s="27"/>
      <c r="T93" s="27"/>
      <c r="U93" s="17"/>
      <c r="V93" s="17"/>
      <c r="W93" s="27"/>
      <c r="X93" s="27"/>
      <c r="Y93" s="17"/>
      <c r="Z93" s="17"/>
      <c r="AA93" s="17"/>
      <c r="AB93" s="17"/>
      <c r="AC93" s="17"/>
      <c r="AD93" s="17"/>
      <c r="AE93" s="27"/>
      <c r="AF93" s="27"/>
      <c r="AG93" s="17"/>
      <c r="AH93" s="17"/>
      <c r="AI93" s="27"/>
    </row>
    <row r="94" spans="1:35" ht="11.5" x14ac:dyDescent="0.25">
      <c r="A94" s="143">
        <f t="shared" ref="A94:A102" si="137">IF(OR(G94&lt;0,J94&lt;0,U94&lt;0,V94&lt;0,AA94&lt;0,AD94&lt;0),1,0)</f>
        <v>0</v>
      </c>
      <c r="C94" s="27"/>
      <c r="D94" s="13" t="s">
        <v>198</v>
      </c>
      <c r="E94" s="132">
        <v>0</v>
      </c>
      <c r="F94" s="132">
        <v>0</v>
      </c>
      <c r="G94" s="148">
        <f t="shared" ref="G94:G102" si="138">SUM(E94:F94)</f>
        <v>0</v>
      </c>
      <c r="H94" s="132">
        <v>0</v>
      </c>
      <c r="I94" s="132">
        <v>0</v>
      </c>
      <c r="J94" s="148">
        <f t="shared" ref="J94:J102" si="139">SUM(H94:I94)</f>
        <v>0</v>
      </c>
      <c r="K94" s="27"/>
      <c r="L94" s="13" t="s">
        <v>198</v>
      </c>
      <c r="M94" s="132">
        <v>0</v>
      </c>
      <c r="N94" s="132">
        <v>0</v>
      </c>
      <c r="O94" s="148">
        <f t="shared" ref="O94:O102" si="140">SUM(M94:N94)</f>
        <v>0</v>
      </c>
      <c r="P94" s="132">
        <v>0</v>
      </c>
      <c r="Q94" s="132">
        <v>0</v>
      </c>
      <c r="R94" s="148">
        <f t="shared" ref="R94:R102" si="141">SUM(P94:Q94)</f>
        <v>0</v>
      </c>
      <c r="S94" s="27"/>
      <c r="T94" s="13" t="s">
        <v>198</v>
      </c>
      <c r="U94" s="148">
        <f t="shared" ref="U94:U102" si="142">O94/O$17</f>
        <v>0</v>
      </c>
      <c r="V94" s="148">
        <f t="shared" ref="V94:V102" si="143">R94/R$17</f>
        <v>0</v>
      </c>
      <c r="W94" s="27"/>
      <c r="X94" s="13" t="s">
        <v>198</v>
      </c>
      <c r="Y94" s="132">
        <v>0</v>
      </c>
      <c r="Z94" s="132">
        <v>0</v>
      </c>
      <c r="AA94" s="148">
        <f t="shared" ref="AA94:AA102" si="144">SUM(Y94:Z94)</f>
        <v>0</v>
      </c>
      <c r="AB94" s="132">
        <v>0</v>
      </c>
      <c r="AC94" s="132">
        <v>0</v>
      </c>
      <c r="AD94" s="148">
        <f t="shared" ref="AD94:AD102" si="145">SUM(AB94:AC94)</f>
        <v>0</v>
      </c>
      <c r="AE94" s="27"/>
      <c r="AF94" s="13" t="s">
        <v>198</v>
      </c>
      <c r="AG94" s="148">
        <f t="shared" ref="AG94:AG102" si="146">AA94/AA$17</f>
        <v>0</v>
      </c>
      <c r="AH94" s="148">
        <f t="shared" ref="AH94:AH102" si="147">AD94/AD$17</f>
        <v>0</v>
      </c>
      <c r="AI94" s="27"/>
    </row>
    <row r="95" spans="1:35" ht="11.5" x14ac:dyDescent="0.25">
      <c r="A95" s="143">
        <f t="shared" si="137"/>
        <v>0</v>
      </c>
      <c r="C95" s="27"/>
      <c r="D95" s="63" t="s">
        <v>142</v>
      </c>
      <c r="E95" s="132">
        <v>0</v>
      </c>
      <c r="F95" s="132">
        <v>0</v>
      </c>
      <c r="G95" s="148">
        <f>SUM(E95:F95)</f>
        <v>0</v>
      </c>
      <c r="H95" s="132">
        <v>0</v>
      </c>
      <c r="I95" s="132">
        <v>0</v>
      </c>
      <c r="J95" s="148">
        <f>SUM(H95:I95)</f>
        <v>0</v>
      </c>
      <c r="K95" s="27"/>
      <c r="L95" s="63" t="s">
        <v>142</v>
      </c>
      <c r="M95" s="132">
        <v>0</v>
      </c>
      <c r="N95" s="132">
        <v>0</v>
      </c>
      <c r="O95" s="148">
        <f>SUM(M95:N95)</f>
        <v>0</v>
      </c>
      <c r="P95" s="132">
        <v>0</v>
      </c>
      <c r="Q95" s="132">
        <v>0</v>
      </c>
      <c r="R95" s="148">
        <f>SUM(P95:Q95)</f>
        <v>0</v>
      </c>
      <c r="S95" s="27"/>
      <c r="T95" s="63" t="s">
        <v>142</v>
      </c>
      <c r="U95" s="148">
        <f t="shared" si="142"/>
        <v>0</v>
      </c>
      <c r="V95" s="148">
        <f t="shared" si="143"/>
        <v>0</v>
      </c>
      <c r="W95" s="27"/>
      <c r="X95" s="63" t="s">
        <v>142</v>
      </c>
      <c r="Y95" s="132">
        <v>0</v>
      </c>
      <c r="Z95" s="132">
        <v>0</v>
      </c>
      <c r="AA95" s="148">
        <f>SUM(Y95:Z95)</f>
        <v>0</v>
      </c>
      <c r="AB95" s="132">
        <v>0</v>
      </c>
      <c r="AC95" s="132">
        <v>0</v>
      </c>
      <c r="AD95" s="148">
        <f>SUM(AB95:AC95)</f>
        <v>0</v>
      </c>
      <c r="AE95" s="27"/>
      <c r="AF95" s="63" t="s">
        <v>142</v>
      </c>
      <c r="AG95" s="148">
        <f t="shared" si="146"/>
        <v>0</v>
      </c>
      <c r="AH95" s="148">
        <f t="shared" si="147"/>
        <v>0</v>
      </c>
      <c r="AI95" s="27"/>
    </row>
    <row r="96" spans="1:35" ht="11.5" x14ac:dyDescent="0.25">
      <c r="A96" s="143">
        <f t="shared" si="137"/>
        <v>0</v>
      </c>
      <c r="C96" s="27"/>
      <c r="D96" s="13" t="s">
        <v>81</v>
      </c>
      <c r="E96" s="132">
        <v>0</v>
      </c>
      <c r="F96" s="132">
        <v>0</v>
      </c>
      <c r="G96" s="148">
        <f>SUM(E96:F96)</f>
        <v>0</v>
      </c>
      <c r="H96" s="132">
        <v>0</v>
      </c>
      <c r="I96" s="132">
        <v>0</v>
      </c>
      <c r="J96" s="148">
        <f>SUM(H96:I96)</f>
        <v>0</v>
      </c>
      <c r="K96" s="27"/>
      <c r="L96" s="13" t="s">
        <v>81</v>
      </c>
      <c r="M96" s="132">
        <v>0</v>
      </c>
      <c r="N96" s="132">
        <v>0</v>
      </c>
      <c r="O96" s="148">
        <f>SUM(M96:N96)</f>
        <v>0</v>
      </c>
      <c r="P96" s="132">
        <v>0</v>
      </c>
      <c r="Q96" s="132">
        <v>0</v>
      </c>
      <c r="R96" s="148">
        <f>SUM(P96:Q96)</f>
        <v>0</v>
      </c>
      <c r="S96" s="27"/>
      <c r="T96" s="13" t="s">
        <v>81</v>
      </c>
      <c r="U96" s="148">
        <f t="shared" si="142"/>
        <v>0</v>
      </c>
      <c r="V96" s="148">
        <f t="shared" si="143"/>
        <v>0</v>
      </c>
      <c r="W96" s="27"/>
      <c r="X96" s="13" t="s">
        <v>81</v>
      </c>
      <c r="Y96" s="132">
        <v>0</v>
      </c>
      <c r="Z96" s="132">
        <v>0</v>
      </c>
      <c r="AA96" s="148">
        <f>SUM(Y96:Z96)</f>
        <v>0</v>
      </c>
      <c r="AB96" s="132">
        <v>0</v>
      </c>
      <c r="AC96" s="132">
        <v>0</v>
      </c>
      <c r="AD96" s="148">
        <f>SUM(AB96:AC96)</f>
        <v>0</v>
      </c>
      <c r="AE96" s="27"/>
      <c r="AF96" s="13" t="s">
        <v>81</v>
      </c>
      <c r="AG96" s="148">
        <f t="shared" si="146"/>
        <v>0</v>
      </c>
      <c r="AH96" s="148">
        <f t="shared" si="147"/>
        <v>0</v>
      </c>
      <c r="AI96" s="27"/>
    </row>
    <row r="97" spans="1:35" ht="11.5" x14ac:dyDescent="0.25">
      <c r="A97" s="143">
        <f t="shared" si="137"/>
        <v>0</v>
      </c>
      <c r="C97" s="27"/>
      <c r="D97" s="13" t="s">
        <v>199</v>
      </c>
      <c r="E97" s="132">
        <v>0</v>
      </c>
      <c r="F97" s="132">
        <v>0</v>
      </c>
      <c r="G97" s="148">
        <f>SUM(E97:F97)</f>
        <v>0</v>
      </c>
      <c r="H97" s="132">
        <v>0</v>
      </c>
      <c r="I97" s="132">
        <v>0</v>
      </c>
      <c r="J97" s="148">
        <f>SUM(H97:I97)</f>
        <v>0</v>
      </c>
      <c r="K97" s="27"/>
      <c r="L97" s="13" t="s">
        <v>199</v>
      </c>
      <c r="M97" s="132">
        <v>0</v>
      </c>
      <c r="N97" s="132">
        <v>0</v>
      </c>
      <c r="O97" s="148">
        <f>SUM(M97:N97)</f>
        <v>0</v>
      </c>
      <c r="P97" s="132">
        <v>0</v>
      </c>
      <c r="Q97" s="132">
        <v>0</v>
      </c>
      <c r="R97" s="148">
        <f>SUM(P97:Q97)</f>
        <v>0</v>
      </c>
      <c r="S97" s="27"/>
      <c r="T97" s="13" t="s">
        <v>199</v>
      </c>
      <c r="U97" s="148">
        <f t="shared" si="142"/>
        <v>0</v>
      </c>
      <c r="V97" s="148">
        <f t="shared" si="143"/>
        <v>0</v>
      </c>
      <c r="W97" s="27"/>
      <c r="X97" s="13" t="s">
        <v>199</v>
      </c>
      <c r="Y97" s="132">
        <v>0</v>
      </c>
      <c r="Z97" s="132">
        <v>0</v>
      </c>
      <c r="AA97" s="148">
        <f>SUM(Y97:Z97)</f>
        <v>0</v>
      </c>
      <c r="AB97" s="132">
        <v>0</v>
      </c>
      <c r="AC97" s="132">
        <v>0</v>
      </c>
      <c r="AD97" s="148">
        <f>SUM(AB97:AC97)</f>
        <v>0</v>
      </c>
      <c r="AE97" s="27"/>
      <c r="AF97" s="13" t="s">
        <v>199</v>
      </c>
      <c r="AG97" s="148">
        <f t="shared" si="146"/>
        <v>0</v>
      </c>
      <c r="AH97" s="148">
        <f t="shared" si="147"/>
        <v>0</v>
      </c>
      <c r="AI97" s="27"/>
    </row>
    <row r="98" spans="1:35" ht="11.5" x14ac:dyDescent="0.25">
      <c r="A98" s="143">
        <f t="shared" si="137"/>
        <v>0</v>
      </c>
      <c r="C98" s="27"/>
      <c r="D98" s="13" t="s">
        <v>237</v>
      </c>
      <c r="E98" s="132">
        <v>0</v>
      </c>
      <c r="F98" s="132">
        <v>0</v>
      </c>
      <c r="G98" s="148">
        <f t="shared" ref="G98:G100" si="148">SUM(E98:F98)</f>
        <v>0</v>
      </c>
      <c r="H98" s="132">
        <v>0</v>
      </c>
      <c r="I98" s="132">
        <v>0</v>
      </c>
      <c r="J98" s="148">
        <f t="shared" ref="J98:J100" si="149">SUM(H98:I98)</f>
        <v>0</v>
      </c>
      <c r="K98" s="27"/>
      <c r="L98" s="13" t="s">
        <v>237</v>
      </c>
      <c r="M98" s="132">
        <v>0</v>
      </c>
      <c r="N98" s="132">
        <v>0</v>
      </c>
      <c r="O98" s="148">
        <f t="shared" ref="O98:O100" si="150">SUM(M98:N98)</f>
        <v>0</v>
      </c>
      <c r="P98" s="132">
        <v>0</v>
      </c>
      <c r="Q98" s="132">
        <v>0</v>
      </c>
      <c r="R98" s="148">
        <f t="shared" ref="R98:R100" si="151">SUM(P98:Q98)</f>
        <v>0</v>
      </c>
      <c r="S98" s="27"/>
      <c r="T98" s="13" t="s">
        <v>237</v>
      </c>
      <c r="U98" s="148">
        <f t="shared" si="142"/>
        <v>0</v>
      </c>
      <c r="V98" s="148">
        <f t="shared" si="143"/>
        <v>0</v>
      </c>
      <c r="W98" s="27"/>
      <c r="X98" s="13" t="s">
        <v>237</v>
      </c>
      <c r="Y98" s="132">
        <v>0</v>
      </c>
      <c r="Z98" s="132">
        <v>0</v>
      </c>
      <c r="AA98" s="148">
        <f t="shared" ref="AA98:AA100" si="152">SUM(Y98:Z98)</f>
        <v>0</v>
      </c>
      <c r="AB98" s="132">
        <v>0</v>
      </c>
      <c r="AC98" s="132">
        <v>0</v>
      </c>
      <c r="AD98" s="148">
        <f t="shared" ref="AD98:AD100" si="153">SUM(AB98:AC98)</f>
        <v>0</v>
      </c>
      <c r="AE98" s="27"/>
      <c r="AF98" s="13" t="s">
        <v>237</v>
      </c>
      <c r="AG98" s="148">
        <f t="shared" si="146"/>
        <v>0</v>
      </c>
      <c r="AH98" s="148">
        <f t="shared" si="147"/>
        <v>0</v>
      </c>
      <c r="AI98" s="27"/>
    </row>
    <row r="99" spans="1:35" ht="11.5" x14ac:dyDescent="0.25">
      <c r="A99" s="143">
        <f t="shared" si="137"/>
        <v>0</v>
      </c>
      <c r="C99" s="27"/>
      <c r="D99" s="13" t="s">
        <v>238</v>
      </c>
      <c r="E99" s="132">
        <v>0</v>
      </c>
      <c r="F99" s="132">
        <v>0</v>
      </c>
      <c r="G99" s="148">
        <f t="shared" si="148"/>
        <v>0</v>
      </c>
      <c r="H99" s="132">
        <v>0</v>
      </c>
      <c r="I99" s="132">
        <v>0</v>
      </c>
      <c r="J99" s="148">
        <f t="shared" si="149"/>
        <v>0</v>
      </c>
      <c r="K99" s="27"/>
      <c r="L99" s="13" t="s">
        <v>238</v>
      </c>
      <c r="M99" s="132">
        <v>0</v>
      </c>
      <c r="N99" s="132">
        <v>0</v>
      </c>
      <c r="O99" s="148">
        <f t="shared" si="150"/>
        <v>0</v>
      </c>
      <c r="P99" s="132">
        <v>0</v>
      </c>
      <c r="Q99" s="132">
        <v>0</v>
      </c>
      <c r="R99" s="148">
        <f t="shared" si="151"/>
        <v>0</v>
      </c>
      <c r="S99" s="27"/>
      <c r="T99" s="13" t="s">
        <v>238</v>
      </c>
      <c r="U99" s="148">
        <f t="shared" si="142"/>
        <v>0</v>
      </c>
      <c r="V99" s="148">
        <f t="shared" si="143"/>
        <v>0</v>
      </c>
      <c r="W99" s="27"/>
      <c r="X99" s="13" t="s">
        <v>238</v>
      </c>
      <c r="Y99" s="132">
        <v>0</v>
      </c>
      <c r="Z99" s="132">
        <v>0</v>
      </c>
      <c r="AA99" s="148">
        <f t="shared" si="152"/>
        <v>0</v>
      </c>
      <c r="AB99" s="132">
        <v>0</v>
      </c>
      <c r="AC99" s="132">
        <v>0</v>
      </c>
      <c r="AD99" s="148">
        <f t="shared" si="153"/>
        <v>0</v>
      </c>
      <c r="AE99" s="27"/>
      <c r="AF99" s="13" t="s">
        <v>238</v>
      </c>
      <c r="AG99" s="148">
        <f t="shared" si="146"/>
        <v>0</v>
      </c>
      <c r="AH99" s="148">
        <f t="shared" si="147"/>
        <v>0</v>
      </c>
      <c r="AI99" s="27"/>
    </row>
    <row r="100" spans="1:35" ht="11.5" x14ac:dyDescent="0.25">
      <c r="A100" s="143">
        <f t="shared" si="137"/>
        <v>0</v>
      </c>
      <c r="C100" s="27"/>
      <c r="D100" s="13" t="s">
        <v>176</v>
      </c>
      <c r="E100" s="132">
        <v>0</v>
      </c>
      <c r="F100" s="132">
        <v>0</v>
      </c>
      <c r="G100" s="148">
        <f t="shared" si="148"/>
        <v>0</v>
      </c>
      <c r="H100" s="132">
        <v>0</v>
      </c>
      <c r="I100" s="132">
        <v>0</v>
      </c>
      <c r="J100" s="148">
        <f t="shared" si="149"/>
        <v>0</v>
      </c>
      <c r="K100" s="27"/>
      <c r="L100" s="13" t="s">
        <v>176</v>
      </c>
      <c r="M100" s="132">
        <v>0</v>
      </c>
      <c r="N100" s="132">
        <v>0</v>
      </c>
      <c r="O100" s="148">
        <f t="shared" si="150"/>
        <v>0</v>
      </c>
      <c r="P100" s="132">
        <v>0</v>
      </c>
      <c r="Q100" s="132">
        <v>0</v>
      </c>
      <c r="R100" s="148">
        <f t="shared" si="151"/>
        <v>0</v>
      </c>
      <c r="S100" s="27"/>
      <c r="T100" s="13" t="s">
        <v>176</v>
      </c>
      <c r="U100" s="148">
        <f t="shared" si="142"/>
        <v>0</v>
      </c>
      <c r="V100" s="148">
        <f t="shared" si="143"/>
        <v>0</v>
      </c>
      <c r="W100" s="27"/>
      <c r="X100" s="13" t="s">
        <v>176</v>
      </c>
      <c r="Y100" s="132">
        <v>0</v>
      </c>
      <c r="Z100" s="132">
        <v>0</v>
      </c>
      <c r="AA100" s="148">
        <f t="shared" si="152"/>
        <v>0</v>
      </c>
      <c r="AB100" s="132">
        <v>0</v>
      </c>
      <c r="AC100" s="132">
        <v>0</v>
      </c>
      <c r="AD100" s="148">
        <f t="shared" si="153"/>
        <v>0</v>
      </c>
      <c r="AE100" s="27"/>
      <c r="AF100" s="13" t="s">
        <v>176</v>
      </c>
      <c r="AG100" s="148">
        <f t="shared" si="146"/>
        <v>0</v>
      </c>
      <c r="AH100" s="148">
        <f t="shared" si="147"/>
        <v>0</v>
      </c>
      <c r="AI100" s="27"/>
    </row>
    <row r="101" spans="1:35" ht="11.5" x14ac:dyDescent="0.25">
      <c r="A101" s="143">
        <f t="shared" si="137"/>
        <v>0</v>
      </c>
      <c r="C101" s="27"/>
      <c r="D101" s="13" t="s">
        <v>332</v>
      </c>
      <c r="E101" s="132">
        <v>0</v>
      </c>
      <c r="F101" s="132">
        <v>0</v>
      </c>
      <c r="G101" s="148">
        <f>SUM(E101:F101)</f>
        <v>0</v>
      </c>
      <c r="H101" s="132">
        <v>0</v>
      </c>
      <c r="I101" s="132">
        <v>0</v>
      </c>
      <c r="J101" s="148">
        <f>SUM(H101:I101)</f>
        <v>0</v>
      </c>
      <c r="K101" s="27"/>
      <c r="L101" s="13" t="s">
        <v>332</v>
      </c>
      <c r="M101" s="132">
        <v>0</v>
      </c>
      <c r="N101" s="132">
        <v>0</v>
      </c>
      <c r="O101" s="148">
        <f>SUM(M101:N101)</f>
        <v>0</v>
      </c>
      <c r="P101" s="132">
        <v>0</v>
      </c>
      <c r="Q101" s="132">
        <v>0</v>
      </c>
      <c r="R101" s="148">
        <f>SUM(P101:Q101)</f>
        <v>0</v>
      </c>
      <c r="S101" s="27"/>
      <c r="T101" s="13" t="s">
        <v>332</v>
      </c>
      <c r="U101" s="148">
        <f t="shared" si="142"/>
        <v>0</v>
      </c>
      <c r="V101" s="148">
        <f t="shared" si="143"/>
        <v>0</v>
      </c>
      <c r="W101" s="27"/>
      <c r="X101" s="13" t="s">
        <v>332</v>
      </c>
      <c r="Y101" s="132">
        <v>0</v>
      </c>
      <c r="Z101" s="132">
        <v>0</v>
      </c>
      <c r="AA101" s="148">
        <f>SUM(Y101:Z101)</f>
        <v>0</v>
      </c>
      <c r="AB101" s="132">
        <v>0</v>
      </c>
      <c r="AC101" s="132">
        <v>0</v>
      </c>
      <c r="AD101" s="148">
        <f>SUM(AB101:AC101)</f>
        <v>0</v>
      </c>
      <c r="AE101" s="27"/>
      <c r="AF101" s="13" t="s">
        <v>332</v>
      </c>
      <c r="AG101" s="148">
        <f t="shared" si="146"/>
        <v>0</v>
      </c>
      <c r="AH101" s="148">
        <f t="shared" si="147"/>
        <v>0</v>
      </c>
      <c r="AI101" s="27"/>
    </row>
    <row r="102" spans="1:35" ht="11.5" x14ac:dyDescent="0.25">
      <c r="A102" s="143">
        <f t="shared" si="137"/>
        <v>0</v>
      </c>
      <c r="C102" s="27"/>
      <c r="D102" s="63" t="s">
        <v>235</v>
      </c>
      <c r="E102" s="132">
        <v>0</v>
      </c>
      <c r="F102" s="132">
        <v>0</v>
      </c>
      <c r="G102" s="148">
        <f t="shared" si="138"/>
        <v>0</v>
      </c>
      <c r="H102" s="132">
        <v>0</v>
      </c>
      <c r="I102" s="132">
        <v>0</v>
      </c>
      <c r="J102" s="148">
        <f t="shared" si="139"/>
        <v>0</v>
      </c>
      <c r="K102" s="27"/>
      <c r="L102" s="63" t="s">
        <v>235</v>
      </c>
      <c r="M102" s="132">
        <v>0</v>
      </c>
      <c r="N102" s="132">
        <v>0</v>
      </c>
      <c r="O102" s="148">
        <f t="shared" si="140"/>
        <v>0</v>
      </c>
      <c r="P102" s="132">
        <v>0</v>
      </c>
      <c r="Q102" s="132">
        <v>0</v>
      </c>
      <c r="R102" s="148">
        <f t="shared" si="141"/>
        <v>0</v>
      </c>
      <c r="S102" s="27"/>
      <c r="T102" s="63" t="s">
        <v>235</v>
      </c>
      <c r="U102" s="148">
        <f t="shared" si="142"/>
        <v>0</v>
      </c>
      <c r="V102" s="148">
        <f t="shared" si="143"/>
        <v>0</v>
      </c>
      <c r="W102" s="27"/>
      <c r="X102" s="63" t="s">
        <v>235</v>
      </c>
      <c r="Y102" s="132">
        <v>0</v>
      </c>
      <c r="Z102" s="132">
        <v>0</v>
      </c>
      <c r="AA102" s="148">
        <f t="shared" si="144"/>
        <v>0</v>
      </c>
      <c r="AB102" s="132">
        <v>0</v>
      </c>
      <c r="AC102" s="132">
        <v>0</v>
      </c>
      <c r="AD102" s="148">
        <f t="shared" si="145"/>
        <v>0</v>
      </c>
      <c r="AE102" s="27"/>
      <c r="AF102" s="63" t="s">
        <v>235</v>
      </c>
      <c r="AG102" s="148">
        <f t="shared" si="146"/>
        <v>0</v>
      </c>
      <c r="AH102" s="148">
        <f t="shared" si="147"/>
        <v>0</v>
      </c>
      <c r="AI102" s="27"/>
    </row>
    <row r="103" spans="1:35" ht="11.5" x14ac:dyDescent="0.25">
      <c r="A103" s="143"/>
      <c r="C103" s="27"/>
      <c r="D103" s="14" t="s">
        <v>334</v>
      </c>
      <c r="E103" s="49">
        <f t="shared" ref="E103:I103" si="154">SUM(E94:E102)</f>
        <v>0</v>
      </c>
      <c r="F103" s="49">
        <f t="shared" si="154"/>
        <v>0</v>
      </c>
      <c r="G103" s="49">
        <f t="shared" si="154"/>
        <v>0</v>
      </c>
      <c r="H103" s="49">
        <f t="shared" si="154"/>
        <v>0</v>
      </c>
      <c r="I103" s="49">
        <f t="shared" si="154"/>
        <v>0</v>
      </c>
      <c r="J103" s="49">
        <f>SUM(J94:J102)</f>
        <v>0</v>
      </c>
      <c r="K103" s="27"/>
      <c r="L103" s="14" t="s">
        <v>334</v>
      </c>
      <c r="M103" s="49">
        <f t="shared" ref="M103:Q103" si="155">SUM(M94:M102)</f>
        <v>0</v>
      </c>
      <c r="N103" s="49">
        <f t="shared" si="155"/>
        <v>0</v>
      </c>
      <c r="O103" s="49">
        <f t="shared" si="155"/>
        <v>0</v>
      </c>
      <c r="P103" s="49">
        <f t="shared" si="155"/>
        <v>0</v>
      </c>
      <c r="Q103" s="49">
        <f t="shared" si="155"/>
        <v>0</v>
      </c>
      <c r="R103" s="49">
        <f>SUM(R94:R102)</f>
        <v>0</v>
      </c>
      <c r="S103" s="27"/>
      <c r="T103" s="14" t="s">
        <v>334</v>
      </c>
      <c r="U103" s="49">
        <f>SUM(U94:U102)</f>
        <v>0</v>
      </c>
      <c r="V103" s="49">
        <f>SUM(V94:V102)</f>
        <v>0</v>
      </c>
      <c r="W103" s="27"/>
      <c r="X103" s="14" t="s">
        <v>334</v>
      </c>
      <c r="Y103" s="49">
        <f t="shared" ref="Y103:AC103" si="156">SUM(Y94:Y102)</f>
        <v>0</v>
      </c>
      <c r="Z103" s="49">
        <f t="shared" si="156"/>
        <v>0</v>
      </c>
      <c r="AA103" s="49">
        <f t="shared" si="156"/>
        <v>0</v>
      </c>
      <c r="AB103" s="49">
        <f t="shared" si="156"/>
        <v>0</v>
      </c>
      <c r="AC103" s="49">
        <f t="shared" si="156"/>
        <v>0</v>
      </c>
      <c r="AD103" s="49">
        <f>SUM(AD94:AD102)</f>
        <v>0</v>
      </c>
      <c r="AE103" s="27"/>
      <c r="AF103" s="14" t="s">
        <v>334</v>
      </c>
      <c r="AG103" s="49">
        <f>SUM(AG94:AG102)</f>
        <v>0</v>
      </c>
      <c r="AH103" s="49">
        <f>SUM(AH94:AH102)</f>
        <v>0</v>
      </c>
      <c r="AI103" s="27"/>
    </row>
    <row r="104" spans="1:35" ht="11.5" x14ac:dyDescent="0.25">
      <c r="A104" s="143"/>
      <c r="C104" s="27"/>
      <c r="D104" s="27"/>
      <c r="E104" s="17"/>
      <c r="F104" s="17"/>
      <c r="G104" s="17"/>
      <c r="H104" s="17"/>
      <c r="I104" s="17"/>
      <c r="J104" s="17"/>
      <c r="K104" s="27"/>
      <c r="L104" s="27"/>
      <c r="M104" s="17"/>
      <c r="N104" s="17"/>
      <c r="O104" s="17"/>
      <c r="P104" s="17"/>
      <c r="Q104" s="17"/>
      <c r="R104" s="17"/>
      <c r="S104" s="27"/>
      <c r="T104" s="27"/>
      <c r="U104" s="17"/>
      <c r="V104" s="17"/>
      <c r="W104" s="27"/>
      <c r="X104" s="27"/>
      <c r="Y104" s="17"/>
      <c r="Z104" s="17"/>
      <c r="AA104" s="17"/>
      <c r="AB104" s="17"/>
      <c r="AC104" s="17"/>
      <c r="AD104" s="17"/>
      <c r="AE104" s="27"/>
      <c r="AF104" s="27"/>
      <c r="AG104" s="17"/>
      <c r="AH104" s="17"/>
      <c r="AI104" s="27"/>
    </row>
    <row r="105" spans="1:35" ht="11.5" x14ac:dyDescent="0.25">
      <c r="A105" s="143"/>
      <c r="C105" s="27"/>
      <c r="D105" s="14" t="s">
        <v>75</v>
      </c>
      <c r="E105" s="49">
        <f t="shared" ref="E105:I105" si="157">E64+E76-E88-E103</f>
        <v>0</v>
      </c>
      <c r="F105" s="49">
        <f t="shared" si="157"/>
        <v>0</v>
      </c>
      <c r="G105" s="49">
        <f t="shared" si="157"/>
        <v>0</v>
      </c>
      <c r="H105" s="49">
        <f t="shared" si="157"/>
        <v>0</v>
      </c>
      <c r="I105" s="49">
        <f t="shared" si="157"/>
        <v>0</v>
      </c>
      <c r="J105" s="49">
        <f>J64+J76-J88-J103</f>
        <v>0</v>
      </c>
      <c r="K105" s="27"/>
      <c r="L105" s="14" t="s">
        <v>75</v>
      </c>
      <c r="M105" s="49">
        <f t="shared" ref="M105:Q105" si="158">M64+M76-M88-M103</f>
        <v>0</v>
      </c>
      <c r="N105" s="49">
        <f t="shared" si="158"/>
        <v>0</v>
      </c>
      <c r="O105" s="49">
        <f t="shared" si="158"/>
        <v>0</v>
      </c>
      <c r="P105" s="49">
        <f t="shared" si="158"/>
        <v>0</v>
      </c>
      <c r="Q105" s="49">
        <f t="shared" si="158"/>
        <v>0</v>
      </c>
      <c r="R105" s="49">
        <f>R64+R76-R88-R103</f>
        <v>0</v>
      </c>
      <c r="S105" s="27"/>
      <c r="T105" s="14" t="s">
        <v>75</v>
      </c>
      <c r="U105" s="49">
        <f>U64+U76-U88-U103</f>
        <v>0</v>
      </c>
      <c r="V105" s="49">
        <f>V64+V76-V88-V103</f>
        <v>0</v>
      </c>
      <c r="W105" s="27"/>
      <c r="X105" s="14" t="s">
        <v>75</v>
      </c>
      <c r="Y105" s="49">
        <f t="shared" ref="Y105:AC105" si="159">Y64+Y76-Y88-Y103</f>
        <v>0</v>
      </c>
      <c r="Z105" s="49">
        <f t="shared" si="159"/>
        <v>0</v>
      </c>
      <c r="AA105" s="49">
        <f t="shared" si="159"/>
        <v>0</v>
      </c>
      <c r="AB105" s="49">
        <f t="shared" si="159"/>
        <v>0</v>
      </c>
      <c r="AC105" s="49">
        <f t="shared" si="159"/>
        <v>0</v>
      </c>
      <c r="AD105" s="49">
        <f>AD64+AD76-AD88-AD103</f>
        <v>0</v>
      </c>
      <c r="AE105" s="27"/>
      <c r="AF105" s="14" t="s">
        <v>75</v>
      </c>
      <c r="AG105" s="49">
        <f>AG64+AG76-AG88-AG103</f>
        <v>0</v>
      </c>
      <c r="AH105" s="49">
        <f>AH64+AH76-AH88-AH103</f>
        <v>0</v>
      </c>
      <c r="AI105" s="27"/>
    </row>
    <row r="106" spans="1:35" ht="11.5" x14ac:dyDescent="0.25">
      <c r="A106" s="143"/>
      <c r="C106" s="27"/>
      <c r="D106" s="27"/>
      <c r="E106" s="17"/>
      <c r="F106" s="17"/>
      <c r="G106" s="17"/>
      <c r="H106" s="17"/>
      <c r="I106" s="17"/>
      <c r="J106" s="17"/>
      <c r="K106" s="27"/>
      <c r="L106" s="27"/>
      <c r="M106" s="17"/>
      <c r="N106" s="17"/>
      <c r="O106" s="17"/>
      <c r="P106" s="17"/>
      <c r="Q106" s="17"/>
      <c r="R106" s="17"/>
      <c r="S106" s="27"/>
      <c r="T106" s="27"/>
      <c r="U106" s="17"/>
      <c r="V106" s="17"/>
      <c r="W106" s="27"/>
      <c r="X106" s="27"/>
      <c r="Y106" s="17"/>
      <c r="Z106" s="17"/>
      <c r="AA106" s="17"/>
      <c r="AB106" s="17"/>
      <c r="AC106" s="17"/>
      <c r="AD106" s="17"/>
      <c r="AE106" s="27"/>
      <c r="AF106" s="27"/>
      <c r="AG106" s="17"/>
      <c r="AH106" s="17"/>
      <c r="AI106" s="27"/>
    </row>
    <row r="107" spans="1:35" ht="11.5" x14ac:dyDescent="0.25">
      <c r="B107" s="143">
        <f>IF(OR(G107&lt;0,J107&lt;0,U107&lt;0,V107&lt;0,AA107&lt;0,AD107&lt;0),1,0)</f>
        <v>0</v>
      </c>
      <c r="C107" s="27"/>
      <c r="D107" s="13" t="s">
        <v>356</v>
      </c>
      <c r="E107" s="132">
        <v>0</v>
      </c>
      <c r="F107" s="132">
        <v>0</v>
      </c>
      <c r="G107" s="148">
        <f t="shared" ref="G107:G111" si="160">SUM(E107:F107)</f>
        <v>0</v>
      </c>
      <c r="H107" s="132">
        <v>0</v>
      </c>
      <c r="I107" s="132">
        <v>0</v>
      </c>
      <c r="J107" s="148">
        <f t="shared" ref="J107:J111" si="161">SUM(H107:I107)</f>
        <v>0</v>
      </c>
      <c r="K107" s="27"/>
      <c r="L107" s="13" t="s">
        <v>356</v>
      </c>
      <c r="M107" s="132">
        <v>0</v>
      </c>
      <c r="N107" s="132">
        <v>0</v>
      </c>
      <c r="O107" s="148">
        <f t="shared" ref="O107:O111" si="162">SUM(M107:N107)</f>
        <v>0</v>
      </c>
      <c r="P107" s="132">
        <v>0</v>
      </c>
      <c r="Q107" s="132">
        <v>0</v>
      </c>
      <c r="R107" s="148">
        <f t="shared" ref="R107:R111" si="163">SUM(P107:Q107)</f>
        <v>0</v>
      </c>
      <c r="S107" s="27"/>
      <c r="T107" s="13" t="s">
        <v>356</v>
      </c>
      <c r="U107" s="148">
        <f>O107/O$17</f>
        <v>0</v>
      </c>
      <c r="V107" s="148">
        <f>R107/R$17</f>
        <v>0</v>
      </c>
      <c r="W107" s="27"/>
      <c r="X107" s="13" t="s">
        <v>356</v>
      </c>
      <c r="Y107" s="132">
        <v>0</v>
      </c>
      <c r="Z107" s="132">
        <v>0</v>
      </c>
      <c r="AA107" s="148">
        <f t="shared" ref="AA107:AA111" si="164">SUM(Y107:Z107)</f>
        <v>0</v>
      </c>
      <c r="AB107" s="132">
        <v>0</v>
      </c>
      <c r="AC107" s="132">
        <v>0</v>
      </c>
      <c r="AD107" s="148">
        <f t="shared" ref="AD107:AD111" si="165">SUM(AB107:AC107)</f>
        <v>0</v>
      </c>
      <c r="AE107" s="27"/>
      <c r="AF107" s="13" t="s">
        <v>356</v>
      </c>
      <c r="AG107" s="148">
        <f>AA107/AA$17</f>
        <v>0</v>
      </c>
      <c r="AH107" s="148">
        <f>AD107/AD$17</f>
        <v>0</v>
      </c>
      <c r="AI107" s="27"/>
    </row>
    <row r="108" spans="1:35" ht="11.5" x14ac:dyDescent="0.25">
      <c r="B108" s="143">
        <f>IF(OR(G108&lt;0,J108&lt;0,U108&lt;0,V108&lt;0,AA108&lt;0,AD108&lt;0),1,0)</f>
        <v>0</v>
      </c>
      <c r="C108" s="27"/>
      <c r="D108" s="13" t="s">
        <v>357</v>
      </c>
      <c r="E108" s="132">
        <v>0</v>
      </c>
      <c r="F108" s="132">
        <v>0</v>
      </c>
      <c r="G108" s="148">
        <f t="shared" si="160"/>
        <v>0</v>
      </c>
      <c r="H108" s="132">
        <v>0</v>
      </c>
      <c r="I108" s="132">
        <v>0</v>
      </c>
      <c r="J108" s="148">
        <f t="shared" si="161"/>
        <v>0</v>
      </c>
      <c r="K108" s="27"/>
      <c r="L108" s="13" t="s">
        <v>357</v>
      </c>
      <c r="M108" s="132">
        <v>0</v>
      </c>
      <c r="N108" s="132">
        <v>0</v>
      </c>
      <c r="O108" s="148">
        <f t="shared" si="162"/>
        <v>0</v>
      </c>
      <c r="P108" s="132">
        <v>0</v>
      </c>
      <c r="Q108" s="132">
        <v>0</v>
      </c>
      <c r="R108" s="148">
        <f t="shared" si="163"/>
        <v>0</v>
      </c>
      <c r="S108" s="27"/>
      <c r="T108" s="13" t="s">
        <v>357</v>
      </c>
      <c r="U108" s="148">
        <f>O108/O$17</f>
        <v>0</v>
      </c>
      <c r="V108" s="148">
        <f>R108/R$17</f>
        <v>0</v>
      </c>
      <c r="W108" s="27"/>
      <c r="X108" s="13" t="s">
        <v>357</v>
      </c>
      <c r="Y108" s="132">
        <v>0</v>
      </c>
      <c r="Z108" s="132">
        <v>0</v>
      </c>
      <c r="AA108" s="148">
        <f t="shared" si="164"/>
        <v>0</v>
      </c>
      <c r="AB108" s="132">
        <v>0</v>
      </c>
      <c r="AC108" s="132">
        <v>0</v>
      </c>
      <c r="AD108" s="148">
        <f t="shared" si="165"/>
        <v>0</v>
      </c>
      <c r="AE108" s="27"/>
      <c r="AF108" s="13" t="s">
        <v>357</v>
      </c>
      <c r="AG108" s="148">
        <f>AA108/AA$17</f>
        <v>0</v>
      </c>
      <c r="AH108" s="148">
        <f>AD108/AD$17</f>
        <v>0</v>
      </c>
      <c r="AI108" s="27"/>
    </row>
    <row r="109" spans="1:35" ht="11.5" x14ac:dyDescent="0.25">
      <c r="B109" s="143">
        <f>IF(OR(G109&lt;0,J109&lt;0,U109&lt;0,V109&lt;0,AA109&lt;0,AD109&lt;0),1,0)</f>
        <v>0</v>
      </c>
      <c r="C109" s="27"/>
      <c r="D109" s="13" t="s">
        <v>358</v>
      </c>
      <c r="E109" s="132">
        <v>0</v>
      </c>
      <c r="F109" s="132">
        <v>0</v>
      </c>
      <c r="G109" s="148">
        <f t="shared" si="160"/>
        <v>0</v>
      </c>
      <c r="H109" s="132">
        <v>0</v>
      </c>
      <c r="I109" s="132">
        <v>0</v>
      </c>
      <c r="J109" s="148">
        <f t="shared" si="161"/>
        <v>0</v>
      </c>
      <c r="K109" s="27"/>
      <c r="L109" s="13" t="s">
        <v>358</v>
      </c>
      <c r="M109" s="132">
        <v>0</v>
      </c>
      <c r="N109" s="132">
        <v>0</v>
      </c>
      <c r="O109" s="148">
        <f t="shared" si="162"/>
        <v>0</v>
      </c>
      <c r="P109" s="132">
        <v>0</v>
      </c>
      <c r="Q109" s="132">
        <v>0</v>
      </c>
      <c r="R109" s="148">
        <f t="shared" si="163"/>
        <v>0</v>
      </c>
      <c r="S109" s="27"/>
      <c r="T109" s="13" t="s">
        <v>358</v>
      </c>
      <c r="U109" s="148">
        <f>O109/O$17</f>
        <v>0</v>
      </c>
      <c r="V109" s="148">
        <f>R109/R$17</f>
        <v>0</v>
      </c>
      <c r="W109" s="27"/>
      <c r="X109" s="13" t="s">
        <v>358</v>
      </c>
      <c r="Y109" s="132">
        <v>0</v>
      </c>
      <c r="Z109" s="132">
        <v>0</v>
      </c>
      <c r="AA109" s="148">
        <f t="shared" si="164"/>
        <v>0</v>
      </c>
      <c r="AB109" s="132">
        <v>0</v>
      </c>
      <c r="AC109" s="132">
        <v>0</v>
      </c>
      <c r="AD109" s="148">
        <f t="shared" si="165"/>
        <v>0</v>
      </c>
      <c r="AE109" s="27"/>
      <c r="AF109" s="13" t="s">
        <v>358</v>
      </c>
      <c r="AG109" s="148">
        <f>AA109/AA$17</f>
        <v>0</v>
      </c>
      <c r="AH109" s="148">
        <f>AD109/AD$17</f>
        <v>0</v>
      </c>
      <c r="AI109" s="27"/>
    </row>
    <row r="110" spans="1:35" ht="11.5" x14ac:dyDescent="0.25">
      <c r="B110" s="143">
        <f>IF(OR(G110&lt;0,J110&lt;0,U110&lt;0,V110&lt;0,AA110&lt;0,AD110&lt;0),1,0)</f>
        <v>0</v>
      </c>
      <c r="C110" s="27"/>
      <c r="D110" s="13" t="s">
        <v>359</v>
      </c>
      <c r="E110" s="132">
        <v>0</v>
      </c>
      <c r="F110" s="132">
        <v>0</v>
      </c>
      <c r="G110" s="148">
        <f t="shared" si="160"/>
        <v>0</v>
      </c>
      <c r="H110" s="132">
        <v>0</v>
      </c>
      <c r="I110" s="132">
        <v>0</v>
      </c>
      <c r="J110" s="148">
        <f t="shared" si="161"/>
        <v>0</v>
      </c>
      <c r="K110" s="27"/>
      <c r="L110" s="13" t="s">
        <v>359</v>
      </c>
      <c r="M110" s="132">
        <v>0</v>
      </c>
      <c r="N110" s="132">
        <v>0</v>
      </c>
      <c r="O110" s="148">
        <f t="shared" si="162"/>
        <v>0</v>
      </c>
      <c r="P110" s="132">
        <v>0</v>
      </c>
      <c r="Q110" s="132">
        <v>0</v>
      </c>
      <c r="R110" s="148">
        <f t="shared" si="163"/>
        <v>0</v>
      </c>
      <c r="S110" s="27"/>
      <c r="T110" s="13" t="s">
        <v>359</v>
      </c>
      <c r="U110" s="148">
        <f>O110/O$17</f>
        <v>0</v>
      </c>
      <c r="V110" s="148">
        <f>R110/R$17</f>
        <v>0</v>
      </c>
      <c r="W110" s="27"/>
      <c r="X110" s="13" t="s">
        <v>359</v>
      </c>
      <c r="Y110" s="132">
        <v>0</v>
      </c>
      <c r="Z110" s="132">
        <v>0</v>
      </c>
      <c r="AA110" s="148">
        <f t="shared" si="164"/>
        <v>0</v>
      </c>
      <c r="AB110" s="132">
        <v>0</v>
      </c>
      <c r="AC110" s="132">
        <v>0</v>
      </c>
      <c r="AD110" s="148">
        <f t="shared" si="165"/>
        <v>0</v>
      </c>
      <c r="AE110" s="27"/>
      <c r="AF110" s="13" t="s">
        <v>359</v>
      </c>
      <c r="AG110" s="148">
        <f>AA110/AA$17</f>
        <v>0</v>
      </c>
      <c r="AH110" s="148">
        <f>AD110/AD$17</f>
        <v>0</v>
      </c>
      <c r="AI110" s="27"/>
    </row>
    <row r="111" spans="1:35" ht="11.5" x14ac:dyDescent="0.25">
      <c r="B111" s="143">
        <f>IF(OR(G111&lt;0,J111&lt;0,U111&lt;0,V111&lt;0,AA111&lt;0,AD111&lt;0),1,0)</f>
        <v>0</v>
      </c>
      <c r="C111" s="27"/>
      <c r="D111" s="13" t="s">
        <v>360</v>
      </c>
      <c r="E111" s="132">
        <v>0</v>
      </c>
      <c r="F111" s="132">
        <v>0</v>
      </c>
      <c r="G111" s="148">
        <f t="shared" si="160"/>
        <v>0</v>
      </c>
      <c r="H111" s="132">
        <v>0</v>
      </c>
      <c r="I111" s="132">
        <v>0</v>
      </c>
      <c r="J111" s="148">
        <f t="shared" si="161"/>
        <v>0</v>
      </c>
      <c r="K111" s="27"/>
      <c r="L111" s="13" t="s">
        <v>360</v>
      </c>
      <c r="M111" s="132">
        <v>0</v>
      </c>
      <c r="N111" s="132">
        <v>0</v>
      </c>
      <c r="O111" s="148">
        <f t="shared" si="162"/>
        <v>0</v>
      </c>
      <c r="P111" s="132">
        <v>0</v>
      </c>
      <c r="Q111" s="132">
        <v>0</v>
      </c>
      <c r="R111" s="148">
        <f t="shared" si="163"/>
        <v>0</v>
      </c>
      <c r="S111" s="27"/>
      <c r="T111" s="13" t="s">
        <v>360</v>
      </c>
      <c r="U111" s="148">
        <f>O111/O$17</f>
        <v>0</v>
      </c>
      <c r="V111" s="148">
        <f>R111/R$17</f>
        <v>0</v>
      </c>
      <c r="W111" s="27"/>
      <c r="X111" s="13" t="s">
        <v>360</v>
      </c>
      <c r="Y111" s="132">
        <v>0</v>
      </c>
      <c r="Z111" s="132">
        <v>0</v>
      </c>
      <c r="AA111" s="148">
        <f t="shared" si="164"/>
        <v>0</v>
      </c>
      <c r="AB111" s="132">
        <v>0</v>
      </c>
      <c r="AC111" s="132">
        <v>0</v>
      </c>
      <c r="AD111" s="148">
        <f t="shared" si="165"/>
        <v>0</v>
      </c>
      <c r="AE111" s="27"/>
      <c r="AF111" s="13" t="s">
        <v>360</v>
      </c>
      <c r="AG111" s="148">
        <f>AA111/AA$17</f>
        <v>0</v>
      </c>
      <c r="AH111" s="148">
        <f>AD111/AD$17</f>
        <v>0</v>
      </c>
      <c r="AI111" s="27"/>
    </row>
    <row r="112" spans="1:35" ht="11.5" x14ac:dyDescent="0.25">
      <c r="A112" s="143"/>
      <c r="C112" s="27"/>
      <c r="D112" s="14" t="s">
        <v>200</v>
      </c>
      <c r="E112" s="49">
        <f t="shared" ref="E112:I112" si="166">SUM(E107:E111)</f>
        <v>0</v>
      </c>
      <c r="F112" s="49">
        <f t="shared" si="166"/>
        <v>0</v>
      </c>
      <c r="G112" s="49">
        <f t="shared" si="166"/>
        <v>0</v>
      </c>
      <c r="H112" s="49">
        <f t="shared" si="166"/>
        <v>0</v>
      </c>
      <c r="I112" s="49">
        <f t="shared" si="166"/>
        <v>0</v>
      </c>
      <c r="J112" s="49">
        <f>SUM(J107:J111)</f>
        <v>0</v>
      </c>
      <c r="K112" s="27"/>
      <c r="L112" s="14" t="s">
        <v>200</v>
      </c>
      <c r="M112" s="49">
        <f t="shared" ref="M112:Q112" si="167">SUM(M107:M111)</f>
        <v>0</v>
      </c>
      <c r="N112" s="49">
        <f t="shared" si="167"/>
        <v>0</v>
      </c>
      <c r="O112" s="49">
        <f t="shared" si="167"/>
        <v>0</v>
      </c>
      <c r="P112" s="49">
        <f t="shared" si="167"/>
        <v>0</v>
      </c>
      <c r="Q112" s="49">
        <f t="shared" si="167"/>
        <v>0</v>
      </c>
      <c r="R112" s="49">
        <f>SUM(R107:R111)</f>
        <v>0</v>
      </c>
      <c r="S112" s="27"/>
      <c r="T112" s="14" t="s">
        <v>200</v>
      </c>
      <c r="U112" s="49">
        <f t="shared" ref="U112:V112" si="168">SUM(U107:U111)</f>
        <v>0</v>
      </c>
      <c r="V112" s="49">
        <f t="shared" si="168"/>
        <v>0</v>
      </c>
      <c r="W112" s="27"/>
      <c r="X112" s="14" t="s">
        <v>200</v>
      </c>
      <c r="Y112" s="49">
        <f t="shared" ref="Y112:AC112" si="169">SUM(Y107:Y111)</f>
        <v>0</v>
      </c>
      <c r="Z112" s="49">
        <f t="shared" si="169"/>
        <v>0</v>
      </c>
      <c r="AA112" s="49">
        <f t="shared" si="169"/>
        <v>0</v>
      </c>
      <c r="AB112" s="49">
        <f t="shared" si="169"/>
        <v>0</v>
      </c>
      <c r="AC112" s="49">
        <f t="shared" si="169"/>
        <v>0</v>
      </c>
      <c r="AD112" s="49">
        <f t="shared" ref="AD112" si="170">SUM(AD107:AD111)</f>
        <v>0</v>
      </c>
      <c r="AE112" s="27"/>
      <c r="AF112" s="14" t="s">
        <v>200</v>
      </c>
      <c r="AG112" s="49">
        <f t="shared" ref="AG112" si="171">SUM(AG107:AG111)</f>
        <v>0</v>
      </c>
      <c r="AH112" s="49">
        <f t="shared" ref="AH112" si="172">SUM(AH107:AH111)</f>
        <v>0</v>
      </c>
      <c r="AI112" s="27"/>
    </row>
    <row r="113" spans="1:35" ht="11.5" x14ac:dyDescent="0.25">
      <c r="A113" s="143"/>
      <c r="C113" s="27"/>
      <c r="D113" s="27"/>
      <c r="E113" s="17"/>
      <c r="F113" s="17"/>
      <c r="G113" s="17"/>
      <c r="H113" s="17"/>
      <c r="I113" s="17"/>
      <c r="J113" s="17"/>
      <c r="K113" s="27"/>
      <c r="L113" s="27"/>
      <c r="M113" s="17"/>
      <c r="N113" s="17"/>
      <c r="O113" s="17"/>
      <c r="P113" s="17"/>
      <c r="Q113" s="17"/>
      <c r="R113" s="17"/>
      <c r="S113" s="27"/>
      <c r="T113" s="27"/>
      <c r="U113" s="17"/>
      <c r="V113" s="17"/>
      <c r="W113" s="27"/>
      <c r="X113" s="27"/>
      <c r="Y113" s="17"/>
      <c r="Z113" s="17"/>
      <c r="AA113" s="17"/>
      <c r="AB113" s="17"/>
      <c r="AC113" s="17"/>
      <c r="AD113" s="17"/>
      <c r="AE113" s="27"/>
      <c r="AF113" s="27"/>
      <c r="AG113" s="17"/>
      <c r="AH113" s="17"/>
      <c r="AI113" s="27"/>
    </row>
    <row r="114" spans="1:35" ht="11.5" x14ac:dyDescent="0.25">
      <c r="A114" s="143"/>
      <c r="C114" s="27"/>
      <c r="D114" s="22" t="s">
        <v>39</v>
      </c>
      <c r="E114" s="17"/>
      <c r="F114" s="17"/>
      <c r="G114" s="50">
        <f>G103+G112</f>
        <v>0</v>
      </c>
      <c r="H114" s="17"/>
      <c r="I114" s="17"/>
      <c r="J114" s="50">
        <f>J103+J112</f>
        <v>0</v>
      </c>
      <c r="K114" s="27"/>
      <c r="L114" s="22" t="s">
        <v>39</v>
      </c>
      <c r="M114" s="17"/>
      <c r="N114" s="17"/>
      <c r="O114" s="50">
        <f>O103+O112</f>
        <v>0</v>
      </c>
      <c r="P114" s="17"/>
      <c r="Q114" s="17"/>
      <c r="R114" s="50">
        <f>R103+R112</f>
        <v>0</v>
      </c>
      <c r="S114" s="27"/>
      <c r="T114" s="22" t="s">
        <v>39</v>
      </c>
      <c r="U114" s="50">
        <f>U103+U112</f>
        <v>0</v>
      </c>
      <c r="V114" s="50">
        <f>V103+V112</f>
        <v>0</v>
      </c>
      <c r="W114" s="27"/>
      <c r="X114" s="22" t="s">
        <v>39</v>
      </c>
      <c r="Y114" s="17"/>
      <c r="Z114" s="17"/>
      <c r="AA114" s="50">
        <f>AA103+AA112</f>
        <v>0</v>
      </c>
      <c r="AB114" s="17"/>
      <c r="AC114" s="17"/>
      <c r="AD114" s="50">
        <f>AD103+AD112</f>
        <v>0</v>
      </c>
      <c r="AE114" s="27"/>
      <c r="AF114" s="22" t="s">
        <v>39</v>
      </c>
      <c r="AG114" s="50">
        <f t="shared" ref="AG114:AH114" si="173">AG103+AG112</f>
        <v>0</v>
      </c>
      <c r="AH114" s="50">
        <f t="shared" si="173"/>
        <v>0</v>
      </c>
      <c r="AI114" s="27"/>
    </row>
    <row r="115" spans="1:35" ht="11.5" x14ac:dyDescent="0.25">
      <c r="A115" s="143"/>
      <c r="C115" s="44"/>
      <c r="D115" s="46"/>
      <c r="E115" s="47"/>
      <c r="F115" s="47"/>
      <c r="G115" s="47"/>
      <c r="H115" s="47"/>
      <c r="I115" s="47"/>
      <c r="J115" s="47"/>
      <c r="K115" s="44"/>
      <c r="L115" s="46"/>
      <c r="M115" s="47"/>
      <c r="N115" s="47"/>
      <c r="O115" s="47"/>
      <c r="P115" s="47"/>
      <c r="Q115" s="47"/>
      <c r="R115" s="47"/>
      <c r="S115" s="44"/>
      <c r="T115" s="46"/>
      <c r="U115" s="47"/>
      <c r="V115" s="47"/>
      <c r="W115" s="44"/>
      <c r="X115" s="46"/>
      <c r="Y115" s="47"/>
      <c r="Z115" s="47"/>
      <c r="AA115" s="47"/>
      <c r="AB115" s="47"/>
      <c r="AC115" s="47"/>
      <c r="AD115" s="47"/>
      <c r="AE115" s="44"/>
      <c r="AF115" s="46"/>
      <c r="AG115" s="47"/>
      <c r="AH115" s="47"/>
      <c r="AI115" s="44"/>
    </row>
    <row r="116" spans="1:35" ht="12" x14ac:dyDescent="0.3">
      <c r="A116" s="143">
        <f>IF(OR(G116&lt;0,J116&lt;0,U116&lt;0,V116&lt;0,AA116&lt;0,AD116&lt;0),1,0)</f>
        <v>0</v>
      </c>
      <c r="C116" s="44"/>
      <c r="D116" s="37" t="s">
        <v>239</v>
      </c>
      <c r="E116" s="73"/>
      <c r="F116" s="73"/>
      <c r="G116" s="132">
        <v>0</v>
      </c>
      <c r="H116" s="73"/>
      <c r="I116" s="73"/>
      <c r="J116" s="132">
        <v>0</v>
      </c>
      <c r="K116" s="44"/>
      <c r="L116" s="37" t="s">
        <v>240</v>
      </c>
      <c r="M116" s="73"/>
      <c r="N116" s="73"/>
      <c r="O116" s="132">
        <v>0</v>
      </c>
      <c r="P116" s="73"/>
      <c r="Q116" s="73"/>
      <c r="R116" s="132">
        <v>0</v>
      </c>
      <c r="S116" s="44"/>
      <c r="T116" s="37" t="s">
        <v>239</v>
      </c>
      <c r="U116" s="148">
        <f>O116/O$17</f>
        <v>0</v>
      </c>
      <c r="V116" s="148">
        <f>R116/R$17</f>
        <v>0</v>
      </c>
      <c r="W116" s="44"/>
      <c r="X116" s="37" t="s">
        <v>240</v>
      </c>
      <c r="Y116" s="73"/>
      <c r="Z116" s="73"/>
      <c r="AA116" s="132">
        <v>0</v>
      </c>
      <c r="AB116" s="73"/>
      <c r="AC116" s="73"/>
      <c r="AD116" s="132">
        <v>0</v>
      </c>
      <c r="AE116" s="44"/>
      <c r="AF116" s="37" t="s">
        <v>239</v>
      </c>
      <c r="AG116" s="148">
        <f>AA116/AA$17</f>
        <v>0</v>
      </c>
      <c r="AH116" s="148">
        <f>AD116/AD$17</f>
        <v>0</v>
      </c>
      <c r="AI116" s="44"/>
    </row>
    <row r="117" spans="1:35" ht="12" x14ac:dyDescent="0.3">
      <c r="A117" s="143"/>
      <c r="C117" s="78"/>
      <c r="D117" s="37" t="s">
        <v>180</v>
      </c>
      <c r="E117" s="73"/>
      <c r="F117" s="73"/>
      <c r="G117" s="94" t="s">
        <v>141</v>
      </c>
      <c r="H117" s="73"/>
      <c r="I117" s="73"/>
      <c r="J117" s="94" t="s">
        <v>141</v>
      </c>
      <c r="K117" s="78"/>
      <c r="L117" s="37" t="s">
        <v>180</v>
      </c>
      <c r="M117" s="73"/>
      <c r="N117" s="73"/>
      <c r="O117" s="94" t="s">
        <v>141</v>
      </c>
      <c r="P117" s="73"/>
      <c r="Q117" s="73"/>
      <c r="R117" s="94" t="s">
        <v>141</v>
      </c>
      <c r="S117" s="78"/>
      <c r="T117" s="37" t="s">
        <v>180</v>
      </c>
      <c r="U117" s="146" t="str">
        <f>O117</f>
        <v>No</v>
      </c>
      <c r="V117" s="146" t="str">
        <f>R117</f>
        <v>No</v>
      </c>
      <c r="W117" s="78"/>
      <c r="X117" s="37" t="s">
        <v>180</v>
      </c>
      <c r="Y117" s="73"/>
      <c r="Z117" s="73"/>
      <c r="AA117" s="94" t="s">
        <v>141</v>
      </c>
      <c r="AB117" s="73"/>
      <c r="AC117" s="73"/>
      <c r="AD117" s="94" t="s">
        <v>141</v>
      </c>
      <c r="AE117" s="78"/>
      <c r="AF117" s="37" t="s">
        <v>180</v>
      </c>
      <c r="AG117" s="146" t="str">
        <f>AA117</f>
        <v>No</v>
      </c>
      <c r="AH117" s="146" t="str">
        <f>AD117</f>
        <v>No</v>
      </c>
      <c r="AI117" s="78"/>
    </row>
    <row r="118" spans="1:35" ht="11.5" x14ac:dyDescent="0.25">
      <c r="A118" s="143"/>
      <c r="C118" s="27"/>
      <c r="D118" s="27"/>
      <c r="E118" s="68"/>
      <c r="F118" s="68"/>
      <c r="G118" s="27"/>
      <c r="H118" s="68"/>
      <c r="I118" s="68"/>
      <c r="J118" s="27"/>
      <c r="K118" s="27"/>
      <c r="L118" s="27"/>
      <c r="M118" s="68"/>
      <c r="N118" s="68"/>
      <c r="O118" s="27"/>
      <c r="P118" s="68"/>
      <c r="Q118" s="68"/>
      <c r="R118" s="27"/>
      <c r="S118" s="27"/>
      <c r="T118" s="23"/>
      <c r="U118" s="27"/>
      <c r="V118" s="27"/>
      <c r="W118" s="27"/>
      <c r="X118" s="27"/>
      <c r="Y118" s="68"/>
      <c r="Z118" s="68"/>
      <c r="AA118" s="27"/>
      <c r="AB118" s="68"/>
      <c r="AC118" s="68"/>
      <c r="AD118" s="27"/>
      <c r="AE118" s="27"/>
      <c r="AF118" s="23"/>
      <c r="AG118" s="27"/>
      <c r="AH118" s="27"/>
      <c r="AI118" s="27"/>
    </row>
    <row r="119" spans="1:35" ht="11.5" x14ac:dyDescent="0.25">
      <c r="A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row>
    <row r="120" spans="1:35" ht="11.5" x14ac:dyDescent="0.25">
      <c r="B120" s="143">
        <f>1-(G120*J120*U120*V120*AG120*AH120)</f>
        <v>0</v>
      </c>
      <c r="C120" s="27"/>
      <c r="D120" s="24" t="s">
        <v>181</v>
      </c>
      <c r="E120" s="74"/>
      <c r="F120" s="74"/>
      <c r="G120" s="121" t="b">
        <f>ABS((G112+G103+G88)-(G76+G64)) &lt; eTol</f>
        <v>1</v>
      </c>
      <c r="H120" s="74"/>
      <c r="I120" s="74"/>
      <c r="J120" s="121" t="b">
        <f>ABS((J112+J103+J88)-(J76+J64)) &lt; eTol</f>
        <v>1</v>
      </c>
      <c r="K120" s="27"/>
      <c r="L120" s="24" t="s">
        <v>181</v>
      </c>
      <c r="M120" s="74"/>
      <c r="N120" s="74"/>
      <c r="O120" s="121" t="b">
        <f>ABS((O112+O103+O88)-(O76+O64)) &lt; eTol</f>
        <v>1</v>
      </c>
      <c r="P120" s="74"/>
      <c r="Q120" s="74"/>
      <c r="R120" s="121" t="b">
        <f>ABS((R112+R103+R88)-(R76+R64)) &lt; eTol</f>
        <v>1</v>
      </c>
      <c r="S120" s="27"/>
      <c r="T120" s="24" t="s">
        <v>181</v>
      </c>
      <c r="U120" s="121" t="b">
        <f>ABS((U112+U103+U88)-(U76+U64)) &lt; eTol</f>
        <v>1</v>
      </c>
      <c r="V120" s="121" t="b">
        <f>ABS((V112+V103+V88)-(V76+V64)) &lt; eTol</f>
        <v>1</v>
      </c>
      <c r="W120" s="27"/>
      <c r="X120" s="24" t="s">
        <v>181</v>
      </c>
      <c r="Y120" s="74"/>
      <c r="Z120" s="74"/>
      <c r="AA120" s="121" t="b">
        <f>ABS((AA112+AA103+AA88)-(AA76+AA64)) &lt; eTol</f>
        <v>1</v>
      </c>
      <c r="AB120" s="74"/>
      <c r="AC120" s="74"/>
      <c r="AD120" s="121" t="b">
        <f>ABS((AD112+AD103+AD88)-(AD76+AD64)) &lt; eTol</f>
        <v>1</v>
      </c>
      <c r="AE120" s="27"/>
      <c r="AF120" s="24" t="s">
        <v>181</v>
      </c>
      <c r="AG120" s="121" t="b">
        <f>ABS((AG112+AG103+AG88)-(AG76+AG64)) &lt; eTol</f>
        <v>1</v>
      </c>
      <c r="AH120" s="121" t="b">
        <f>ABS((AH112+AH103+AH88)-(AH76+AH64)) &lt; eTol</f>
        <v>1</v>
      </c>
      <c r="AI120" s="27"/>
    </row>
    <row r="121" spans="1:35" ht="11.5" x14ac:dyDescent="0.25">
      <c r="A121" s="143"/>
      <c r="C121" s="27"/>
      <c r="D121" s="23"/>
      <c r="E121" s="68"/>
      <c r="F121" s="68"/>
      <c r="G121" s="27"/>
      <c r="H121" s="68"/>
      <c r="I121" s="68"/>
      <c r="J121" s="27"/>
      <c r="K121" s="27"/>
      <c r="L121" s="23"/>
      <c r="M121" s="68"/>
      <c r="N121" s="68"/>
      <c r="O121" s="27"/>
      <c r="P121" s="68"/>
      <c r="Q121" s="68"/>
      <c r="R121" s="27"/>
      <c r="S121" s="27"/>
      <c r="T121" s="23"/>
      <c r="U121" s="27"/>
      <c r="V121" s="27"/>
      <c r="W121" s="27"/>
      <c r="X121" s="23"/>
      <c r="Y121" s="68"/>
      <c r="Z121" s="68"/>
      <c r="AA121" s="27"/>
      <c r="AB121" s="68"/>
      <c r="AC121" s="68"/>
      <c r="AD121" s="27"/>
      <c r="AE121" s="27"/>
      <c r="AF121" s="23"/>
      <c r="AG121" s="27"/>
      <c r="AH121" s="27"/>
      <c r="AI121" s="27"/>
    </row>
    <row r="122" spans="1:35" ht="13" x14ac:dyDescent="0.3">
      <c r="A122" s="143"/>
      <c r="C122" s="27"/>
      <c r="D122" s="28" t="s">
        <v>242</v>
      </c>
      <c r="E122" s="68"/>
      <c r="F122" s="68"/>
      <c r="G122" s="147" t="str">
        <f>G21</f>
        <v>31/XX/20XX</v>
      </c>
      <c r="H122" s="68"/>
      <c r="I122" s="68"/>
      <c r="J122" s="147" t="str">
        <f>J21</f>
        <v>31/XX/20XX</v>
      </c>
      <c r="K122" s="27"/>
      <c r="L122" s="28" t="s">
        <v>243</v>
      </c>
      <c r="M122" s="68"/>
      <c r="N122" s="68"/>
      <c r="O122" s="147" t="str">
        <f>O21</f>
        <v>31/XX/20XX</v>
      </c>
      <c r="P122" s="68"/>
      <c r="Q122" s="68"/>
      <c r="R122" s="147" t="str">
        <f>R21</f>
        <v>31/XX/20XX</v>
      </c>
      <c r="S122" s="27"/>
      <c r="T122" s="28" t="s">
        <v>242</v>
      </c>
      <c r="U122" s="147" t="str">
        <f>U21</f>
        <v>31/XX/20XX</v>
      </c>
      <c r="V122" s="147" t="str">
        <f>V21</f>
        <v>31/XX/20XX</v>
      </c>
      <c r="W122" s="27"/>
      <c r="X122" s="28" t="s">
        <v>243</v>
      </c>
      <c r="Y122" s="68"/>
      <c r="Z122" s="68"/>
      <c r="AA122" s="147" t="str">
        <f>AA21</f>
        <v>31/XX/20XX</v>
      </c>
      <c r="AB122" s="68"/>
      <c r="AC122" s="68"/>
      <c r="AD122" s="147" t="str">
        <f>AD21</f>
        <v>31/XX/20XX</v>
      </c>
      <c r="AE122" s="27"/>
      <c r="AF122" s="28" t="s">
        <v>242</v>
      </c>
      <c r="AG122" s="147" t="str">
        <f>AG21</f>
        <v>31/XX/20XX</v>
      </c>
      <c r="AH122" s="147" t="str">
        <f>AH21</f>
        <v>31/XX/20XX</v>
      </c>
      <c r="AI122" s="27"/>
    </row>
    <row r="123" spans="1:35" ht="11.5" x14ac:dyDescent="0.25">
      <c r="A123" s="143"/>
      <c r="C123" s="27"/>
      <c r="D123" s="13" t="s">
        <v>247</v>
      </c>
      <c r="E123" s="68"/>
      <c r="F123" s="68"/>
      <c r="G123" s="132">
        <v>0</v>
      </c>
      <c r="H123" s="68"/>
      <c r="I123" s="68"/>
      <c r="J123" s="132">
        <v>0</v>
      </c>
      <c r="K123" s="27"/>
      <c r="L123" s="13" t="s">
        <v>247</v>
      </c>
      <c r="M123" s="68"/>
      <c r="N123" s="68"/>
      <c r="O123" s="132">
        <v>0</v>
      </c>
      <c r="P123" s="68"/>
      <c r="Q123" s="68"/>
      <c r="R123" s="132">
        <v>0</v>
      </c>
      <c r="S123" s="27"/>
      <c r="T123" s="13" t="s">
        <v>247</v>
      </c>
      <c r="U123" s="148">
        <f>O123/O$16</f>
        <v>0</v>
      </c>
      <c r="V123" s="148">
        <f>R123/R$16</f>
        <v>0</v>
      </c>
      <c r="W123" s="27"/>
      <c r="X123" s="13" t="s">
        <v>247</v>
      </c>
      <c r="Y123" s="68"/>
      <c r="Z123" s="68"/>
      <c r="AA123" s="132">
        <v>0</v>
      </c>
      <c r="AB123" s="68"/>
      <c r="AC123" s="68"/>
      <c r="AD123" s="132">
        <v>0</v>
      </c>
      <c r="AE123" s="27"/>
      <c r="AF123" s="13" t="s">
        <v>247</v>
      </c>
      <c r="AG123" s="148">
        <f>AA123/AA$16</f>
        <v>0</v>
      </c>
      <c r="AH123" s="148">
        <f>AD123/AD$16</f>
        <v>0</v>
      </c>
      <c r="AI123" s="27"/>
    </row>
    <row r="124" spans="1:35" ht="11.5" x14ac:dyDescent="0.25">
      <c r="A124" s="143">
        <f>IF(OR(G124&gt;0,J124&gt;0,U124&gt;0,V124&gt;0,AA124&gt;0,AD124&gt;0),1,0)</f>
        <v>0</v>
      </c>
      <c r="C124" s="27"/>
      <c r="D124" s="63" t="s">
        <v>187</v>
      </c>
      <c r="E124" s="68"/>
      <c r="F124" s="68"/>
      <c r="G124" s="132">
        <v>0</v>
      </c>
      <c r="H124" s="68"/>
      <c r="I124" s="68"/>
      <c r="J124" s="132">
        <v>0</v>
      </c>
      <c r="K124" s="27"/>
      <c r="L124" s="63" t="s">
        <v>187</v>
      </c>
      <c r="M124" s="68"/>
      <c r="N124" s="68"/>
      <c r="O124" s="132">
        <v>0</v>
      </c>
      <c r="P124" s="68"/>
      <c r="Q124" s="68"/>
      <c r="R124" s="132">
        <v>0</v>
      </c>
      <c r="S124" s="27"/>
      <c r="T124" s="63" t="s">
        <v>187</v>
      </c>
      <c r="U124" s="148">
        <f>O124/O$16</f>
        <v>0</v>
      </c>
      <c r="V124" s="148">
        <f>R124/R$16</f>
        <v>0</v>
      </c>
      <c r="W124" s="27"/>
      <c r="X124" s="63" t="s">
        <v>187</v>
      </c>
      <c r="Y124" s="68"/>
      <c r="Z124" s="68"/>
      <c r="AA124" s="132">
        <v>0</v>
      </c>
      <c r="AB124" s="68"/>
      <c r="AC124" s="68"/>
      <c r="AD124" s="132">
        <v>0</v>
      </c>
      <c r="AE124" s="27"/>
      <c r="AF124" s="63" t="s">
        <v>187</v>
      </c>
      <c r="AG124" s="148">
        <f>AA124/AA$16</f>
        <v>0</v>
      </c>
      <c r="AH124" s="148">
        <f>AD124/AD$16</f>
        <v>0</v>
      </c>
      <c r="AI124" s="27"/>
    </row>
    <row r="125" spans="1:35" ht="11.5" x14ac:dyDescent="0.25">
      <c r="A125" s="143"/>
      <c r="C125" s="27"/>
      <c r="D125" s="14" t="s">
        <v>246</v>
      </c>
      <c r="E125" s="68"/>
      <c r="F125" s="68"/>
      <c r="G125" s="49">
        <f>SUM(G123:G124)</f>
        <v>0</v>
      </c>
      <c r="H125" s="68"/>
      <c r="I125" s="68"/>
      <c r="J125" s="49">
        <f>SUM(J123:J124)</f>
        <v>0</v>
      </c>
      <c r="K125" s="27"/>
      <c r="L125" s="14" t="s">
        <v>246</v>
      </c>
      <c r="M125" s="68"/>
      <c r="N125" s="68"/>
      <c r="O125" s="49">
        <f>SUM(O123:O124)</f>
        <v>0</v>
      </c>
      <c r="P125" s="68"/>
      <c r="Q125" s="68"/>
      <c r="R125" s="49">
        <f>SUM(R123:R124)</f>
        <v>0</v>
      </c>
      <c r="S125" s="27"/>
      <c r="T125" s="14" t="s">
        <v>246</v>
      </c>
      <c r="U125" s="49">
        <f>SUM(U123:U124)</f>
        <v>0</v>
      </c>
      <c r="V125" s="49">
        <f>SUM(V123:V124)</f>
        <v>0</v>
      </c>
      <c r="W125" s="27"/>
      <c r="X125" s="14" t="s">
        <v>246</v>
      </c>
      <c r="Y125" s="68"/>
      <c r="Z125" s="68"/>
      <c r="AA125" s="49">
        <f>SUM(AA123:AA124)</f>
        <v>0</v>
      </c>
      <c r="AB125" s="68"/>
      <c r="AC125" s="68"/>
      <c r="AD125" s="49">
        <f>SUM(AD123:AD124)</f>
        <v>0</v>
      </c>
      <c r="AE125" s="27"/>
      <c r="AF125" s="14" t="s">
        <v>246</v>
      </c>
      <c r="AG125" s="49">
        <f>SUM(AG123:AG124)</f>
        <v>0</v>
      </c>
      <c r="AH125" s="49">
        <f>SUM(AH123:AH124)</f>
        <v>0</v>
      </c>
      <c r="AI125" s="27"/>
    </row>
    <row r="126" spans="1:35" ht="11.5" x14ac:dyDescent="0.25">
      <c r="A126" s="143"/>
      <c r="C126" s="27"/>
      <c r="D126" s="16"/>
      <c r="E126" s="68"/>
      <c r="F126" s="68"/>
      <c r="G126" s="27"/>
      <c r="H126" s="68"/>
      <c r="I126" s="68"/>
      <c r="J126" s="27"/>
      <c r="K126" s="27"/>
      <c r="L126" s="16"/>
      <c r="M126" s="68"/>
      <c r="N126" s="68"/>
      <c r="O126" s="27"/>
      <c r="P126" s="68"/>
      <c r="Q126" s="68"/>
      <c r="R126" s="27"/>
      <c r="S126" s="27"/>
      <c r="T126" s="16"/>
      <c r="U126" s="27"/>
      <c r="V126" s="27"/>
      <c r="W126" s="27"/>
      <c r="X126" s="16"/>
      <c r="Y126" s="68"/>
      <c r="Z126" s="68"/>
      <c r="AA126" s="27"/>
      <c r="AB126" s="68"/>
      <c r="AC126" s="68"/>
      <c r="AD126" s="27"/>
      <c r="AE126" s="27"/>
      <c r="AF126" s="16"/>
      <c r="AG126" s="27"/>
      <c r="AH126" s="27"/>
      <c r="AI126" s="27"/>
    </row>
    <row r="127" spans="1:35" ht="11.5" x14ac:dyDescent="0.25">
      <c r="A127" s="143"/>
      <c r="C127" s="27"/>
      <c r="D127" s="13" t="s">
        <v>182</v>
      </c>
      <c r="E127" s="68"/>
      <c r="F127" s="68"/>
      <c r="G127" s="132">
        <v>0</v>
      </c>
      <c r="H127" s="68"/>
      <c r="I127" s="68"/>
      <c r="J127" s="132">
        <v>0</v>
      </c>
      <c r="K127" s="27"/>
      <c r="L127" s="13" t="s">
        <v>182</v>
      </c>
      <c r="M127" s="68"/>
      <c r="N127" s="68"/>
      <c r="O127" s="132">
        <v>0</v>
      </c>
      <c r="P127" s="68"/>
      <c r="Q127" s="68"/>
      <c r="R127" s="132">
        <v>0</v>
      </c>
      <c r="S127" s="27"/>
      <c r="T127" s="13" t="s">
        <v>182</v>
      </c>
      <c r="U127" s="148">
        <f>O127/O$17</f>
        <v>0</v>
      </c>
      <c r="V127" s="148">
        <f>R127/R$17</f>
        <v>0</v>
      </c>
      <c r="W127" s="27"/>
      <c r="X127" s="13" t="s">
        <v>182</v>
      </c>
      <c r="Y127" s="68"/>
      <c r="Z127" s="68"/>
      <c r="AA127" s="132">
        <v>0</v>
      </c>
      <c r="AB127" s="68"/>
      <c r="AC127" s="68"/>
      <c r="AD127" s="132">
        <v>0</v>
      </c>
      <c r="AE127" s="27"/>
      <c r="AF127" s="13" t="s">
        <v>182</v>
      </c>
      <c r="AG127" s="148">
        <f>AA127/AA$17</f>
        <v>0</v>
      </c>
      <c r="AH127" s="148">
        <f>AD127/AD$17</f>
        <v>0</v>
      </c>
      <c r="AI127" s="27"/>
    </row>
    <row r="128" spans="1:35" ht="11.5" x14ac:dyDescent="0.25">
      <c r="A128" s="143"/>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row>
    <row r="129" spans="1:35" ht="13" x14ac:dyDescent="0.3">
      <c r="A129" s="143"/>
      <c r="C129" s="27"/>
      <c r="D129" s="67" t="s">
        <v>183</v>
      </c>
      <c r="E129" s="27"/>
      <c r="F129" s="27"/>
      <c r="G129" s="49">
        <f>G78+G79+G85+G87+G94+G95+G100+G102-G74</f>
        <v>0</v>
      </c>
      <c r="H129" s="27"/>
      <c r="I129" s="27"/>
      <c r="J129" s="49">
        <f>J78+J79+J85+J87+J94+J95+J100+J102-J74</f>
        <v>0</v>
      </c>
      <c r="K129" s="27"/>
      <c r="L129" s="67" t="s">
        <v>183</v>
      </c>
      <c r="M129" s="68"/>
      <c r="N129" s="68"/>
      <c r="O129" s="49">
        <f>O78+O79+O85+O87+O94+O95+O100+O102-O74</f>
        <v>0</v>
      </c>
      <c r="P129" s="68"/>
      <c r="Q129" s="68"/>
      <c r="R129" s="49">
        <f>R78+R79+R85+R87+R94+R95+R100+R102-R74</f>
        <v>0</v>
      </c>
      <c r="S129" s="27"/>
      <c r="T129" s="67" t="s">
        <v>183</v>
      </c>
      <c r="U129" s="49">
        <f t="shared" ref="U129:V129" si="174">U78+U79+U85+U87+U94+U95+U100+U102-U74</f>
        <v>0</v>
      </c>
      <c r="V129" s="49">
        <f t="shared" si="174"/>
        <v>0</v>
      </c>
      <c r="W129" s="68"/>
      <c r="X129" s="67" t="s">
        <v>183</v>
      </c>
      <c r="Y129" s="68"/>
      <c r="Z129" s="68"/>
      <c r="AA129" s="49">
        <f t="shared" ref="AA129" si="175">AA78+AA79+AA85+AA87+AA94+AA95+AA100+AA102-AA74</f>
        <v>0</v>
      </c>
      <c r="AB129" s="68"/>
      <c r="AC129" s="68"/>
      <c r="AD129" s="49">
        <f t="shared" ref="AD129" si="176">AD78+AD79+AD85+AD87+AD94+AD95+AD100+AD102-AD74</f>
        <v>0</v>
      </c>
      <c r="AE129" s="68"/>
      <c r="AF129" s="67" t="s">
        <v>183</v>
      </c>
      <c r="AG129" s="49">
        <f t="shared" ref="AG129:AH129" si="177">AG78+AG79+AG85+AG87+AG94+AG95+AG100+AG102-AG74</f>
        <v>0</v>
      </c>
      <c r="AH129" s="49">
        <f t="shared" si="177"/>
        <v>0</v>
      </c>
      <c r="AI129" s="27"/>
    </row>
    <row r="130" spans="1:35" ht="13" x14ac:dyDescent="0.3">
      <c r="A130" s="143"/>
      <c r="C130" s="27"/>
      <c r="D130" s="67" t="s">
        <v>317</v>
      </c>
      <c r="E130" s="27"/>
      <c r="F130" s="27"/>
      <c r="G130" s="49">
        <f>'RAG Thresholds'!$D$27</f>
        <v>0</v>
      </c>
      <c r="H130" s="27"/>
      <c r="I130" s="27"/>
      <c r="J130" s="49">
        <f>'RAG Thresholds'!$D$27</f>
        <v>0</v>
      </c>
      <c r="K130" s="27"/>
      <c r="L130" s="67" t="s">
        <v>317</v>
      </c>
      <c r="M130" s="68"/>
      <c r="N130" s="68"/>
      <c r="O130" s="49">
        <f>'RAG Thresholds'!$D$27</f>
        <v>0</v>
      </c>
      <c r="P130" s="68"/>
      <c r="Q130" s="68"/>
      <c r="R130" s="49">
        <f>'RAG Thresholds'!$D$27</f>
        <v>0</v>
      </c>
      <c r="S130" s="27"/>
      <c r="T130" s="67" t="s">
        <v>317</v>
      </c>
      <c r="U130" s="49">
        <f>'RAG Thresholds'!$D$27</f>
        <v>0</v>
      </c>
      <c r="V130" s="49">
        <f>'RAG Thresholds'!$D$27</f>
        <v>0</v>
      </c>
      <c r="W130" s="68"/>
      <c r="X130" s="67" t="s">
        <v>317</v>
      </c>
      <c r="Y130" s="68"/>
      <c r="Z130" s="68"/>
      <c r="AA130" s="49">
        <f>'RAG Thresholds'!$D$27</f>
        <v>0</v>
      </c>
      <c r="AB130" s="68"/>
      <c r="AC130" s="68"/>
      <c r="AD130" s="49">
        <f>'RAG Thresholds'!$D$27</f>
        <v>0</v>
      </c>
      <c r="AE130" s="68"/>
      <c r="AF130" s="67" t="s">
        <v>317</v>
      </c>
      <c r="AG130" s="49">
        <f>$G$130</f>
        <v>0</v>
      </c>
      <c r="AH130" s="49">
        <f>$J$130</f>
        <v>0</v>
      </c>
      <c r="AI130" s="27"/>
    </row>
    <row r="131" spans="1:35" ht="11.5" x14ac:dyDescent="0.25">
      <c r="A131" s="143"/>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row>
    <row r="132" spans="1:35" ht="11.5" x14ac:dyDescent="0.25">
      <c r="A132" s="143"/>
      <c r="C132" s="44"/>
      <c r="D132" s="44"/>
      <c r="E132" s="45"/>
      <c r="F132" s="45"/>
      <c r="G132" s="45"/>
      <c r="H132" s="45"/>
      <c r="I132" s="45"/>
      <c r="J132" s="45"/>
      <c r="K132" s="44"/>
      <c r="L132" s="44"/>
      <c r="M132" s="45"/>
      <c r="N132" s="45"/>
      <c r="O132" s="45"/>
      <c r="P132" s="45"/>
      <c r="Q132" s="45"/>
      <c r="R132" s="45"/>
      <c r="S132" s="44"/>
      <c r="T132" s="44"/>
      <c r="U132" s="45"/>
      <c r="V132" s="45"/>
      <c r="W132" s="44"/>
      <c r="X132" s="44"/>
      <c r="Y132" s="45"/>
      <c r="Z132" s="45"/>
      <c r="AA132" s="45"/>
      <c r="AB132" s="45"/>
      <c r="AC132" s="45"/>
      <c r="AD132" s="45"/>
      <c r="AE132" s="44"/>
      <c r="AF132" s="44"/>
      <c r="AG132" s="45"/>
      <c r="AH132" s="45"/>
      <c r="AI132" s="44"/>
    </row>
    <row r="133" spans="1:35" x14ac:dyDescent="0.35">
      <c r="A133" s="143"/>
      <c r="C133" s="27"/>
      <c r="D133" s="145" t="s">
        <v>63</v>
      </c>
      <c r="E133" s="45"/>
      <c r="F133" s="45"/>
      <c r="G133" s="27"/>
      <c r="H133" s="45"/>
      <c r="I133" s="45"/>
      <c r="J133" s="27"/>
      <c r="K133" s="27"/>
      <c r="L133" s="25"/>
      <c r="M133" s="45"/>
      <c r="N133" s="45"/>
      <c r="O133" s="27"/>
      <c r="P133" s="45"/>
      <c r="Q133" s="45"/>
      <c r="R133" s="27"/>
      <c r="S133" s="27"/>
      <c r="T133" s="145" t="s">
        <v>63</v>
      </c>
      <c r="U133" s="27"/>
      <c r="V133" s="27"/>
      <c r="W133" s="27"/>
      <c r="X133" s="27"/>
      <c r="Y133" s="27"/>
      <c r="Z133" s="27"/>
      <c r="AA133" s="27"/>
      <c r="AB133" s="27"/>
      <c r="AC133" s="27"/>
      <c r="AD133" s="27"/>
      <c r="AE133" s="27"/>
      <c r="AF133" s="145" t="s">
        <v>63</v>
      </c>
      <c r="AG133" s="27"/>
      <c r="AH133" s="27"/>
      <c r="AI133" s="27"/>
    </row>
    <row r="134" spans="1:35" ht="11.5" x14ac:dyDescent="0.25">
      <c r="A134" s="143"/>
      <c r="C134" s="27"/>
      <c r="D134" s="91" t="s">
        <v>162</v>
      </c>
      <c r="E134" s="45"/>
      <c r="F134" s="45"/>
      <c r="G134" s="149" t="e">
        <f>G32/G130</f>
        <v>#DIV/0!</v>
      </c>
      <c r="H134" s="45"/>
      <c r="I134" s="45"/>
      <c r="J134" s="149" t="e">
        <f>J32/J130</f>
        <v>#DIV/0!</v>
      </c>
      <c r="K134" s="27"/>
      <c r="L134" s="42"/>
      <c r="M134" s="156"/>
      <c r="N134" s="156"/>
      <c r="O134" s="155"/>
      <c r="P134" s="156"/>
      <c r="Q134" s="156"/>
      <c r="R134" s="155"/>
      <c r="S134" s="27"/>
      <c r="T134" s="91" t="s">
        <v>162</v>
      </c>
      <c r="U134" s="149" t="e">
        <f t="shared" ref="U134:V134" si="178">U32/U130</f>
        <v>#DIV/0!</v>
      </c>
      <c r="V134" s="149" t="e">
        <f t="shared" si="178"/>
        <v>#DIV/0!</v>
      </c>
      <c r="W134" s="27"/>
      <c r="X134" s="27"/>
      <c r="Y134" s="27"/>
      <c r="Z134" s="27"/>
      <c r="AA134" s="27"/>
      <c r="AB134" s="27"/>
      <c r="AC134" s="27"/>
      <c r="AD134" s="27"/>
      <c r="AE134" s="27"/>
      <c r="AF134" s="91" t="s">
        <v>162</v>
      </c>
      <c r="AG134" s="149" t="e">
        <f t="shared" ref="AG134:AH134" si="179">AG32/AG130</f>
        <v>#DIV/0!</v>
      </c>
      <c r="AH134" s="149" t="e">
        <f t="shared" si="179"/>
        <v>#DIV/0!</v>
      </c>
      <c r="AI134" s="27"/>
    </row>
    <row r="135" spans="1:35" ht="11.5" x14ac:dyDescent="0.25">
      <c r="A135" s="143"/>
      <c r="C135" s="27"/>
      <c r="D135" s="91" t="s">
        <v>67</v>
      </c>
      <c r="E135" s="45"/>
      <c r="F135" s="45"/>
      <c r="G135" s="150">
        <f>IF(G32=0,0,G39/G32)</f>
        <v>0</v>
      </c>
      <c r="H135" s="45"/>
      <c r="I135" s="45"/>
      <c r="J135" s="150">
        <f>IF(J32=0,0,J39/J32)</f>
        <v>0</v>
      </c>
      <c r="K135" s="27"/>
      <c r="L135" s="42"/>
      <c r="M135" s="156"/>
      <c r="N135" s="156"/>
      <c r="O135" s="157"/>
      <c r="P135" s="156"/>
      <c r="Q135" s="156"/>
      <c r="R135" s="157"/>
      <c r="S135" s="27"/>
      <c r="T135" s="91" t="s">
        <v>67</v>
      </c>
      <c r="U135" s="150">
        <f t="shared" ref="U135:V135" si="180">IF(U32=0,0,U39/U32)</f>
        <v>0</v>
      </c>
      <c r="V135" s="150">
        <f t="shared" si="180"/>
        <v>0</v>
      </c>
      <c r="W135" s="27"/>
      <c r="X135" s="27"/>
      <c r="Y135" s="27"/>
      <c r="Z135" s="27"/>
      <c r="AA135" s="27"/>
      <c r="AB135" s="27"/>
      <c r="AC135" s="27"/>
      <c r="AD135" s="27"/>
      <c r="AE135" s="27"/>
      <c r="AF135" s="91" t="s">
        <v>67</v>
      </c>
      <c r="AG135" s="150">
        <f t="shared" ref="AG135:AH135" si="181">IF(AG32=0,0,AG39/AG32)</f>
        <v>0</v>
      </c>
      <c r="AH135" s="150">
        <f t="shared" si="181"/>
        <v>0</v>
      </c>
      <c r="AI135" s="27"/>
    </row>
    <row r="136" spans="1:35" ht="11.5" x14ac:dyDescent="0.25">
      <c r="A136" s="143"/>
      <c r="C136" s="27"/>
      <c r="D136" s="91" t="s">
        <v>248</v>
      </c>
      <c r="E136" s="45"/>
      <c r="F136" s="45"/>
      <c r="G136" s="150" t="str">
        <f>IF(G125=0,"N/A",  IF(  OR(  G125  &lt;  0,  (G78+G79+G85+G87+G94+G95+G100+G102-G74)  &lt;=  0  ),  0,  G125/(G78+G79+G85+G87+G94+G95+G100+G102-G74)  )  )</f>
        <v>N/A</v>
      </c>
      <c r="H136" s="45"/>
      <c r="I136" s="45"/>
      <c r="J136" s="150" t="str">
        <f>IF(J125=0,"N/A",  IF(  OR(  J125  &lt;  0,  (J78+J79+J85+J87+J94+J95+J100+J102-J74)  &lt;=  0  ),  0,  J125/(J78+J79+J85+J87+J94+J95+J100+J102-J74)  )  )</f>
        <v>N/A</v>
      </c>
      <c r="K136" s="27"/>
      <c r="L136" s="42"/>
      <c r="M136" s="156"/>
      <c r="N136" s="156"/>
      <c r="O136" s="158"/>
      <c r="P136" s="156"/>
      <c r="Q136" s="156"/>
      <c r="R136" s="158"/>
      <c r="S136" s="27"/>
      <c r="T136" s="91" t="s">
        <v>248</v>
      </c>
      <c r="U136" s="150" t="str">
        <f t="shared" ref="U136:V136" si="182">IF(U125=0,"N/A",  IF(  OR(  U125  &lt;  0,  (U78+U79+U85+U87+U94+U95+U100+U102-U74)  &lt;=  0  ),  0,  U125/(U78+U79+U85+U87+U94+U95+U100+U102-U74)  )  )</f>
        <v>N/A</v>
      </c>
      <c r="V136" s="150" t="str">
        <f t="shared" si="182"/>
        <v>N/A</v>
      </c>
      <c r="W136" s="27"/>
      <c r="X136" s="27"/>
      <c r="Y136" s="27"/>
      <c r="Z136" s="27"/>
      <c r="AA136" s="27"/>
      <c r="AB136" s="27"/>
      <c r="AC136" s="27"/>
      <c r="AD136" s="27"/>
      <c r="AE136" s="27"/>
      <c r="AF136" s="91" t="s">
        <v>248</v>
      </c>
      <c r="AG136" s="150" t="str">
        <f t="shared" ref="AG136:AH136" si="183">IF(AG125=0,"N/A",  IF(  OR(  AG125  &lt;  0,  (AG78+AG79+AG85+AG87+AG94+AG95+AG100+AG102-AG74)  &lt;=  0  ),  0,  AG125/(AG78+AG79+AG85+AG87+AG94+AG95+AG100+AG102-AG74)  )  )</f>
        <v>N/A</v>
      </c>
      <c r="AH136" s="150" t="str">
        <f t="shared" si="183"/>
        <v>N/A</v>
      </c>
      <c r="AI136" s="27"/>
    </row>
    <row r="137" spans="1:35" ht="11.5" x14ac:dyDescent="0.25">
      <c r="A137" s="143"/>
      <c r="C137" s="27"/>
      <c r="D137" s="91" t="s">
        <v>76</v>
      </c>
      <c r="E137" s="45"/>
      <c r="F137" s="45"/>
      <c r="G137" s="149" t="e">
        <f>IF(   (G78+G79+G85+G87+G94+G95+G100+G102-G74)/(G$39-G$55)   &lt;=  0,  0,  (G78+G79+G85+G87+G94+G95+G100+G102-G74)/(G$39-G$55)  )</f>
        <v>#DIV/0!</v>
      </c>
      <c r="H137" s="45"/>
      <c r="I137" s="45"/>
      <c r="J137" s="149" t="e">
        <f>IF(   (J78+J79+J85+J87+J94+J95+J100+J102-J74)/(J$39-J$55)   &lt;=  0,  0,  (J78+J79+J85+J87+J94+J95+J100+J102-J74)/(J$39-J$55)  )</f>
        <v>#DIV/0!</v>
      </c>
      <c r="K137" s="27"/>
      <c r="L137" s="42"/>
      <c r="M137" s="156"/>
      <c r="N137" s="156"/>
      <c r="O137" s="159"/>
      <c r="P137" s="156"/>
      <c r="Q137" s="156"/>
      <c r="R137" s="159"/>
      <c r="S137" s="27"/>
      <c r="T137" s="91" t="s">
        <v>76</v>
      </c>
      <c r="U137" s="149" t="e">
        <f t="shared" ref="U137:V137" si="184">IF(   (U78+U79+U85+U87+U94+U95+U100+U102-U74)/(U$39-U$55)   &lt;=  0,  0,  (U78+U79+U85+U87+U94+U95+U100+U102-U74)/(U$39-U$55)  )</f>
        <v>#DIV/0!</v>
      </c>
      <c r="V137" s="149" t="e">
        <f t="shared" si="184"/>
        <v>#DIV/0!</v>
      </c>
      <c r="W137" s="27"/>
      <c r="X137" s="27"/>
      <c r="Y137" s="27"/>
      <c r="Z137" s="27"/>
      <c r="AA137" s="27"/>
      <c r="AB137" s="27"/>
      <c r="AC137" s="27"/>
      <c r="AD137" s="27"/>
      <c r="AE137" s="27"/>
      <c r="AF137" s="91" t="s">
        <v>76</v>
      </c>
      <c r="AG137" s="149" t="e">
        <f t="shared" ref="AG137:AH137" si="185">IF(   (AG78+AG79+AG85+AG87+AG94+AG95+AG100+AG102-AG74)/(AG$39-AG$55)   &lt;=  0,  0,  (AG78+AG79+AG85+AG87+AG94+AG95+AG100+AG102-AG74)/(AG$39-AG$55)  )</f>
        <v>#DIV/0!</v>
      </c>
      <c r="AH137" s="149" t="e">
        <f t="shared" si="185"/>
        <v>#DIV/0!</v>
      </c>
      <c r="AI137" s="27"/>
    </row>
    <row r="138" spans="1:35" ht="11.5" x14ac:dyDescent="0.25">
      <c r="A138" s="143"/>
      <c r="C138" s="27"/>
      <c r="D138" s="91" t="s">
        <v>80</v>
      </c>
      <c r="E138" s="45"/>
      <c r="F138" s="45"/>
      <c r="G138" s="149" t="e">
        <f>IF(   (G78+G79+G85+G87+G94+G95+G100+G102-G74-(G61-G96))/(G39-G55)   &lt;=  0,  0,  (G78+G79+G85+G87+G94+G95+G100+G102-G74-(G61-G96))/(G39-G55)  )</f>
        <v>#DIV/0!</v>
      </c>
      <c r="H138" s="45"/>
      <c r="I138" s="45"/>
      <c r="J138" s="149" t="e">
        <f>IF(   (J78+J79+J85+J87+J94+J95+J100+J102-J74-(J61-J96))/(J39-J55)   &lt;=  0,  0,  (J78+J79+J85+J87+J94+J95+J100+J102-J74-(J61-J96))/(J39-J55)  )</f>
        <v>#DIV/0!</v>
      </c>
      <c r="K138" s="27"/>
      <c r="L138" s="42"/>
      <c r="M138" s="156"/>
      <c r="N138" s="156"/>
      <c r="O138" s="159"/>
      <c r="P138" s="156"/>
      <c r="Q138" s="156"/>
      <c r="R138" s="159"/>
      <c r="S138" s="27"/>
      <c r="T138" s="91" t="s">
        <v>80</v>
      </c>
      <c r="U138" s="149" t="e">
        <f t="shared" ref="U138:V138" si="186">IF(   (U78+U79+U85+U87+U94+U95+U100+U102-U74-(U61-U96))/(U39-U55)   &lt;=  0,  0,  (U78+U79+U85+U87+U94+U95+U100+U102-U74-(U61-U96))/(U39-U55)  )</f>
        <v>#DIV/0!</v>
      </c>
      <c r="V138" s="149" t="e">
        <f t="shared" si="186"/>
        <v>#DIV/0!</v>
      </c>
      <c r="W138" s="27"/>
      <c r="X138" s="27"/>
      <c r="Y138" s="27"/>
      <c r="Z138" s="27"/>
      <c r="AA138" s="27"/>
      <c r="AB138" s="27"/>
      <c r="AC138" s="27"/>
      <c r="AD138" s="27"/>
      <c r="AE138" s="27"/>
      <c r="AF138" s="91" t="s">
        <v>80</v>
      </c>
      <c r="AG138" s="149" t="e">
        <f t="shared" ref="AG138" si="187">IF(   (AG78+AG79+AG85+AG87+AG94+AG95+AG100+AG102-AG74-(AG61-AG96))/(AG39-AG55)   &lt;=  0,  0,  (AG78+AG79+AG85+AG87+AG94+AG95+AG100+AG102-AG74-(AG61-AG96))/(AG39-AG55)  )</f>
        <v>#DIV/0!</v>
      </c>
      <c r="AH138" s="149" t="e">
        <f>IF(   (AH78+AH79+AH85+AH87+AH94+AH95+AH100+AH102-AH74-(AH61-AH96))/(AH39-AH55)   &lt;=  0,  0,  (AH78+AH79+AH85+AH87+AH94+AH95+AH100+AH102-AH74-(AH61-AH96))/(AH39-AH55)  )</f>
        <v>#DIV/0!</v>
      </c>
      <c r="AI138" s="27"/>
    </row>
    <row r="139" spans="1:35" ht="11.5" x14ac:dyDescent="0.25">
      <c r="A139" s="143"/>
      <c r="C139" s="27"/>
      <c r="D139" s="91" t="s">
        <v>74</v>
      </c>
      <c r="E139" s="45"/>
      <c r="F139" s="45"/>
      <c r="G139" s="149" t="e">
        <f>G39/-(G45+G30)</f>
        <v>#DIV/0!</v>
      </c>
      <c r="H139" s="45"/>
      <c r="I139" s="45"/>
      <c r="J139" s="149" t="e">
        <f>J39/-(J45+J30)</f>
        <v>#DIV/0!</v>
      </c>
      <c r="K139" s="27"/>
      <c r="L139" s="160"/>
      <c r="M139" s="156"/>
      <c r="N139" s="156"/>
      <c r="O139" s="155"/>
      <c r="P139" s="156"/>
      <c r="Q139" s="156"/>
      <c r="R139" s="155"/>
      <c r="S139" s="27"/>
      <c r="T139" s="91" t="s">
        <v>74</v>
      </c>
      <c r="U139" s="149" t="e">
        <f t="shared" ref="U139:V139" si="188">U39/-(U45+U30)</f>
        <v>#DIV/0!</v>
      </c>
      <c r="V139" s="149" t="e">
        <f t="shared" si="188"/>
        <v>#DIV/0!</v>
      </c>
      <c r="W139" s="27"/>
      <c r="X139" s="27"/>
      <c r="Y139" s="27"/>
      <c r="Z139" s="27"/>
      <c r="AA139" s="27"/>
      <c r="AB139" s="27"/>
      <c r="AC139" s="27"/>
      <c r="AD139" s="27"/>
      <c r="AE139" s="27"/>
      <c r="AF139" s="91" t="s">
        <v>74</v>
      </c>
      <c r="AG139" s="149" t="e">
        <f t="shared" ref="AG139:AH139" si="189">AG39/-(AG45+AG30)</f>
        <v>#DIV/0!</v>
      </c>
      <c r="AH139" s="149" t="e">
        <f t="shared" si="189"/>
        <v>#DIV/0!</v>
      </c>
      <c r="AI139" s="27"/>
    </row>
    <row r="140" spans="1:35" ht="11.5" x14ac:dyDescent="0.25">
      <c r="A140" s="143"/>
      <c r="C140" s="27"/>
      <c r="D140" s="91" t="s">
        <v>77</v>
      </c>
      <c r="E140" s="45"/>
      <c r="F140" s="45"/>
      <c r="G140" s="149" t="e">
        <f>(G76-G66)/G88</f>
        <v>#DIV/0!</v>
      </c>
      <c r="H140" s="45"/>
      <c r="I140" s="45"/>
      <c r="J140" s="149" t="e">
        <f>(J76-J66)/J88</f>
        <v>#DIV/0!</v>
      </c>
      <c r="K140" s="27"/>
      <c r="L140" s="42"/>
      <c r="M140" s="156"/>
      <c r="N140" s="156"/>
      <c r="O140" s="155"/>
      <c r="P140" s="156"/>
      <c r="Q140" s="156"/>
      <c r="R140" s="155"/>
      <c r="S140" s="27"/>
      <c r="T140" s="91" t="s">
        <v>77</v>
      </c>
      <c r="U140" s="149" t="e">
        <f t="shared" ref="U140:V140" si="190">(U76-U66)/U88</f>
        <v>#DIV/0!</v>
      </c>
      <c r="V140" s="149" t="e">
        <f t="shared" si="190"/>
        <v>#DIV/0!</v>
      </c>
      <c r="W140" s="27"/>
      <c r="X140" s="27"/>
      <c r="Y140" s="27"/>
      <c r="Z140" s="27"/>
      <c r="AA140" s="27"/>
      <c r="AB140" s="27"/>
      <c r="AC140" s="27"/>
      <c r="AD140" s="27"/>
      <c r="AE140" s="27"/>
      <c r="AF140" s="91" t="s">
        <v>77</v>
      </c>
      <c r="AG140" s="149" t="e">
        <f t="shared" ref="AG140:AH140" si="191">(AG76-AG66)/AG88</f>
        <v>#DIV/0!</v>
      </c>
      <c r="AH140" s="149" t="e">
        <f t="shared" si="191"/>
        <v>#DIV/0!</v>
      </c>
      <c r="AI140" s="27"/>
    </row>
    <row r="141" spans="1:35" ht="11.5" x14ac:dyDescent="0.25">
      <c r="A141" s="143"/>
      <c r="C141" s="27"/>
      <c r="D141" s="91" t="s">
        <v>78</v>
      </c>
      <c r="E141" s="45"/>
      <c r="F141" s="45"/>
      <c r="G141" s="149">
        <f>G112</f>
        <v>0</v>
      </c>
      <c r="H141" s="45"/>
      <c r="I141" s="45"/>
      <c r="J141" s="149">
        <f>J112</f>
        <v>0</v>
      </c>
      <c r="K141" s="27"/>
      <c r="L141" s="42"/>
      <c r="M141" s="156"/>
      <c r="N141" s="156"/>
      <c r="O141" s="155"/>
      <c r="P141" s="156"/>
      <c r="Q141" s="156"/>
      <c r="R141" s="155"/>
      <c r="S141" s="27"/>
      <c r="T141" s="91" t="s">
        <v>78</v>
      </c>
      <c r="U141" s="149">
        <f t="shared" ref="U141:V141" si="192">U112</f>
        <v>0</v>
      </c>
      <c r="V141" s="149">
        <f t="shared" si="192"/>
        <v>0</v>
      </c>
      <c r="W141" s="27"/>
      <c r="X141" s="27"/>
      <c r="Y141" s="27"/>
      <c r="Z141" s="27"/>
      <c r="AA141" s="27"/>
      <c r="AB141" s="27"/>
      <c r="AC141" s="27"/>
      <c r="AD141" s="27"/>
      <c r="AE141" s="27"/>
      <c r="AF141" s="91" t="s">
        <v>78</v>
      </c>
      <c r="AG141" s="149">
        <f t="shared" ref="AG141:AH141" si="193">AG112</f>
        <v>0</v>
      </c>
      <c r="AH141" s="149">
        <f t="shared" si="193"/>
        <v>0</v>
      </c>
      <c r="AI141" s="27"/>
    </row>
    <row r="142" spans="1:35" ht="11.5" x14ac:dyDescent="0.25">
      <c r="A142" s="143"/>
      <c r="C142" s="27"/>
      <c r="D142" s="91" t="s">
        <v>79</v>
      </c>
      <c r="E142" s="45"/>
      <c r="F142" s="45"/>
      <c r="G142" s="150" t="e">
        <f>(G116+G62+G73)/(G58+G60+G59+G76)</f>
        <v>#DIV/0!</v>
      </c>
      <c r="H142" s="45"/>
      <c r="I142" s="45"/>
      <c r="J142" s="150" t="e">
        <f>(J116+J62+J73)/(J58+J60+J59+J76)</f>
        <v>#DIV/0!</v>
      </c>
      <c r="K142" s="27"/>
      <c r="L142" s="42"/>
      <c r="M142" s="156"/>
      <c r="N142" s="156"/>
      <c r="O142" s="161"/>
      <c r="P142" s="156"/>
      <c r="Q142" s="156"/>
      <c r="R142" s="161"/>
      <c r="S142" s="27"/>
      <c r="T142" s="91" t="s">
        <v>79</v>
      </c>
      <c r="U142" s="150" t="e">
        <f t="shared" ref="U142:V142" si="194">(U116+U62+U73)/(U58+U60+U59+U76)</f>
        <v>#DIV/0!</v>
      </c>
      <c r="V142" s="150" t="e">
        <f t="shared" si="194"/>
        <v>#DIV/0!</v>
      </c>
      <c r="W142" s="27"/>
      <c r="X142" s="27"/>
      <c r="Y142" s="27"/>
      <c r="Z142" s="27"/>
      <c r="AA142" s="27"/>
      <c r="AB142" s="27"/>
      <c r="AC142" s="27"/>
      <c r="AD142" s="27"/>
      <c r="AE142" s="27"/>
      <c r="AF142" s="91" t="s">
        <v>79</v>
      </c>
      <c r="AG142" s="150" t="e">
        <f t="shared" ref="AG142:AH142" si="195">(AG116+AG62+AG73)/(AG58+AG60+AG59+AG76)</f>
        <v>#DIV/0!</v>
      </c>
      <c r="AH142" s="150" t="e">
        <f t="shared" si="195"/>
        <v>#DIV/0!</v>
      </c>
      <c r="AI142" s="27"/>
    </row>
    <row r="143" spans="1:35" ht="11.5" x14ac:dyDescent="0.25">
      <c r="A143" s="143"/>
      <c r="C143" s="27"/>
      <c r="D143" s="42"/>
      <c r="E143" s="45"/>
      <c r="F143" s="45"/>
      <c r="G143" s="48"/>
      <c r="H143" s="45"/>
      <c r="I143" s="45"/>
      <c r="J143" s="48"/>
      <c r="K143" s="27"/>
      <c r="L143" s="42"/>
      <c r="M143" s="156"/>
      <c r="N143" s="156"/>
      <c r="O143" s="48"/>
      <c r="P143" s="156"/>
      <c r="Q143" s="156"/>
      <c r="R143" s="48"/>
      <c r="S143" s="27"/>
      <c r="T143" s="42"/>
      <c r="U143" s="48"/>
      <c r="V143" s="48"/>
      <c r="W143" s="27"/>
      <c r="X143" s="27"/>
      <c r="Y143" s="27"/>
      <c r="Z143" s="27"/>
      <c r="AA143" s="27"/>
      <c r="AB143" s="27"/>
      <c r="AC143" s="27"/>
      <c r="AD143" s="27"/>
      <c r="AE143" s="27"/>
      <c r="AF143" s="42"/>
      <c r="AG143" s="48"/>
      <c r="AH143" s="48"/>
      <c r="AI143" s="27"/>
    </row>
    <row r="144" spans="1:35" ht="11.5" x14ac:dyDescent="0.25">
      <c r="A144" s="143"/>
      <c r="C144" s="27"/>
      <c r="D144" s="42"/>
      <c r="E144" s="45"/>
      <c r="F144" s="45"/>
      <c r="G144" s="43"/>
      <c r="H144" s="45"/>
      <c r="I144" s="45"/>
      <c r="J144" s="43"/>
      <c r="K144" s="27"/>
      <c r="L144" s="42"/>
      <c r="M144" s="156"/>
      <c r="N144" s="156"/>
      <c r="O144" s="43"/>
      <c r="P144" s="156"/>
      <c r="Q144" s="156"/>
      <c r="R144" s="43"/>
      <c r="S144" s="27"/>
      <c r="T144" s="42"/>
      <c r="U144" s="43"/>
      <c r="V144" s="43"/>
      <c r="W144" s="27"/>
      <c r="X144" s="27"/>
      <c r="Y144" s="27"/>
      <c r="Z144" s="27"/>
      <c r="AA144" s="27"/>
      <c r="AB144" s="27"/>
      <c r="AC144" s="27"/>
      <c r="AD144" s="27"/>
      <c r="AE144" s="27"/>
      <c r="AF144" s="42"/>
      <c r="AG144" s="43"/>
      <c r="AH144" s="43"/>
      <c r="AI144" s="27"/>
    </row>
    <row r="145" spans="1:35" x14ac:dyDescent="0.35">
      <c r="A145" s="143"/>
      <c r="C145" s="27"/>
      <c r="D145" s="145" t="s">
        <v>44</v>
      </c>
      <c r="E145" s="45"/>
      <c r="F145" s="45"/>
      <c r="G145" s="27"/>
      <c r="H145" s="45"/>
      <c r="I145" s="45"/>
      <c r="J145" s="27"/>
      <c r="K145" s="27"/>
      <c r="L145" s="162"/>
      <c r="M145" s="156"/>
      <c r="N145" s="156"/>
      <c r="O145" s="79"/>
      <c r="P145" s="156"/>
      <c r="Q145" s="156"/>
      <c r="R145" s="79"/>
      <c r="S145" s="27"/>
      <c r="T145" s="145" t="s">
        <v>44</v>
      </c>
      <c r="U145" s="27"/>
      <c r="V145" s="27"/>
      <c r="W145" s="27"/>
      <c r="X145" s="27"/>
      <c r="Y145" s="27"/>
      <c r="Z145" s="27"/>
      <c r="AA145" s="27"/>
      <c r="AB145" s="27"/>
      <c r="AC145" s="27"/>
      <c r="AD145" s="27"/>
      <c r="AE145" s="27"/>
      <c r="AF145" s="145" t="s">
        <v>44</v>
      </c>
      <c r="AG145" s="27"/>
      <c r="AH145" s="27"/>
      <c r="AI145" s="27"/>
    </row>
    <row r="146" spans="1:35" ht="11.5" x14ac:dyDescent="0.25">
      <c r="A146" s="143"/>
      <c r="C146" s="27"/>
      <c r="D146" s="91" t="s">
        <v>162</v>
      </c>
      <c r="E146" s="45"/>
      <c r="F146" s="45"/>
      <c r="G146" s="151" t="e">
        <f>IF(G134&gt;'RAG Thresholds'!$G$15,"G",IF(G134&lt;'RAG Thresholds'!$E$15,"R","A"))</f>
        <v>#DIV/0!</v>
      </c>
      <c r="H146" s="45"/>
      <c r="I146" s="45"/>
      <c r="J146" s="151" t="e">
        <f>IF(J134&gt;'RAG Thresholds'!$G$15,"G",IF(J134&lt;'RAG Thresholds'!$E$15,"R","A"))</f>
        <v>#DIV/0!</v>
      </c>
      <c r="K146" s="27"/>
      <c r="L146" s="42"/>
      <c r="M146" s="156"/>
      <c r="N146" s="156"/>
      <c r="O146" s="163"/>
      <c r="P146" s="156"/>
      <c r="Q146" s="156"/>
      <c r="R146" s="163"/>
      <c r="S146" s="27"/>
      <c r="T146" s="91" t="s">
        <v>162</v>
      </c>
      <c r="U146" s="151" t="e">
        <f>IF(U134&gt;'RAG Thresholds'!$G$15,"G",IF(U134&lt;'RAG Thresholds'!$E$15,"R","A"))</f>
        <v>#DIV/0!</v>
      </c>
      <c r="V146" s="151" t="e">
        <f>IF(V134&gt;'RAG Thresholds'!$G$15,"G",IF(V134&lt;'RAG Thresholds'!$E$15,"R","A"))</f>
        <v>#DIV/0!</v>
      </c>
      <c r="W146" s="27"/>
      <c r="X146" s="27"/>
      <c r="Y146" s="27"/>
      <c r="Z146" s="27"/>
      <c r="AA146" s="27"/>
      <c r="AB146" s="27"/>
      <c r="AC146" s="27"/>
      <c r="AD146" s="27"/>
      <c r="AE146" s="27"/>
      <c r="AF146" s="91" t="s">
        <v>162</v>
      </c>
      <c r="AG146" s="151" t="e">
        <f>IF(AG134&gt;'RAG Thresholds'!$G$15,"G",IF(AG134&lt;'RAG Thresholds'!$E$15,"R","A"))</f>
        <v>#DIV/0!</v>
      </c>
      <c r="AH146" s="151" t="e">
        <f>IF(AH134&gt;'RAG Thresholds'!$G$15,"G",IF(AH134&lt;'RAG Thresholds'!$E$15,"R","A"))</f>
        <v>#DIV/0!</v>
      </c>
      <c r="AI146" s="27"/>
    </row>
    <row r="147" spans="1:35" ht="11.5" x14ac:dyDescent="0.25">
      <c r="A147" s="143"/>
      <c r="C147" s="27"/>
      <c r="D147" s="27" t="s">
        <v>67</v>
      </c>
      <c r="E147" s="45"/>
      <c r="F147" s="45"/>
      <c r="G147" s="151" t="str">
        <f>IF(G135&gt;'RAG Thresholds'!$G$16,"G",IF(G135&lt;'RAG Thresholds'!$E$16,"R","A"))</f>
        <v>A</v>
      </c>
      <c r="H147" s="45"/>
      <c r="I147" s="45"/>
      <c r="J147" s="151" t="str">
        <f>IF(J135&gt;'RAG Thresholds'!$G$16,"G",IF(J135&lt;'RAG Thresholds'!$E$16,"R","A"))</f>
        <v>A</v>
      </c>
      <c r="K147" s="27"/>
      <c r="L147" s="42"/>
      <c r="M147" s="156"/>
      <c r="N147" s="156"/>
      <c r="O147" s="163"/>
      <c r="P147" s="156"/>
      <c r="Q147" s="156"/>
      <c r="R147" s="163"/>
      <c r="S147" s="27"/>
      <c r="T147" s="27" t="s">
        <v>67</v>
      </c>
      <c r="U147" s="151" t="str">
        <f>IF(U135&gt;'RAG Thresholds'!$G$16,"G",IF(U135&lt;'RAG Thresholds'!$E$16,"R","A"))</f>
        <v>A</v>
      </c>
      <c r="V147" s="151" t="str">
        <f>IF(V135&gt;'RAG Thresholds'!$G$16,"G",IF(V135&lt;'RAG Thresholds'!$E$16,"R","A"))</f>
        <v>A</v>
      </c>
      <c r="W147" s="27"/>
      <c r="X147" s="27"/>
      <c r="Y147" s="27"/>
      <c r="Z147" s="27"/>
      <c r="AA147" s="27"/>
      <c r="AB147" s="27"/>
      <c r="AC147" s="27"/>
      <c r="AD147" s="27"/>
      <c r="AE147" s="27"/>
      <c r="AF147" s="27" t="s">
        <v>67</v>
      </c>
      <c r="AG147" s="151" t="str">
        <f>IF(AG135&gt;'RAG Thresholds'!$G$16,"G",IF(AG135&lt;'RAG Thresholds'!$E$16,"R","A"))</f>
        <v>A</v>
      </c>
      <c r="AH147" s="151" t="str">
        <f>IF(AH135&gt;'RAG Thresholds'!$G$16,"G",IF(AH135&lt;'RAG Thresholds'!$E$16,"R","A"))</f>
        <v>A</v>
      </c>
      <c r="AI147" s="27"/>
    </row>
    <row r="148" spans="1:35" ht="11.5" x14ac:dyDescent="0.25">
      <c r="A148" s="143"/>
      <c r="C148" s="27"/>
      <c r="D148" s="27" t="s">
        <v>248</v>
      </c>
      <c r="E148" s="45"/>
      <c r="F148" s="45"/>
      <c r="G148" s="151" t="str">
        <f>IF(G136="N/A","N/A",IF(G125&lt;0,"R",IF( (G78+G79+G85+G87+G94+G95+G100+G102-G74)&lt;0,"G",IF(G136&gt;'RAG Thresholds'!$G$17,"G",IF(G136&lt;'RAG Thresholds'!$E$17,"R","A")))))</f>
        <v>N/A</v>
      </c>
      <c r="H148" s="45"/>
      <c r="I148" s="45"/>
      <c r="J148" s="151" t="str">
        <f>IF(J136="N/A","N/A",IF(J125&lt;0,"R",IF( (J78+J79+J85+J87+J94+J95+J100+J102-J74)&lt;0,"G",IF(J136&gt;'RAG Thresholds'!$G$17,"G",IF(J136&lt;'RAG Thresholds'!$E$17,"R","A")))))</f>
        <v>N/A</v>
      </c>
      <c r="K148" s="27"/>
      <c r="L148" s="42"/>
      <c r="M148" s="156"/>
      <c r="N148" s="156"/>
      <c r="O148" s="163"/>
      <c r="P148" s="156"/>
      <c r="Q148" s="156"/>
      <c r="R148" s="163"/>
      <c r="S148" s="27"/>
      <c r="T148" s="27" t="s">
        <v>248</v>
      </c>
      <c r="U148" s="151" t="str">
        <f>IF(U136="N/A","N/A",IF(U125&lt;0,"R",IF( (U78+U79+U85+U87+U94+U95+U100+U102-U74)&lt;0,"G",IF(U136&gt;'RAG Thresholds'!$G$17,"G",IF(U136&lt;'RAG Thresholds'!$E$17,"R","A")))))</f>
        <v>N/A</v>
      </c>
      <c r="V148" s="151" t="str">
        <f>IF(V136="N/A","N/A",IF(V125&lt;0,"R",IF( (V78+V79+V85+V87+V94+V95+V100+V102-V74)&lt;0,"G",IF(V136&gt;'RAG Thresholds'!$G$17,"G",IF(V136&lt;'RAG Thresholds'!$E$17,"R","A")))))</f>
        <v>N/A</v>
      </c>
      <c r="W148" s="27"/>
      <c r="X148" s="27"/>
      <c r="Y148" s="27"/>
      <c r="Z148" s="27"/>
      <c r="AA148" s="27"/>
      <c r="AB148" s="27"/>
      <c r="AC148" s="27"/>
      <c r="AD148" s="27"/>
      <c r="AE148" s="27"/>
      <c r="AF148" s="27" t="s">
        <v>248</v>
      </c>
      <c r="AG148" s="151" t="str">
        <f>IF(AG136="N/A","N/A",IF(AG125&lt;0,"R",IF( (AG78+AG79+AG85+AG87+AG94+AG95+AG100+AG102-AG74)&lt;0,"G",IF(AG136&gt;'RAG Thresholds'!$G$17,"G",IF(AG136&lt;'RAG Thresholds'!$E$17,"R","A")))))</f>
        <v>N/A</v>
      </c>
      <c r="AH148" s="151" t="str">
        <f>IF(AH136="N/A","N/A",IF(AH125&lt;0,"R",IF( (AH78+AH79+AH85+AH87+AH94+AH95+AH100+AH102-AH74)&lt;0,"G",IF(AH136&gt;'RAG Thresholds'!$G$17,"G",IF(AH136&lt;'RAG Thresholds'!$E$17,"R","A")))))</f>
        <v>N/A</v>
      </c>
      <c r="AI148" s="27"/>
    </row>
    <row r="149" spans="1:35" ht="11.5" x14ac:dyDescent="0.25">
      <c r="A149" s="143"/>
      <c r="C149" s="27"/>
      <c r="D149" s="27" t="s">
        <v>76</v>
      </c>
      <c r="E149" s="45"/>
      <c r="F149" s="45"/>
      <c r="G149" s="151" t="e">
        <f>IF((G39-G55)&lt;0,"R",IF(((G78+G79+G85+G87+G94+G95+G100+G102-G74)&lt;0),"G",IF(G137&lt;'RAG Thresholds'!$G$18,"G",IF(G137&gt;'RAG Thresholds'!$E$18,"R","A"))))</f>
        <v>#DIV/0!</v>
      </c>
      <c r="H149" s="45"/>
      <c r="I149" s="45"/>
      <c r="J149" s="151" t="e">
        <f>IF((J39-J55)&lt;0,"R",IF(((J78+J79+J85+J87+J94+J95+J100+J102-J74)&lt;0),"G",IF(J137&lt;'RAG Thresholds'!$G$18,"G",IF(J137&gt;'RAG Thresholds'!$E$18,"R","A"))))</f>
        <v>#DIV/0!</v>
      </c>
      <c r="K149" s="27"/>
      <c r="L149" s="42"/>
      <c r="M149" s="156"/>
      <c r="N149" s="156"/>
      <c r="O149" s="163"/>
      <c r="P149" s="156"/>
      <c r="Q149" s="156"/>
      <c r="R149" s="163"/>
      <c r="S149" s="27"/>
      <c r="T149" s="27" t="s">
        <v>76</v>
      </c>
      <c r="U149" s="151" t="e">
        <f>IF((U39-U55)&lt;0,"R",IF(((U78+U79+U85+U87+U94+U95+U100+U102-U74)&lt;0),"G",IF(U137&lt;'RAG Thresholds'!$G$18,"G",IF(U137&gt;'RAG Thresholds'!$E$18,"R","A"))))</f>
        <v>#DIV/0!</v>
      </c>
      <c r="V149" s="151" t="e">
        <f>IF((V39-V55)&lt;0,"R",IF(((V78+V79+V85+V87+V94+V95+V100+V102-V74)&lt;0),"G",IF(V137&lt;'RAG Thresholds'!$G$18,"G",IF(V137&gt;'RAG Thresholds'!$E$18,"R","A"))))</f>
        <v>#DIV/0!</v>
      </c>
      <c r="W149" s="27"/>
      <c r="X149" s="27"/>
      <c r="Y149" s="27"/>
      <c r="Z149" s="27"/>
      <c r="AA149" s="27"/>
      <c r="AB149" s="27"/>
      <c r="AC149" s="27"/>
      <c r="AD149" s="27"/>
      <c r="AE149" s="27"/>
      <c r="AF149" s="27" t="s">
        <v>76</v>
      </c>
      <c r="AG149" s="151" t="e">
        <f>IF((AG39-AG55)&lt;0,"R",IF(((AG78+AG79+AG85+AG87+AG94+AG95+AG100+AG102-AG74)&lt;0),"G",IF(AG137&lt;'RAG Thresholds'!$G$18,"G",IF(AG137&gt;'RAG Thresholds'!$E$18,"R","A"))))</f>
        <v>#DIV/0!</v>
      </c>
      <c r="AH149" s="151" t="e">
        <f>IF((AH39-AH55)&lt;0,"R",IF(((AH78+AH79+AH85+AH87+AH94+AH95+AH100+AH102-AH74)&lt;0),"G",IF(AH137&lt;'RAG Thresholds'!$G$18,"G",IF(AH137&gt;'RAG Thresholds'!$E$18,"R","A"))))</f>
        <v>#DIV/0!</v>
      </c>
      <c r="AI149" s="27"/>
    </row>
    <row r="150" spans="1:35" ht="11.5" x14ac:dyDescent="0.25">
      <c r="A150" s="143"/>
      <c r="C150" s="27"/>
      <c r="D150" s="27" t="s">
        <v>80</v>
      </c>
      <c r="E150" s="45"/>
      <c r="F150" s="45"/>
      <c r="G150" s="151" t="e">
        <f>IF((G39-G55)&lt;0,"R",IF(((G78+G79+G85+G87+G94+G95+G100+G102-G74-(G61-G96))&lt;0),"G",IF(G138&lt;'RAG Thresholds'!$G$19,"G",IF(G138&gt;'RAG Thresholds'!$E$19,"R","A"))))</f>
        <v>#DIV/0!</v>
      </c>
      <c r="H150" s="45"/>
      <c r="I150" s="45"/>
      <c r="J150" s="151" t="e">
        <f>IF((J39-J55)&lt;0,"R",IF(((J78+J79+J85+J87+J94+J95+J100+J102-J74-(J61-J96))&lt;0),"G",IF(J138&lt;'RAG Thresholds'!$G$19,"G",IF(J138&gt;'RAG Thresholds'!$E$19,"R","A"))))</f>
        <v>#DIV/0!</v>
      </c>
      <c r="K150" s="27"/>
      <c r="L150" s="42"/>
      <c r="M150" s="156"/>
      <c r="N150" s="156"/>
      <c r="O150" s="163"/>
      <c r="P150" s="156"/>
      <c r="Q150" s="156"/>
      <c r="R150" s="163"/>
      <c r="S150" s="27"/>
      <c r="T150" s="27" t="s">
        <v>80</v>
      </c>
      <c r="U150" s="151" t="e">
        <f>IF((U39-U55)&lt;0,"R",IF(((U78+U79+U85+U87+U94+U95+U100+U102-U74-(U61-U96))&lt;0),"G",IF(U138&lt;'RAG Thresholds'!$G$19,"G",IF(U138&gt;'RAG Thresholds'!$E$19,"R","A"))))</f>
        <v>#DIV/0!</v>
      </c>
      <c r="V150" s="151" t="e">
        <f>IF((V39-V55)&lt;0,"R",IF(((V78+V79+V85+V87+V94+V95+V100+V102-V74-(V61-V96))&lt;0),"G",IF(V138&lt;'RAG Thresholds'!$G$19,"G",IF(V138&gt;'RAG Thresholds'!$E$19,"R","A"))))</f>
        <v>#DIV/0!</v>
      </c>
      <c r="W150" s="27"/>
      <c r="X150" s="27"/>
      <c r="Y150" s="27"/>
      <c r="Z150" s="27"/>
      <c r="AA150" s="27"/>
      <c r="AB150" s="27"/>
      <c r="AC150" s="27"/>
      <c r="AD150" s="27"/>
      <c r="AE150" s="27"/>
      <c r="AF150" s="27" t="s">
        <v>80</v>
      </c>
      <c r="AG150" s="151" t="e">
        <f>IF((AG39-AG55)&lt;0,"R",IF(((AG78+AG79+AG85+AG87+AG94+AG95+AG100+AG102-AG74-(AG61-AG96))&lt;0),"G",IF(AG138&lt;'RAG Thresholds'!$G$19,"G",IF(AG138&gt;'RAG Thresholds'!$E$19,"R","A"))))</f>
        <v>#DIV/0!</v>
      </c>
      <c r="AH150" s="151" t="e">
        <f>IF((AH39-AH55)&lt;0,"R",IF(((AH78+AH79+AH85+AH87+AH94+AH95+AH100+AH102-AH74-(AH61-AH96))&lt;0),"G",IF(AH138&lt;'RAG Thresholds'!$G$19,"G",IF(AH138&gt;'RAG Thresholds'!$E$19,"R","A"))))</f>
        <v>#DIV/0!</v>
      </c>
      <c r="AI150" s="27"/>
    </row>
    <row r="151" spans="1:35" ht="11.5" x14ac:dyDescent="0.25">
      <c r="A151" s="143"/>
      <c r="C151" s="27"/>
      <c r="D151" s="27" t="s">
        <v>74</v>
      </c>
      <c r="E151" s="45"/>
      <c r="F151" s="45"/>
      <c r="G151" s="151" t="str">
        <f>IF(G39&lt;0,"R",IF(-(G45+G30)&lt;=0,"G",IF(G139&gt;'RAG Thresholds'!$G$20,"G",IF(G139&lt;'RAG Thresholds'!$E$20,"R","A"))))</f>
        <v>G</v>
      </c>
      <c r="H151" s="45"/>
      <c r="I151" s="45"/>
      <c r="J151" s="151" t="str">
        <f>IF(J39&lt;0,"R",IF(-(J45+J30)&lt;=0,"G",IF(J139&gt;'RAG Thresholds'!$G$20,"G",IF(J139&lt;'RAG Thresholds'!$E$20,"R","A"))))</f>
        <v>G</v>
      </c>
      <c r="K151" s="27"/>
      <c r="L151" s="160"/>
      <c r="M151" s="156"/>
      <c r="N151" s="156"/>
      <c r="O151" s="163"/>
      <c r="P151" s="156"/>
      <c r="Q151" s="156"/>
      <c r="R151" s="163"/>
      <c r="S151" s="27"/>
      <c r="T151" s="27" t="s">
        <v>74</v>
      </c>
      <c r="U151" s="151" t="str">
        <f>IF(U39&lt;0,"R",IF(-(U45+U30)&lt;=0,"G",IF(U139&gt;'RAG Thresholds'!$G$20,"G",IF(U139&lt;'RAG Thresholds'!$E$20,"R","A"))))</f>
        <v>G</v>
      </c>
      <c r="V151" s="151" t="str">
        <f>IF(V39&lt;0,"R",IF(-(V45+V30)&lt;=0,"G",IF(V139&gt;'RAG Thresholds'!$G$20,"G",IF(V139&lt;'RAG Thresholds'!$E$20,"R","A"))))</f>
        <v>G</v>
      </c>
      <c r="W151" s="27"/>
      <c r="X151" s="27"/>
      <c r="Y151" s="27"/>
      <c r="Z151" s="27"/>
      <c r="AA151" s="27"/>
      <c r="AB151" s="27"/>
      <c r="AC151" s="27"/>
      <c r="AD151" s="27"/>
      <c r="AE151" s="27"/>
      <c r="AF151" s="27" t="s">
        <v>74</v>
      </c>
      <c r="AG151" s="151" t="str">
        <f>IF(AG39&lt;0,"R",IF(-(AG45+AG30)&lt;=0,"G",IF(AG139&gt;'RAG Thresholds'!$G$20,"G",IF(AG139&lt;'RAG Thresholds'!$E$20,"R","A"))))</f>
        <v>G</v>
      </c>
      <c r="AH151" s="151" t="str">
        <f>IF(AH39&lt;0,"R",IF(-(AH45+AH30)&lt;=0,"G",IF(AH139&gt;'RAG Thresholds'!$G$20,"G",IF(AH139&lt;'RAG Thresholds'!$E$20,"R","A"))))</f>
        <v>G</v>
      </c>
      <c r="AI151" s="27"/>
    </row>
    <row r="152" spans="1:35" ht="11.5" x14ac:dyDescent="0.25">
      <c r="A152" s="143"/>
      <c r="C152" s="27"/>
      <c r="D152" s="27" t="s">
        <v>77</v>
      </c>
      <c r="E152" s="45"/>
      <c r="F152" s="45"/>
      <c r="G152" s="151" t="e">
        <f>IF(G140&gt;'RAG Thresholds'!$G$21,"G",IF(G140&lt;'RAG Thresholds'!$E$21,"R","A"))</f>
        <v>#DIV/0!</v>
      </c>
      <c r="H152" s="45"/>
      <c r="I152" s="45"/>
      <c r="J152" s="151" t="e">
        <f>IF(J140&gt;'RAG Thresholds'!$G$21,"G",IF(J140&lt;'RAG Thresholds'!$E$21,"R","A"))</f>
        <v>#DIV/0!</v>
      </c>
      <c r="K152" s="27"/>
      <c r="L152" s="42"/>
      <c r="M152" s="156"/>
      <c r="N152" s="156"/>
      <c r="O152" s="163"/>
      <c r="P152" s="156"/>
      <c r="Q152" s="156"/>
      <c r="R152" s="163"/>
      <c r="S152" s="27"/>
      <c r="T152" s="27" t="s">
        <v>77</v>
      </c>
      <c r="U152" s="151" t="e">
        <f>IF(U140&gt;'RAG Thresholds'!$G$21,"G",IF(U140&lt;'RAG Thresholds'!$E$21,"R","A"))</f>
        <v>#DIV/0!</v>
      </c>
      <c r="V152" s="151" t="e">
        <f>IF(V140&gt;'RAG Thresholds'!$G$21,"G",IF(V140&lt;'RAG Thresholds'!$E$21,"R","A"))</f>
        <v>#DIV/0!</v>
      </c>
      <c r="W152" s="27"/>
      <c r="X152" s="27"/>
      <c r="Y152" s="27"/>
      <c r="Z152" s="27"/>
      <c r="AA152" s="27"/>
      <c r="AB152" s="27"/>
      <c r="AC152" s="27"/>
      <c r="AD152" s="27"/>
      <c r="AE152" s="27"/>
      <c r="AF152" s="27" t="s">
        <v>77</v>
      </c>
      <c r="AG152" s="151" t="e">
        <f>IF(AG140&gt;'RAG Thresholds'!$G$21,"G",IF(AG140&lt;'RAG Thresholds'!$E$21,"R","A"))</f>
        <v>#DIV/0!</v>
      </c>
      <c r="AH152" s="151" t="e">
        <f>IF(AH140&gt;'RAG Thresholds'!$G$21,"G",IF(AH140&lt;'RAG Thresholds'!$E$21,"R","A"))</f>
        <v>#DIV/0!</v>
      </c>
      <c r="AI152" s="27"/>
    </row>
    <row r="153" spans="1:35" ht="11.5" x14ac:dyDescent="0.25">
      <c r="A153" s="143"/>
      <c r="C153" s="27"/>
      <c r="D153" s="27" t="s">
        <v>78</v>
      </c>
      <c r="E153" s="45"/>
      <c r="F153" s="45"/>
      <c r="G153" s="151" t="str">
        <f>IF(G141&gt;'RAG Thresholds'!$E$22,"G","R")</f>
        <v>R</v>
      </c>
      <c r="H153" s="45"/>
      <c r="I153" s="45"/>
      <c r="J153" s="151" t="str">
        <f>IF(J141&gt;'RAG Thresholds'!$E$22,"G","R")</f>
        <v>R</v>
      </c>
      <c r="K153" s="27"/>
      <c r="L153" s="42"/>
      <c r="M153" s="156"/>
      <c r="N153" s="156"/>
      <c r="O153" s="163"/>
      <c r="P153" s="156"/>
      <c r="Q153" s="156"/>
      <c r="R153" s="163"/>
      <c r="S153" s="27"/>
      <c r="T153" s="27" t="s">
        <v>78</v>
      </c>
      <c r="U153" s="151" t="str">
        <f>IF(U141&gt;'RAG Thresholds'!$E$22,"G","R")</f>
        <v>R</v>
      </c>
      <c r="V153" s="151" t="str">
        <f>IF(V141&gt;'RAG Thresholds'!$E$22,"G","R")</f>
        <v>R</v>
      </c>
      <c r="W153" s="27"/>
      <c r="X153" s="27"/>
      <c r="Y153" s="27"/>
      <c r="Z153" s="27"/>
      <c r="AA153" s="27"/>
      <c r="AB153" s="27"/>
      <c r="AC153" s="27"/>
      <c r="AD153" s="27"/>
      <c r="AE153" s="27"/>
      <c r="AF153" s="27" t="s">
        <v>78</v>
      </c>
      <c r="AG153" s="151" t="str">
        <f>IF(AG141&gt;'RAG Thresholds'!$E$22,"G","R")</f>
        <v>R</v>
      </c>
      <c r="AH153" s="151" t="str">
        <f>IF(AH141&gt;'RAG Thresholds'!$E$22,"G","R")</f>
        <v>R</v>
      </c>
      <c r="AI153" s="27"/>
    </row>
    <row r="154" spans="1:35" ht="11.5" x14ac:dyDescent="0.25">
      <c r="A154" s="143"/>
      <c r="C154" s="27"/>
      <c r="D154" s="27" t="s">
        <v>79</v>
      </c>
      <c r="E154" s="45"/>
      <c r="F154" s="45"/>
      <c r="G154" s="151" t="e">
        <f>IF(G117=SysConfig!$F$38,"R",IF((G116+G62+G73)&lt;0,"G",IF(G142&lt;'RAG Thresholds'!$G$23,"G",IF(G142&gt;'RAG Thresholds'!$E$23,"R","A"))))</f>
        <v>#DIV/0!</v>
      </c>
      <c r="H154" s="45"/>
      <c r="I154" s="45"/>
      <c r="J154" s="151" t="e">
        <f>IF(J117=SysConfig!$F$38,"R",IF((J116+J62+J73)&lt;0,"G",IF(J142&lt;'RAG Thresholds'!$G$23,"G",IF(J142&gt;'RAG Thresholds'!$E$23,"R","A"))))</f>
        <v>#DIV/0!</v>
      </c>
      <c r="K154" s="27"/>
      <c r="L154" s="42"/>
      <c r="M154" s="156"/>
      <c r="N154" s="156"/>
      <c r="O154" s="163"/>
      <c r="P154" s="156"/>
      <c r="Q154" s="156"/>
      <c r="R154" s="163"/>
      <c r="S154" s="27"/>
      <c r="T154" s="27" t="s">
        <v>79</v>
      </c>
      <c r="U154" s="151" t="e">
        <f>IF(U117=SysConfig!$F$38,"R",IF((U116+U62+U73)&lt;0,"G",IF(U142&lt;'RAG Thresholds'!$G$23,"G",IF(U142&gt;'RAG Thresholds'!$E$23,"R","A"))))</f>
        <v>#DIV/0!</v>
      </c>
      <c r="V154" s="151" t="e">
        <f>IF(V117=SysConfig!$F$38,"R",IF((V116+V62+V73)&lt;0,"G",IF(V142&lt;'RAG Thresholds'!$G$23,"G",IF(V142&gt;'RAG Thresholds'!$E$23,"R","A"))))</f>
        <v>#DIV/0!</v>
      </c>
      <c r="W154" s="27"/>
      <c r="X154" s="27"/>
      <c r="Y154" s="27"/>
      <c r="Z154" s="27"/>
      <c r="AA154" s="27"/>
      <c r="AB154" s="27"/>
      <c r="AC154" s="27"/>
      <c r="AD154" s="27"/>
      <c r="AE154" s="27"/>
      <c r="AF154" s="27" t="s">
        <v>79</v>
      </c>
      <c r="AG154" s="151" t="e">
        <f>IF(AG117=SysConfig!$F$38,"R",IF((AG116+AG62+AG73)&lt;0,"G",IF(AG142&lt;'RAG Thresholds'!$G$23,"G",IF(AG142&gt;'RAG Thresholds'!$E$23,"R","A"))))</f>
        <v>#DIV/0!</v>
      </c>
      <c r="AH154" s="151" t="e">
        <f>IF(AH117=SysConfig!$F$38,"R",IF((AH116+AH62+AH73)&lt;0,"G",IF(AH142&lt;'RAG Thresholds'!$G$23,"G",IF(AH142&gt;'RAG Thresholds'!$E$23,"R","A"))))</f>
        <v>#DIV/0!</v>
      </c>
      <c r="AI154" s="27"/>
    </row>
    <row r="155" spans="1:35" ht="11.5" x14ac:dyDescent="0.25">
      <c r="A155" s="143"/>
      <c r="C155" s="27"/>
      <c r="D155" s="27"/>
      <c r="E155" s="45"/>
      <c r="F155" s="45"/>
      <c r="G155" s="27"/>
      <c r="H155" s="45"/>
      <c r="I155" s="45"/>
      <c r="J155" s="27"/>
      <c r="K155" s="27"/>
      <c r="L155" s="78"/>
      <c r="M155" s="156"/>
      <c r="N155" s="156"/>
      <c r="O155" s="156"/>
      <c r="P155" s="156"/>
      <c r="Q155" s="156"/>
      <c r="R155" s="156"/>
      <c r="S155" s="27"/>
      <c r="T155" s="27"/>
      <c r="U155" s="27"/>
      <c r="V155" s="27"/>
      <c r="W155" s="27"/>
      <c r="X155" s="27"/>
      <c r="Y155" s="27"/>
      <c r="Z155" s="27"/>
      <c r="AA155" s="27"/>
      <c r="AB155" s="27"/>
      <c r="AC155" s="27"/>
      <c r="AD155" s="27"/>
      <c r="AE155" s="27"/>
      <c r="AF155" s="27"/>
      <c r="AG155" s="27"/>
      <c r="AH155" s="27"/>
      <c r="AI155" s="27"/>
    </row>
    <row r="156" spans="1:35" ht="15.5" x14ac:dyDescent="0.35">
      <c r="A156" s="117" t="s">
        <v>153</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row>
    <row r="157" spans="1:35" ht="14.5" customHeight="1" x14ac:dyDescent="0.25"/>
    <row r="158" spans="1:35" ht="14.5" hidden="1" customHeight="1" x14ac:dyDescent="0.25"/>
    <row r="159" spans="1:35" ht="14.5" hidden="1" customHeight="1" x14ac:dyDescent="0.25"/>
    <row r="160" spans="1:35"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AB40:AC40 E40:F40 H40:I40 Y40:Z40 M40:N40 P40:Q40" name="Lead Financial Input"/>
    <protectedRange sqref="AG24:AH24 AD24 U24:V24 G24 J24 AA24 O24 R24" name="Lead Financial Input_4"/>
  </protectedRanges>
  <conditionalFormatting sqref="R151 U146:V154 AG146:AH154">
    <cfRule type="expression" dxfId="167" priority="296" stopIfTrue="1">
      <formula>R146="R"</formula>
    </cfRule>
    <cfRule type="expression" dxfId="166" priority="297" stopIfTrue="1">
      <formula>R146="A"</formula>
    </cfRule>
    <cfRule type="expression" dxfId="165" priority="298" stopIfTrue="1">
      <formula>R146="G"</formula>
    </cfRule>
  </conditionalFormatting>
  <conditionalFormatting sqref="R151">
    <cfRule type="expression" dxfId="164" priority="293" stopIfTrue="1">
      <formula>R151="R"</formula>
    </cfRule>
    <cfRule type="expression" dxfId="163" priority="294" stopIfTrue="1">
      <formula>R151="A"</formula>
    </cfRule>
    <cfRule type="expression" dxfId="162" priority="295" stopIfTrue="1">
      <formula>R151="G"</formula>
    </cfRule>
  </conditionalFormatting>
  <conditionalFormatting sqref="O154">
    <cfRule type="expression" dxfId="161" priority="290" stopIfTrue="1">
      <formula>O154="R"</formula>
    </cfRule>
    <cfRule type="expression" dxfId="160" priority="291" stopIfTrue="1">
      <formula>O154="A"</formula>
    </cfRule>
    <cfRule type="expression" dxfId="159" priority="292" stopIfTrue="1">
      <formula>O154="G"</formula>
    </cfRule>
  </conditionalFormatting>
  <conditionalFormatting sqref="R154">
    <cfRule type="expression" dxfId="158" priority="287" stopIfTrue="1">
      <formula>R154="R"</formula>
    </cfRule>
    <cfRule type="expression" dxfId="157" priority="288" stopIfTrue="1">
      <formula>R154="A"</formula>
    </cfRule>
    <cfRule type="expression" dxfId="156" priority="289" stopIfTrue="1">
      <formula>R154="G"</formula>
    </cfRule>
  </conditionalFormatting>
  <conditionalFormatting sqref="O151">
    <cfRule type="expression" dxfId="155" priority="311" stopIfTrue="1">
      <formula>O151="R"</formula>
    </cfRule>
    <cfRule type="expression" dxfId="154" priority="312" stopIfTrue="1">
      <formula>O151="A"</formula>
    </cfRule>
    <cfRule type="expression" dxfId="153" priority="313" stopIfTrue="1">
      <formula>O151="G"</formula>
    </cfRule>
  </conditionalFormatting>
  <conditionalFormatting sqref="O146:O150 O152">
    <cfRule type="expression" dxfId="152" priority="329" stopIfTrue="1">
      <formula>O146="R"</formula>
    </cfRule>
    <cfRule type="expression" dxfId="151" priority="330" stopIfTrue="1">
      <formula>O146="A"</formula>
    </cfRule>
    <cfRule type="expression" dxfId="150" priority="331" stopIfTrue="1">
      <formula>O146="G"</formula>
    </cfRule>
  </conditionalFormatting>
  <conditionalFormatting sqref="O149:O150 O152:O153">
    <cfRule type="expression" dxfId="149" priority="338" stopIfTrue="1">
      <formula>O149="R"</formula>
    </cfRule>
    <cfRule type="expression" dxfId="148" priority="339" stopIfTrue="1">
      <formula>O149="A"</formula>
    </cfRule>
    <cfRule type="expression" dxfId="147" priority="340" stopIfTrue="1">
      <formula>O149="G"</formula>
    </cfRule>
  </conditionalFormatting>
  <conditionalFormatting sqref="O148:O150 O152">
    <cfRule type="expression" dxfId="146" priority="335" stopIfTrue="1">
      <formula>O148="R"</formula>
    </cfRule>
    <cfRule type="expression" dxfId="145" priority="336" stopIfTrue="1">
      <formula>O148="A"</formula>
    </cfRule>
    <cfRule type="expression" dxfId="144" priority="337" stopIfTrue="1">
      <formula>O148="G"</formula>
    </cfRule>
  </conditionalFormatting>
  <conditionalFormatting sqref="O150 O152">
    <cfRule type="expression" dxfId="143" priority="332" stopIfTrue="1">
      <formula>O150="R"</formula>
    </cfRule>
    <cfRule type="expression" dxfId="142" priority="333" stopIfTrue="1">
      <formula>O150="A"</formula>
    </cfRule>
    <cfRule type="expression" dxfId="141" priority="334" stopIfTrue="1">
      <formula>O150="G"</formula>
    </cfRule>
  </conditionalFormatting>
  <conditionalFormatting sqref="R149:R150 R152:R153">
    <cfRule type="expression" dxfId="140" priority="326" stopIfTrue="1">
      <formula>R149="R"</formula>
    </cfRule>
    <cfRule type="expression" dxfId="139" priority="327" stopIfTrue="1">
      <formula>R149="A"</formula>
    </cfRule>
    <cfRule type="expression" dxfId="138" priority="328" stopIfTrue="1">
      <formula>R149="G"</formula>
    </cfRule>
  </conditionalFormatting>
  <conditionalFormatting sqref="R148:R150 R152">
    <cfRule type="expression" dxfId="137" priority="323" stopIfTrue="1">
      <formula>R148="R"</formula>
    </cfRule>
    <cfRule type="expression" dxfId="136" priority="324" stopIfTrue="1">
      <formula>R148="A"</formula>
    </cfRule>
    <cfRule type="expression" dxfId="135" priority="325" stopIfTrue="1">
      <formula>R148="G"</formula>
    </cfRule>
  </conditionalFormatting>
  <conditionalFormatting sqref="R150 R152">
    <cfRule type="expression" dxfId="134" priority="320" stopIfTrue="1">
      <formula>R150="R"</formula>
    </cfRule>
    <cfRule type="expression" dxfId="133" priority="321" stopIfTrue="1">
      <formula>R150="A"</formula>
    </cfRule>
    <cfRule type="expression" dxfId="132" priority="322" stopIfTrue="1">
      <formula>R150="G"</formula>
    </cfRule>
  </conditionalFormatting>
  <conditionalFormatting sqref="R146:R150 R152">
    <cfRule type="expression" dxfId="131" priority="317" stopIfTrue="1">
      <formula>R146="R"</formula>
    </cfRule>
    <cfRule type="expression" dxfId="130" priority="318" stopIfTrue="1">
      <formula>R146="A"</formula>
    </cfRule>
    <cfRule type="expression" dxfId="129" priority="319" stopIfTrue="1">
      <formula>R146="G"</formula>
    </cfRule>
  </conditionalFormatting>
  <conditionalFormatting sqref="O151">
    <cfRule type="expression" dxfId="128" priority="314" stopIfTrue="1">
      <formula>O151="R"</formula>
    </cfRule>
    <cfRule type="expression" dxfId="127" priority="315" stopIfTrue="1">
      <formula>O151="A"</formula>
    </cfRule>
    <cfRule type="expression" dxfId="126" priority="316" stopIfTrue="1">
      <formula>O151="G"</formula>
    </cfRule>
  </conditionalFormatting>
  <conditionalFormatting sqref="O151">
    <cfRule type="expression" dxfId="125" priority="308" stopIfTrue="1">
      <formula>O151="R"</formula>
    </cfRule>
    <cfRule type="expression" dxfId="124" priority="309" stopIfTrue="1">
      <formula>O151="A"</formula>
    </cfRule>
    <cfRule type="expression" dxfId="123" priority="310" stopIfTrue="1">
      <formula>O151="G"</formula>
    </cfRule>
  </conditionalFormatting>
  <conditionalFormatting sqref="O151">
    <cfRule type="expression" dxfId="122" priority="305" stopIfTrue="1">
      <formula>O151="R"</formula>
    </cfRule>
    <cfRule type="expression" dxfId="121" priority="306" stopIfTrue="1">
      <formula>O151="A"</formula>
    </cfRule>
    <cfRule type="expression" dxfId="120" priority="307" stopIfTrue="1">
      <formula>O151="G"</formula>
    </cfRule>
  </conditionalFormatting>
  <conditionalFormatting sqref="R151">
    <cfRule type="expression" dxfId="119" priority="302" stopIfTrue="1">
      <formula>R151="R"</formula>
    </cfRule>
    <cfRule type="expression" dxfId="118" priority="303" stopIfTrue="1">
      <formula>R151="A"</formula>
    </cfRule>
    <cfRule type="expression" dxfId="117" priority="304" stopIfTrue="1">
      <formula>R151="G"</formula>
    </cfRule>
  </conditionalFormatting>
  <conditionalFormatting sqref="R151">
    <cfRule type="expression" dxfId="116" priority="299" stopIfTrue="1">
      <formula>R151="R"</formula>
    </cfRule>
    <cfRule type="expression" dxfId="115" priority="300" stopIfTrue="1">
      <formula>R151="A"</formula>
    </cfRule>
    <cfRule type="expression" dxfId="114" priority="301" stopIfTrue="1">
      <formula>R151="G"</formula>
    </cfRule>
  </conditionalFormatting>
  <conditionalFormatting sqref="D6">
    <cfRule type="expression" dxfId="113" priority="146">
      <formula>IF(AND(sysChk=0,sysWarn=0),1,0)</formula>
    </cfRule>
    <cfRule type="expression" dxfId="112" priority="147">
      <formula>IF(AND(sysChk=0,sysWarn&lt;&gt;0),1,0)</formula>
    </cfRule>
    <cfRule type="expression" dxfId="111" priority="148">
      <formula>IF(sysChk&lt;&gt;0,1,0)</formula>
    </cfRule>
  </conditionalFormatting>
  <conditionalFormatting sqref="G149:G154">
    <cfRule type="expression" dxfId="110" priority="47" stopIfTrue="1">
      <formula>G149="R"</formula>
    </cfRule>
    <cfRule type="expression" dxfId="109" priority="48" stopIfTrue="1">
      <formula>G149="A"</formula>
    </cfRule>
    <cfRule type="expression" dxfId="108" priority="49" stopIfTrue="1">
      <formula>G149="G"</formula>
    </cfRule>
  </conditionalFormatting>
  <conditionalFormatting sqref="G148:G152">
    <cfRule type="expression" dxfId="107" priority="44" stopIfTrue="1">
      <formula>G148="R"</formula>
    </cfRule>
    <cfRule type="expression" dxfId="106" priority="45" stopIfTrue="1">
      <formula>G148="A"</formula>
    </cfRule>
    <cfRule type="expression" dxfId="105" priority="46" stopIfTrue="1">
      <formula>G148="G"</formula>
    </cfRule>
  </conditionalFormatting>
  <conditionalFormatting sqref="G150:G152">
    <cfRule type="expression" dxfId="104" priority="41" stopIfTrue="1">
      <formula>G150="R"</formula>
    </cfRule>
    <cfRule type="expression" dxfId="103" priority="42" stopIfTrue="1">
      <formula>G150="A"</formula>
    </cfRule>
    <cfRule type="expression" dxfId="102" priority="43" stopIfTrue="1">
      <formula>G150="G"</formula>
    </cfRule>
  </conditionalFormatting>
  <conditionalFormatting sqref="G146:G152">
    <cfRule type="expression" dxfId="101" priority="38" stopIfTrue="1">
      <formula>G146="R"</formula>
    </cfRule>
    <cfRule type="expression" dxfId="100" priority="39" stopIfTrue="1">
      <formula>G146="A"</formula>
    </cfRule>
    <cfRule type="expression" dxfId="99" priority="40" stopIfTrue="1">
      <formula>G146="G"</formula>
    </cfRule>
  </conditionalFormatting>
  <conditionalFormatting sqref="J149:J154">
    <cfRule type="expression" dxfId="98" priority="35" stopIfTrue="1">
      <formula>J149="R"</formula>
    </cfRule>
    <cfRule type="expression" dxfId="97" priority="36" stopIfTrue="1">
      <formula>J149="A"</formula>
    </cfRule>
    <cfRule type="expression" dxfId="96" priority="37" stopIfTrue="1">
      <formula>J149="G"</formula>
    </cfRule>
  </conditionalFormatting>
  <conditionalFormatting sqref="J148:J152">
    <cfRule type="expression" dxfId="95" priority="32" stopIfTrue="1">
      <formula>J148="R"</formula>
    </cfRule>
    <cfRule type="expression" dxfId="94" priority="33" stopIfTrue="1">
      <formula>J148="A"</formula>
    </cfRule>
    <cfRule type="expression" dxfId="93" priority="34" stopIfTrue="1">
      <formula>J148="G"</formula>
    </cfRule>
  </conditionalFormatting>
  <conditionalFormatting sqref="J150:J152">
    <cfRule type="expression" dxfId="92" priority="29" stopIfTrue="1">
      <formula>J150="R"</formula>
    </cfRule>
    <cfRule type="expression" dxfId="91" priority="30" stopIfTrue="1">
      <formula>J150="A"</formula>
    </cfRule>
    <cfRule type="expression" dxfId="90" priority="31" stopIfTrue="1">
      <formula>J150="G"</formula>
    </cfRule>
  </conditionalFormatting>
  <conditionalFormatting sqref="J146:J152">
    <cfRule type="expression" dxfId="89" priority="26" stopIfTrue="1">
      <formula>J146="R"</formula>
    </cfRule>
    <cfRule type="expression" dxfId="88" priority="27" stopIfTrue="1">
      <formula>J146="A"</formula>
    </cfRule>
    <cfRule type="expression" dxfId="87" priority="28" stopIfTrue="1">
      <formula>J146="G"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J55 R55 G55 AF18 T18 O55 E38:J38 AD55 AA55 M38:R38 U55:V55 U94:V102 U78:V87 U66:V75 U45:V49 U52:V52 U21:V31 U40:V41 U123:V124 U58:V63 U127:V127 U116:V117 U33:V38 U107:V111 Y38:AD38 AG58:AH63 AG45:AH49 AG78:AH87 AG94:AH102 AG21:AH31 AG33:AH38 AG40:AH41 AG123:AH124 AG52:AH52 AG55:AH55 AG66:AH75 AG127:AH127 AG116:AH117 AG107:AH111" xr:uid="{00000000-0002-0000-05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17 AD117 AA117 O117 G117 R117" xr:uid="{00000000-0002-0000-05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2" min="13" max="139" man="1"/>
  </colBreaks>
  <legacyDrawing r:id="rId2"/>
  <extLst>
    <ext xmlns:x14="http://schemas.microsoft.com/office/spreadsheetml/2009/9/main" uri="{CCE6A557-97BC-4b89-ADB6-D9C93CAAB3DF}">
      <x14:dataValidations xmlns:xm="http://schemas.microsoft.com/office/excel/2006/main" count="6">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O24 R24 AA24 AD24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Instructions'!$D$39=SysConfig!$F$32,AD116&gt;=0)</xm:f>
          </x14:formula1>
          <xm:sqref>AD116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AND($C$39=SysConfig!$F$32,E55&lt;=0)</xm:f>
          </x14:formula1>
          <xm:sqref>E55:F55 H55:I55 M55:N55 P55:Q55 Y55:Z55 AB55:AC55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AD15:AD17 G123:G124 J123:J124 G127 J127 G58:G63 J58:J63 G66:G75 J66:J75 G78:G87 J78:J87 G94:G102 J94:J102 L18 O15:O17 R15:R17 X18 AA15:AA17 AD25:AD31 J25:J31 O123:O124 R123:R124 O127 R127 O58:O63 R58:R63 O66:O75 R66:R75 O78:O87 R78:R87 O94:O102 R94:R102 R25:R31 AA123:AA124 AD123:AD124 AA127 AD127 AA58:AA63 AD58:AD63 AA66:AA75 AD66:AD75 AA78:AA87 AD78:AD87 AA94:AA102 AD94:AD102 E21:F31 G25:G31 G21:G23 H21:I31 J21:J23 M21:N31 O25:O31 O21:O23 P21:Q31 R21:R23 Y21:Z31 AA25:AA31 AA21:AA23 AB21:AC31 AD21:AD23 E107:J111 E52:J52 E45:J49 E40:J41 E33:J37 M107:R111 M52:R52 M45:R49 M40:R41 M33:R37 Y107:AD111 Y52:AD52 Y45:AD49 Y40:AD41 Y33:AD37</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E58:F63 H58:I63 E66:F75 H66:I75 E78:F87 H78:I87 E94:F102 H94:I102 AA116 G116 J116 M58:N63 P58:Q63 M66:N75 P66:Q75 M78:N87 P78:Q87 M94:N102 P94:Q102 Y94:Z102 AB94:AC102 O116 R116 Y58:Z63 AB58:AC63 Y66:Z75 AB66:AC75 Y78:Z87 AB78:AC87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31" sqref="G31"/>
    </sheetView>
  </sheetViews>
  <sheetFormatPr defaultColWidth="0" defaultRowHeight="0" customHeight="1" zeroHeight="1" x14ac:dyDescent="0.25"/>
  <cols>
    <col min="1" max="1" width="5.69921875" style="218" customWidth="1"/>
    <col min="2" max="2" width="6.19921875" style="218" customWidth="1"/>
    <col min="3" max="3" width="2.5" style="218" customWidth="1"/>
    <col min="4" max="4" width="71.3984375" style="218" customWidth="1"/>
    <col min="5" max="5" width="25.09765625" style="218" bestFit="1" customWidth="1"/>
    <col min="6" max="7" width="26.59765625" style="218" bestFit="1" customWidth="1"/>
    <col min="8" max="8" width="3.69921875" style="218" customWidth="1"/>
    <col min="9" max="50" width="0" style="218" hidden="1" customWidth="1"/>
    <col min="51" max="16384" width="8.69921875" style="218" hidden="1"/>
  </cols>
  <sheetData>
    <row r="1" spans="1:8" ht="11.5" x14ac:dyDescent="0.25">
      <c r="A1" s="109" t="s">
        <v>100</v>
      </c>
      <c r="B1" s="109"/>
      <c r="C1" s="109"/>
      <c r="D1" s="109"/>
      <c r="E1" s="109"/>
      <c r="F1" s="109"/>
      <c r="G1" s="109"/>
      <c r="H1" s="109"/>
    </row>
    <row r="2" spans="1:8" ht="13" x14ac:dyDescent="0.25">
      <c r="A2" s="109"/>
      <c r="B2" s="109"/>
      <c r="C2" s="116"/>
      <c r="D2" s="111" t="str">
        <f>cstProjectName</f>
        <v>RM 6329 Logistics, Warehousing &amp; Supply Chain Solutions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4">
        <f>SUM(A9:A178)</f>
        <v>0</v>
      </c>
      <c r="B8" s="184">
        <f>SUM(B9:B178)</f>
        <v>0</v>
      </c>
      <c r="C8" s="116"/>
      <c r="D8" s="116"/>
      <c r="E8" s="116"/>
      <c r="F8" s="116"/>
      <c r="G8" s="116"/>
      <c r="H8" s="109"/>
    </row>
    <row r="9" spans="1:8" ht="21" x14ac:dyDescent="0.5">
      <c r="B9" s="54"/>
      <c r="C9" s="54"/>
      <c r="D9" s="55"/>
      <c r="E9" s="54"/>
      <c r="F9" s="54"/>
      <c r="G9" s="54"/>
      <c r="H9" s="54"/>
    </row>
    <row r="10" spans="1:8" ht="14.5" x14ac:dyDescent="0.35">
      <c r="B10" s="25"/>
      <c r="C10" s="25"/>
      <c r="D10" s="212"/>
      <c r="E10" s="25"/>
      <c r="F10" s="25"/>
      <c r="G10" s="25"/>
      <c r="H10" s="25"/>
    </row>
    <row r="11" spans="1:8" ht="14.5" x14ac:dyDescent="0.35">
      <c r="B11" s="25"/>
      <c r="C11" s="25"/>
      <c r="D11" s="212"/>
      <c r="E11" s="25"/>
      <c r="F11" s="25"/>
      <c r="G11" s="25"/>
      <c r="H11" s="25"/>
    </row>
    <row r="12" spans="1:8" ht="21" x14ac:dyDescent="0.5">
      <c r="B12" s="25"/>
      <c r="C12" s="25"/>
      <c r="D12" s="55" t="s">
        <v>472</v>
      </c>
      <c r="E12" s="25"/>
      <c r="F12" s="25"/>
      <c r="G12" s="25"/>
      <c r="H12" s="25"/>
    </row>
    <row r="13" spans="1:8" ht="14.5" x14ac:dyDescent="0.35">
      <c r="B13" s="25"/>
      <c r="C13" s="25"/>
      <c r="D13" s="97" t="s">
        <v>453</v>
      </c>
      <c r="E13" s="25"/>
      <c r="F13" s="25"/>
      <c r="G13" s="25"/>
      <c r="H13" s="25"/>
    </row>
    <row r="14" spans="1:8" ht="14.5" x14ac:dyDescent="0.35">
      <c r="B14" s="25"/>
      <c r="C14" s="145"/>
      <c r="D14" s="145" t="s">
        <v>447</v>
      </c>
      <c r="E14" s="145"/>
      <c r="F14" s="145"/>
      <c r="G14" s="145"/>
      <c r="H14" s="145"/>
    </row>
    <row r="15" spans="1:8" ht="14.5" x14ac:dyDescent="0.35">
      <c r="B15" s="25"/>
      <c r="C15" s="145"/>
      <c r="D15" s="15" t="s">
        <v>264</v>
      </c>
      <c r="E15" s="274" t="s">
        <v>449</v>
      </c>
      <c r="F15" s="275"/>
      <c r="G15" s="276"/>
      <c r="H15" s="145"/>
    </row>
    <row r="16" spans="1:8" ht="21" x14ac:dyDescent="0.5">
      <c r="A16" s="143"/>
      <c r="B16" s="143"/>
      <c r="C16" s="53"/>
      <c r="D16" s="235" t="s">
        <v>46</v>
      </c>
      <c r="E16" s="236"/>
      <c r="H16" s="53"/>
    </row>
    <row r="17" spans="1:8" ht="21" x14ac:dyDescent="0.5">
      <c r="A17" s="143"/>
      <c r="B17" s="143"/>
      <c r="C17" s="53"/>
      <c r="D17" s="235" t="s">
        <v>47</v>
      </c>
      <c r="E17" s="237"/>
      <c r="H17" s="53"/>
    </row>
    <row r="18" spans="1:8" ht="14.5" x14ac:dyDescent="0.35">
      <c r="A18" s="143"/>
      <c r="B18" s="143"/>
      <c r="C18" s="25"/>
      <c r="D18" s="235" t="s">
        <v>448</v>
      </c>
      <c r="E18" s="274"/>
      <c r="F18" s="275"/>
      <c r="G18" s="276"/>
      <c r="H18" s="25"/>
    </row>
    <row r="19" spans="1:8" ht="16.25" customHeight="1" x14ac:dyDescent="0.25">
      <c r="A19" s="143"/>
      <c r="B19" s="143"/>
    </row>
    <row r="20" spans="1:8" ht="18" x14ac:dyDescent="0.4">
      <c r="A20" s="143"/>
      <c r="B20" s="143"/>
      <c r="C20" s="25"/>
      <c r="D20" s="12" t="s">
        <v>5</v>
      </c>
      <c r="E20" s="25"/>
      <c r="F20" s="25"/>
      <c r="G20" s="223" t="s">
        <v>6</v>
      </c>
      <c r="H20" s="25"/>
    </row>
    <row r="21" spans="1:8" ht="13" x14ac:dyDescent="0.3">
      <c r="A21" s="143"/>
      <c r="B21" s="143"/>
      <c r="D21" s="28" t="s">
        <v>65</v>
      </c>
      <c r="E21" s="224" t="s">
        <v>7</v>
      </c>
      <c r="F21" s="224" t="s">
        <v>7</v>
      </c>
      <c r="G21" s="224" t="s">
        <v>7</v>
      </c>
    </row>
    <row r="22" spans="1:8" ht="11.5" x14ac:dyDescent="0.25">
      <c r="A22" s="143"/>
      <c r="B22" s="143"/>
      <c r="D22" s="130" t="s">
        <v>8</v>
      </c>
      <c r="E22" s="225">
        <v>12</v>
      </c>
      <c r="F22" s="225">
        <v>12</v>
      </c>
      <c r="G22" s="225">
        <v>12</v>
      </c>
    </row>
    <row r="23" spans="1:8" ht="11.5" x14ac:dyDescent="0.25">
      <c r="A23" s="143"/>
      <c r="B23" s="143"/>
      <c r="D23" s="130" t="s">
        <v>9</v>
      </c>
      <c r="E23" s="225" t="s">
        <v>10</v>
      </c>
      <c r="F23" s="225" t="s">
        <v>10</v>
      </c>
      <c r="G23" s="225" t="s">
        <v>10</v>
      </c>
    </row>
    <row r="24" spans="1:8" ht="11.5" x14ac:dyDescent="0.25">
      <c r="A24" s="143"/>
      <c r="B24" s="143"/>
      <c r="D24" s="130" t="s">
        <v>146</v>
      </c>
      <c r="E24" s="226" t="s">
        <v>48</v>
      </c>
      <c r="F24" s="226" t="s">
        <v>48</v>
      </c>
      <c r="G24" s="226" t="s">
        <v>48</v>
      </c>
    </row>
    <row r="25" spans="1:8" ht="11.5" x14ac:dyDescent="0.25">
      <c r="A25" s="143"/>
      <c r="B25" s="143"/>
      <c r="D25" s="130" t="s">
        <v>361</v>
      </c>
      <c r="E25" s="189" t="s">
        <v>11</v>
      </c>
      <c r="F25" s="189" t="s">
        <v>11</v>
      </c>
      <c r="G25" s="189" t="s">
        <v>11</v>
      </c>
    </row>
    <row r="26" spans="1:8" ht="11.5" x14ac:dyDescent="0.25">
      <c r="A26" s="143">
        <f>IF(OR(E26&lt;0,F26&lt;0,G26&lt;0),1,0)</f>
        <v>0</v>
      </c>
      <c r="B26" s="143"/>
      <c r="D26" s="13" t="s">
        <v>4</v>
      </c>
      <c r="E26" s="132">
        <v>0</v>
      </c>
      <c r="F26" s="132">
        <v>0</v>
      </c>
      <c r="G26" s="132">
        <v>0</v>
      </c>
    </row>
    <row r="27" spans="1:8" ht="11.5" x14ac:dyDescent="0.25">
      <c r="A27" s="143">
        <f>IF(OR(E27&gt;0,F27&gt;0,G27&gt;0),1,0)</f>
        <v>0</v>
      </c>
      <c r="B27" s="143"/>
      <c r="D27" s="13" t="s">
        <v>12</v>
      </c>
      <c r="E27" s="132">
        <v>0</v>
      </c>
      <c r="F27" s="132">
        <v>0</v>
      </c>
      <c r="G27" s="132">
        <v>0</v>
      </c>
    </row>
    <row r="28" spans="1:8" ht="11.5" x14ac:dyDescent="0.25">
      <c r="A28" s="143"/>
      <c r="B28" s="143"/>
      <c r="D28" s="14" t="s">
        <v>13</v>
      </c>
      <c r="E28" s="49">
        <f>E26+E27</f>
        <v>0</v>
      </c>
      <c r="F28" s="49">
        <f>F26+F27</f>
        <v>0</v>
      </c>
      <c r="G28" s="49">
        <f>G26+G27</f>
        <v>0</v>
      </c>
    </row>
    <row r="29" spans="1:8" ht="11.5" x14ac:dyDescent="0.25">
      <c r="A29" s="143"/>
      <c r="B29" s="143"/>
      <c r="D29" s="13" t="s">
        <v>168</v>
      </c>
      <c r="E29" s="132">
        <v>0</v>
      </c>
      <c r="F29" s="132">
        <v>0</v>
      </c>
      <c r="G29" s="132">
        <v>0</v>
      </c>
    </row>
    <row r="30" spans="1:8" ht="11.5" x14ac:dyDescent="0.25">
      <c r="A30" s="143"/>
      <c r="B30" s="143"/>
      <c r="D30" s="13" t="s">
        <v>169</v>
      </c>
      <c r="E30" s="132">
        <v>0</v>
      </c>
      <c r="F30" s="132">
        <v>0</v>
      </c>
      <c r="G30" s="132">
        <v>0</v>
      </c>
    </row>
    <row r="31" spans="1:8" ht="11.5" x14ac:dyDescent="0.25">
      <c r="A31" s="143">
        <f>IF(OR(E31&lt;0,F31&lt;0,G31&lt;0),1,0)</f>
        <v>0</v>
      </c>
      <c r="B31" s="143"/>
      <c r="D31" s="13" t="s">
        <v>249</v>
      </c>
      <c r="E31" s="132">
        <v>0</v>
      </c>
      <c r="F31" s="132">
        <v>0</v>
      </c>
      <c r="G31" s="132">
        <v>0</v>
      </c>
    </row>
    <row r="32" spans="1:8" ht="11.5" x14ac:dyDescent="0.25">
      <c r="A32" s="143"/>
      <c r="B32" s="143"/>
      <c r="D32" s="13" t="s">
        <v>204</v>
      </c>
      <c r="E32" s="132">
        <v>0</v>
      </c>
      <c r="F32" s="132">
        <v>0</v>
      </c>
      <c r="G32" s="132">
        <v>0</v>
      </c>
    </row>
    <row r="33" spans="1:7" ht="11.5" x14ac:dyDescent="0.25">
      <c r="A33" s="143">
        <f>IF(OR(E33&gt;0,F33&gt;0,G33&gt;0),1,0)</f>
        <v>0</v>
      </c>
      <c r="B33" s="143"/>
      <c r="D33" s="13" t="s">
        <v>170</v>
      </c>
      <c r="E33" s="132">
        <v>0</v>
      </c>
      <c r="F33" s="132">
        <v>0</v>
      </c>
      <c r="G33" s="132">
        <v>0</v>
      </c>
    </row>
    <row r="34" spans="1:7" ht="11.5" x14ac:dyDescent="0.25">
      <c r="A34" s="143"/>
      <c r="B34" s="143"/>
      <c r="D34" s="14" t="s">
        <v>14</v>
      </c>
      <c r="E34" s="49">
        <f>E28+E29+E30+E31+E32+E33</f>
        <v>0</v>
      </c>
      <c r="F34" s="49">
        <f t="shared" ref="F34:G34" si="0">F28+F29+F30+F31+F32+F33</f>
        <v>0</v>
      </c>
      <c r="G34" s="49">
        <f t="shared" si="0"/>
        <v>0</v>
      </c>
    </row>
    <row r="35" spans="1:7" ht="11.5" x14ac:dyDescent="0.25">
      <c r="A35" s="143"/>
      <c r="B35" s="143"/>
      <c r="E35" s="15"/>
      <c r="F35" s="15"/>
      <c r="G35" s="15"/>
    </row>
    <row r="36" spans="1:7" ht="11.5" x14ac:dyDescent="0.25">
      <c r="A36" s="143"/>
      <c r="B36" s="143"/>
      <c r="D36" s="13" t="s">
        <v>374</v>
      </c>
      <c r="E36" s="132">
        <v>0</v>
      </c>
      <c r="F36" s="132">
        <v>0</v>
      </c>
      <c r="G36" s="132">
        <v>0</v>
      </c>
    </row>
    <row r="37" spans="1:7" ht="11.5" x14ac:dyDescent="0.25">
      <c r="A37" s="143">
        <f t="shared" ref="A37" si="1">IF(OR(E37&lt;0,F37&lt;0,G37&lt;0),1,0)</f>
        <v>0</v>
      </c>
      <c r="B37" s="143"/>
      <c r="D37" s="13" t="s">
        <v>73</v>
      </c>
      <c r="E37" s="132">
        <v>0</v>
      </c>
      <c r="F37" s="132">
        <v>0</v>
      </c>
      <c r="G37" s="132">
        <v>0</v>
      </c>
    </row>
    <row r="38" spans="1:7" ht="11.5" x14ac:dyDescent="0.25">
      <c r="A38" s="143">
        <f>IF(OR(E38&gt;0,F38&gt;0,G38&gt;0),1,0)</f>
        <v>0</v>
      </c>
      <c r="B38" s="143"/>
      <c r="D38" s="13" t="s">
        <v>15</v>
      </c>
      <c r="E38" s="132">
        <v>0</v>
      </c>
      <c r="F38" s="132">
        <v>0</v>
      </c>
      <c r="G38" s="132">
        <v>0</v>
      </c>
    </row>
    <row r="39" spans="1:7" ht="11.5" x14ac:dyDescent="0.25">
      <c r="A39" s="143"/>
      <c r="B39" s="143"/>
      <c r="D39" s="13" t="s">
        <v>171</v>
      </c>
      <c r="E39" s="132">
        <v>0</v>
      </c>
      <c r="F39" s="132">
        <v>0</v>
      </c>
      <c r="G39" s="132">
        <v>0</v>
      </c>
    </row>
    <row r="40" spans="1:7" ht="11.5" x14ac:dyDescent="0.25">
      <c r="A40" s="143"/>
      <c r="B40" s="143"/>
      <c r="D40" s="13" t="s">
        <v>147</v>
      </c>
      <c r="E40" s="132">
        <v>0</v>
      </c>
      <c r="F40" s="132">
        <v>0</v>
      </c>
      <c r="G40" s="132">
        <v>0</v>
      </c>
    </row>
    <row r="41" spans="1:7" ht="11.5" x14ac:dyDescent="0.25">
      <c r="A41" s="143">
        <f t="shared" ref="A41" si="2">IF(OR(E41&lt;0,F41&lt;0,G41&lt;0),1,0)</f>
        <v>0</v>
      </c>
      <c r="B41" s="143"/>
      <c r="D41" s="13" t="s">
        <v>172</v>
      </c>
      <c r="E41" s="132">
        <v>0</v>
      </c>
      <c r="F41" s="132">
        <v>0</v>
      </c>
      <c r="G41" s="132">
        <v>0</v>
      </c>
    </row>
    <row r="42" spans="1:7" ht="11.5" x14ac:dyDescent="0.25">
      <c r="A42" s="143"/>
      <c r="B42" s="143"/>
      <c r="D42" s="13" t="s">
        <v>134</v>
      </c>
      <c r="E42" s="132">
        <v>0</v>
      </c>
      <c r="F42" s="132">
        <v>0</v>
      </c>
      <c r="G42" s="132">
        <v>0</v>
      </c>
    </row>
    <row r="43" spans="1:7" ht="11.5" x14ac:dyDescent="0.25">
      <c r="A43" s="143"/>
      <c r="B43" s="143"/>
      <c r="D43" s="14" t="s">
        <v>16</v>
      </c>
      <c r="E43" s="49">
        <f>E34+E36+E37+E38+E39+E40+E41+E42</f>
        <v>0</v>
      </c>
      <c r="F43" s="49">
        <f t="shared" ref="F43:G43" si="3">F34+F36+F37+F38+F39+F40+F41+F42</f>
        <v>0</v>
      </c>
      <c r="G43" s="49">
        <f t="shared" si="3"/>
        <v>0</v>
      </c>
    </row>
    <row r="44" spans="1:7" ht="11.5" x14ac:dyDescent="0.25">
      <c r="A44" s="143"/>
      <c r="B44" s="143"/>
      <c r="E44" s="15"/>
      <c r="F44" s="15"/>
      <c r="G44" s="15"/>
    </row>
    <row r="45" spans="1:7" ht="11.5" x14ac:dyDescent="0.25">
      <c r="A45" s="143"/>
      <c r="B45" s="143"/>
      <c r="D45" s="13" t="s">
        <v>173</v>
      </c>
      <c r="E45" s="132">
        <v>0</v>
      </c>
      <c r="F45" s="132">
        <v>0</v>
      </c>
      <c r="G45" s="132">
        <v>0</v>
      </c>
    </row>
    <row r="46" spans="1:7" ht="11.5" x14ac:dyDescent="0.25">
      <c r="A46" s="143"/>
      <c r="B46" s="143"/>
      <c r="D46" s="13" t="s">
        <v>184</v>
      </c>
      <c r="E46" s="132">
        <v>0</v>
      </c>
      <c r="F46" s="132">
        <v>0</v>
      </c>
      <c r="G46" s="132">
        <v>0</v>
      </c>
    </row>
    <row r="47" spans="1:7" ht="11.5" x14ac:dyDescent="0.25">
      <c r="A47" s="143"/>
      <c r="B47" s="143"/>
      <c r="D47" s="14" t="s">
        <v>17</v>
      </c>
      <c r="E47" s="49">
        <f>E43+E45+E46</f>
        <v>0</v>
      </c>
      <c r="F47" s="49">
        <f t="shared" ref="F47:G47" si="4">F43+F45+F46</f>
        <v>0</v>
      </c>
      <c r="G47" s="49">
        <f t="shared" si="4"/>
        <v>0</v>
      </c>
    </row>
    <row r="48" spans="1:7" ht="11.5" x14ac:dyDescent="0.25">
      <c r="A48" s="143"/>
      <c r="B48" s="143"/>
      <c r="D48" s="13" t="s">
        <v>2</v>
      </c>
      <c r="E48" s="132">
        <v>0</v>
      </c>
      <c r="F48" s="132">
        <v>0</v>
      </c>
      <c r="G48" s="132">
        <v>0</v>
      </c>
    </row>
    <row r="49" spans="1:8" ht="11.5" x14ac:dyDescent="0.25">
      <c r="A49" s="143">
        <f>IF(OR(E49&gt;0,F49&gt;0,G49&gt;0),1,0)</f>
        <v>0</v>
      </c>
      <c r="B49" s="143"/>
      <c r="D49" s="13" t="s">
        <v>18</v>
      </c>
      <c r="E49" s="132">
        <v>0</v>
      </c>
      <c r="F49" s="132">
        <v>0</v>
      </c>
      <c r="G49" s="132">
        <v>0</v>
      </c>
    </row>
    <row r="50" spans="1:8" ht="11.5" x14ac:dyDescent="0.25">
      <c r="A50" s="143"/>
      <c r="B50" s="143"/>
      <c r="D50" s="14" t="s">
        <v>19</v>
      </c>
      <c r="E50" s="49">
        <f>E47+E48+E49</f>
        <v>0</v>
      </c>
      <c r="F50" s="49">
        <f>F47+F48+F49</f>
        <v>0</v>
      </c>
      <c r="G50" s="49">
        <f>G47+G48+G49</f>
        <v>0</v>
      </c>
    </row>
    <row r="51" spans="1:8" ht="11.5" x14ac:dyDescent="0.25">
      <c r="A51" s="143"/>
      <c r="B51" s="143"/>
      <c r="E51" s="15"/>
      <c r="F51" s="15"/>
      <c r="G51" s="15"/>
    </row>
    <row r="52" spans="1:8" ht="14.5" x14ac:dyDescent="0.35">
      <c r="A52" s="143">
        <f>IF(OR(E52&gt;0,F52&gt;0,G52&gt;0),1,0)</f>
        <v>0</v>
      </c>
      <c r="B52" s="143"/>
      <c r="C52" s="38"/>
      <c r="D52" s="37" t="s">
        <v>20</v>
      </c>
      <c r="E52" s="132">
        <v>0</v>
      </c>
      <c r="F52" s="132">
        <v>0</v>
      </c>
      <c r="G52" s="132">
        <v>0</v>
      </c>
      <c r="H52" s="38"/>
    </row>
    <row r="53" spans="1:8" ht="14.5" x14ac:dyDescent="0.35">
      <c r="A53" s="143">
        <f>IF(OR(E53&gt;0,F53&gt;0,G53&gt;0),1,0)</f>
        <v>0</v>
      </c>
      <c r="B53" s="143"/>
      <c r="C53" s="38"/>
      <c r="D53" s="37" t="s">
        <v>111</v>
      </c>
      <c r="E53" s="132">
        <v>0</v>
      </c>
      <c r="F53" s="132">
        <v>0</v>
      </c>
      <c r="G53" s="132">
        <v>0</v>
      </c>
      <c r="H53" s="38"/>
    </row>
    <row r="54" spans="1:8" ht="11.5" x14ac:dyDescent="0.25">
      <c r="A54" s="143"/>
      <c r="B54" s="143"/>
      <c r="E54" s="15"/>
      <c r="F54" s="15"/>
      <c r="G54" s="15"/>
    </row>
    <row r="55" spans="1:8" ht="13" x14ac:dyDescent="0.3">
      <c r="A55" s="143"/>
      <c r="B55" s="143"/>
      <c r="D55" s="28" t="s">
        <v>21</v>
      </c>
      <c r="E55" s="147" t="str">
        <f>E21</f>
        <v>31/XX/20XX</v>
      </c>
      <c r="F55" s="147" t="str">
        <f>F21</f>
        <v>31/XX/20XX</v>
      </c>
      <c r="G55" s="147" t="str">
        <f>G21</f>
        <v>31/XX/20XX</v>
      </c>
    </row>
    <row r="56" spans="1:8" ht="11.5" x14ac:dyDescent="0.25">
      <c r="A56" s="143"/>
      <c r="B56" s="143"/>
      <c r="D56" s="13" t="s">
        <v>185</v>
      </c>
      <c r="E56" s="132">
        <v>0</v>
      </c>
      <c r="F56" s="132">
        <v>0</v>
      </c>
      <c r="G56" s="132">
        <v>0</v>
      </c>
    </row>
    <row r="57" spans="1:8" ht="11.5" x14ac:dyDescent="0.25">
      <c r="A57" s="143">
        <f t="shared" ref="A57:A60" si="5">IF(OR(E57&lt;0,F57&lt;0,G57&lt;0),1,0)</f>
        <v>0</v>
      </c>
      <c r="B57" s="143"/>
      <c r="D57" s="13" t="s">
        <v>174</v>
      </c>
      <c r="E57" s="132">
        <v>0</v>
      </c>
      <c r="F57" s="132">
        <v>0</v>
      </c>
      <c r="G57" s="132">
        <v>0</v>
      </c>
    </row>
    <row r="58" spans="1:8" ht="11.5" x14ac:dyDescent="0.25">
      <c r="A58" s="143">
        <f t="shared" si="5"/>
        <v>0</v>
      </c>
      <c r="B58" s="143"/>
      <c r="D58" s="13" t="s">
        <v>22</v>
      </c>
      <c r="E58" s="132">
        <v>0</v>
      </c>
      <c r="F58" s="132">
        <v>0</v>
      </c>
      <c r="G58" s="132">
        <v>0</v>
      </c>
    </row>
    <row r="59" spans="1:8" ht="11.5" x14ac:dyDescent="0.25">
      <c r="A59" s="143">
        <f t="shared" si="5"/>
        <v>0</v>
      </c>
      <c r="B59" s="143"/>
      <c r="D59" s="13" t="s">
        <v>108</v>
      </c>
      <c r="E59" s="132">
        <v>0</v>
      </c>
      <c r="F59" s="132">
        <v>0</v>
      </c>
      <c r="G59" s="132">
        <v>0</v>
      </c>
    </row>
    <row r="60" spans="1:8" ht="11.5" x14ac:dyDescent="0.25">
      <c r="A60" s="143">
        <f t="shared" si="5"/>
        <v>0</v>
      </c>
      <c r="B60" s="143"/>
      <c r="D60" s="13" t="s">
        <v>109</v>
      </c>
      <c r="E60" s="132">
        <v>0</v>
      </c>
      <c r="F60" s="132">
        <v>0</v>
      </c>
      <c r="G60" s="132">
        <v>0</v>
      </c>
    </row>
    <row r="61" spans="1:8" ht="11.5" x14ac:dyDescent="0.25">
      <c r="A61" s="143"/>
      <c r="B61" s="143"/>
      <c r="D61" s="14" t="s">
        <v>23</v>
      </c>
      <c r="E61" s="49">
        <f>SUM(E56:E60)</f>
        <v>0</v>
      </c>
      <c r="F61" s="49">
        <f t="shared" ref="F61:G61" si="6">SUM(F56:F60)</f>
        <v>0</v>
      </c>
      <c r="G61" s="49">
        <f t="shared" si="6"/>
        <v>0</v>
      </c>
    </row>
    <row r="62" spans="1:8" ht="11.5" x14ac:dyDescent="0.25">
      <c r="A62" s="143"/>
      <c r="B62" s="143"/>
      <c r="E62" s="17"/>
      <c r="F62" s="17"/>
      <c r="G62" s="17"/>
    </row>
    <row r="63" spans="1:8" ht="11.5" x14ac:dyDescent="0.25">
      <c r="A63" s="143">
        <f t="shared" ref="A63:A72" si="7">IF(OR(E63&lt;0,F63&lt;0,G63&lt;0),1,0)</f>
        <v>0</v>
      </c>
      <c r="B63" s="143"/>
      <c r="D63" s="18" t="s">
        <v>110</v>
      </c>
      <c r="E63" s="132">
        <v>0</v>
      </c>
      <c r="F63" s="132">
        <v>0</v>
      </c>
      <c r="G63" s="132">
        <v>0</v>
      </c>
    </row>
    <row r="64" spans="1:8" ht="11.5" x14ac:dyDescent="0.25">
      <c r="A64" s="143">
        <f t="shared" si="7"/>
        <v>0</v>
      </c>
      <c r="B64" s="143"/>
      <c r="D64" s="18" t="s">
        <v>330</v>
      </c>
      <c r="E64" s="132">
        <v>0</v>
      </c>
      <c r="F64" s="132">
        <v>0</v>
      </c>
      <c r="G64" s="132">
        <v>0</v>
      </c>
    </row>
    <row r="65" spans="1:7" ht="11.5" x14ac:dyDescent="0.25">
      <c r="A65" s="143">
        <f t="shared" si="7"/>
        <v>0</v>
      </c>
      <c r="B65" s="143"/>
      <c r="D65" s="18" t="s">
        <v>118</v>
      </c>
      <c r="E65" s="132">
        <v>0</v>
      </c>
      <c r="F65" s="132">
        <v>0</v>
      </c>
      <c r="G65" s="132">
        <v>0</v>
      </c>
    </row>
    <row r="66" spans="1:7" ht="11.5" x14ac:dyDescent="0.25">
      <c r="A66" s="143">
        <f t="shared" si="7"/>
        <v>0</v>
      </c>
      <c r="B66" s="143"/>
      <c r="D66" s="18" t="s">
        <v>135</v>
      </c>
      <c r="E66" s="132">
        <v>0</v>
      </c>
      <c r="F66" s="132">
        <v>0</v>
      </c>
      <c r="G66" s="132">
        <v>0</v>
      </c>
    </row>
    <row r="67" spans="1:7" ht="11.5" x14ac:dyDescent="0.25">
      <c r="A67" s="143">
        <f t="shared" si="7"/>
        <v>0</v>
      </c>
      <c r="B67" s="143"/>
      <c r="D67" s="18" t="s">
        <v>136</v>
      </c>
      <c r="E67" s="132">
        <v>0</v>
      </c>
      <c r="F67" s="132">
        <v>0</v>
      </c>
      <c r="G67" s="132">
        <v>0</v>
      </c>
    </row>
    <row r="68" spans="1:7" ht="11.5" x14ac:dyDescent="0.25">
      <c r="A68" s="143">
        <f t="shared" si="7"/>
        <v>0</v>
      </c>
      <c r="B68" s="143"/>
      <c r="D68" s="18" t="s">
        <v>112</v>
      </c>
      <c r="E68" s="132">
        <v>0</v>
      </c>
      <c r="F68" s="132">
        <v>0</v>
      </c>
      <c r="G68" s="132">
        <v>0</v>
      </c>
    </row>
    <row r="69" spans="1:7" ht="11.5" x14ac:dyDescent="0.25">
      <c r="A69" s="143">
        <f t="shared" si="7"/>
        <v>0</v>
      </c>
      <c r="B69" s="143"/>
      <c r="D69" s="18" t="s">
        <v>331</v>
      </c>
      <c r="E69" s="132">
        <v>0</v>
      </c>
      <c r="F69" s="132">
        <v>0</v>
      </c>
      <c r="G69" s="132">
        <v>0</v>
      </c>
    </row>
    <row r="70" spans="1:7" ht="11.5" x14ac:dyDescent="0.25">
      <c r="A70" s="143">
        <f t="shared" si="7"/>
        <v>0</v>
      </c>
      <c r="B70" s="143"/>
      <c r="D70" s="18" t="s">
        <v>175</v>
      </c>
      <c r="E70" s="132">
        <v>0</v>
      </c>
      <c r="F70" s="132">
        <v>0</v>
      </c>
      <c r="G70" s="132">
        <v>0</v>
      </c>
    </row>
    <row r="71" spans="1:7" ht="11.5" x14ac:dyDescent="0.25">
      <c r="A71" s="143">
        <f t="shared" si="7"/>
        <v>0</v>
      </c>
      <c r="B71" s="143"/>
      <c r="D71" s="18" t="s">
        <v>113</v>
      </c>
      <c r="E71" s="132">
        <v>0</v>
      </c>
      <c r="F71" s="132">
        <v>0</v>
      </c>
      <c r="G71" s="132">
        <v>0</v>
      </c>
    </row>
    <row r="72" spans="1:7" ht="11.5" x14ac:dyDescent="0.25">
      <c r="A72" s="143">
        <f t="shared" si="7"/>
        <v>0</v>
      </c>
      <c r="B72" s="143"/>
      <c r="D72" s="18" t="s">
        <v>114</v>
      </c>
      <c r="E72" s="132">
        <v>0</v>
      </c>
      <c r="F72" s="132">
        <v>0</v>
      </c>
      <c r="G72" s="132">
        <v>0</v>
      </c>
    </row>
    <row r="73" spans="1:7" ht="11.5" x14ac:dyDescent="0.25">
      <c r="A73" s="143"/>
      <c r="B73" s="143"/>
      <c r="D73" s="14" t="s">
        <v>24</v>
      </c>
      <c r="E73" s="49">
        <f>SUM(E63:E72)</f>
        <v>0</v>
      </c>
      <c r="F73" s="49">
        <f>SUM(F63:F72)</f>
        <v>0</v>
      </c>
      <c r="G73" s="49">
        <f>SUM(G63:G72)</f>
        <v>0</v>
      </c>
    </row>
    <row r="74" spans="1:7" ht="11.5" x14ac:dyDescent="0.25">
      <c r="A74" s="143"/>
      <c r="B74" s="143"/>
      <c r="E74" s="17"/>
      <c r="F74" s="17"/>
      <c r="G74" s="17"/>
    </row>
    <row r="75" spans="1:7" ht="11.5" x14ac:dyDescent="0.25">
      <c r="A75" s="143">
        <f t="shared" ref="A75:A90" si="8">IF(OR(E75&lt;0,F75&lt;0,G75&lt;0),1,0)</f>
        <v>0</v>
      </c>
      <c r="B75" s="143"/>
      <c r="D75" s="13" t="s">
        <v>25</v>
      </c>
      <c r="E75" s="132">
        <v>0</v>
      </c>
      <c r="F75" s="132">
        <v>0</v>
      </c>
      <c r="G75" s="132">
        <v>0</v>
      </c>
    </row>
    <row r="76" spans="1:7" ht="11.5" x14ac:dyDescent="0.25">
      <c r="A76" s="143">
        <f t="shared" si="8"/>
        <v>0</v>
      </c>
      <c r="B76" s="143"/>
      <c r="D76" s="13" t="s">
        <v>115</v>
      </c>
      <c r="E76" s="132">
        <v>0</v>
      </c>
      <c r="F76" s="132">
        <v>0</v>
      </c>
      <c r="G76" s="132">
        <v>0</v>
      </c>
    </row>
    <row r="77" spans="1:7" ht="11.5" x14ac:dyDescent="0.25">
      <c r="A77" s="143">
        <f t="shared" si="8"/>
        <v>0</v>
      </c>
      <c r="B77" s="143"/>
      <c r="D77" s="13" t="s">
        <v>116</v>
      </c>
      <c r="E77" s="132">
        <v>0</v>
      </c>
      <c r="F77" s="132">
        <v>0</v>
      </c>
      <c r="G77" s="132">
        <v>0</v>
      </c>
    </row>
    <row r="78" spans="1:7" ht="11.5" x14ac:dyDescent="0.25">
      <c r="A78" s="143">
        <f t="shared" si="8"/>
        <v>0</v>
      </c>
      <c r="B78" s="143"/>
      <c r="D78" s="13" t="s">
        <v>114</v>
      </c>
      <c r="E78" s="132">
        <v>0</v>
      </c>
      <c r="F78" s="132">
        <v>0</v>
      </c>
      <c r="G78" s="132">
        <v>0</v>
      </c>
    </row>
    <row r="79" spans="1:7" ht="11.5" x14ac:dyDescent="0.25">
      <c r="A79" s="143">
        <f t="shared" si="8"/>
        <v>0</v>
      </c>
      <c r="B79" s="143"/>
      <c r="D79" s="13" t="s">
        <v>118</v>
      </c>
      <c r="E79" s="132">
        <v>0</v>
      </c>
      <c r="F79" s="132">
        <v>0</v>
      </c>
      <c r="G79" s="132">
        <v>0</v>
      </c>
    </row>
    <row r="80" spans="1:7" ht="11.5" x14ac:dyDescent="0.25">
      <c r="A80" s="143">
        <f t="shared" si="8"/>
        <v>0</v>
      </c>
      <c r="B80" s="143"/>
      <c r="D80" s="13" t="s">
        <v>117</v>
      </c>
      <c r="E80" s="132">
        <v>0</v>
      </c>
      <c r="F80" s="132">
        <v>0</v>
      </c>
      <c r="G80" s="132">
        <v>0</v>
      </c>
    </row>
    <row r="81" spans="1:7" ht="11.5" x14ac:dyDescent="0.25">
      <c r="A81" s="143">
        <f t="shared" si="8"/>
        <v>0</v>
      </c>
      <c r="B81" s="143"/>
      <c r="D81" s="21" t="s">
        <v>225</v>
      </c>
      <c r="E81" s="132">
        <v>0</v>
      </c>
      <c r="F81" s="132">
        <v>0</v>
      </c>
      <c r="G81" s="132">
        <v>0</v>
      </c>
    </row>
    <row r="82" spans="1:7" ht="11.5" x14ac:dyDescent="0.25">
      <c r="A82" s="143">
        <f t="shared" si="8"/>
        <v>0</v>
      </c>
      <c r="B82" s="143"/>
      <c r="D82" s="63" t="s">
        <v>136</v>
      </c>
      <c r="E82" s="132">
        <v>0</v>
      </c>
      <c r="F82" s="132">
        <v>0</v>
      </c>
      <c r="G82" s="132">
        <v>0</v>
      </c>
    </row>
    <row r="83" spans="1:7" ht="11.5" x14ac:dyDescent="0.25">
      <c r="A83" s="143">
        <f t="shared" si="8"/>
        <v>0</v>
      </c>
      <c r="B83" s="143"/>
      <c r="D83" s="13" t="s">
        <v>32</v>
      </c>
      <c r="E83" s="132">
        <v>0</v>
      </c>
      <c r="F83" s="132">
        <v>0</v>
      </c>
      <c r="G83" s="132">
        <v>0</v>
      </c>
    </row>
    <row r="84" spans="1:7" ht="11.5" x14ac:dyDescent="0.25">
      <c r="A84" s="143">
        <f t="shared" si="8"/>
        <v>0</v>
      </c>
      <c r="B84" s="143"/>
      <c r="D84" s="13" t="s">
        <v>28</v>
      </c>
      <c r="E84" s="132">
        <v>0</v>
      </c>
      <c r="F84" s="132">
        <v>0</v>
      </c>
      <c r="G84" s="132">
        <v>0</v>
      </c>
    </row>
    <row r="85" spans="1:7" ht="11.5" x14ac:dyDescent="0.25">
      <c r="A85" s="143">
        <f t="shared" si="8"/>
        <v>0</v>
      </c>
      <c r="B85" s="143"/>
      <c r="D85" s="13" t="s">
        <v>69</v>
      </c>
      <c r="E85" s="132">
        <v>0</v>
      </c>
      <c r="F85" s="132">
        <v>0</v>
      </c>
      <c r="G85" s="132">
        <v>0</v>
      </c>
    </row>
    <row r="86" spans="1:7" ht="11.5" x14ac:dyDescent="0.25">
      <c r="A86" s="143">
        <f t="shared" si="8"/>
        <v>0</v>
      </c>
      <c r="B86" s="143"/>
      <c r="D86" s="20" t="s">
        <v>70</v>
      </c>
      <c r="E86" s="132">
        <v>0</v>
      </c>
      <c r="F86" s="132">
        <v>0</v>
      </c>
      <c r="G86" s="132">
        <v>0</v>
      </c>
    </row>
    <row r="87" spans="1:7" ht="11.5" x14ac:dyDescent="0.25">
      <c r="A87" s="143">
        <f t="shared" si="8"/>
        <v>0</v>
      </c>
      <c r="B87" s="143"/>
      <c r="D87" s="20" t="s">
        <v>112</v>
      </c>
      <c r="E87" s="132">
        <v>0</v>
      </c>
      <c r="F87" s="132">
        <v>0</v>
      </c>
      <c r="G87" s="132">
        <v>0</v>
      </c>
    </row>
    <row r="88" spans="1:7" ht="11.5" x14ac:dyDescent="0.25">
      <c r="A88" s="143">
        <f t="shared" si="8"/>
        <v>0</v>
      </c>
      <c r="B88" s="143"/>
      <c r="D88" s="20" t="s">
        <v>119</v>
      </c>
      <c r="E88" s="132">
        <v>0</v>
      </c>
      <c r="F88" s="132">
        <v>0</v>
      </c>
      <c r="G88" s="132">
        <v>0</v>
      </c>
    </row>
    <row r="89" spans="1:7" ht="11.5" x14ac:dyDescent="0.25">
      <c r="A89" s="143">
        <f t="shared" si="8"/>
        <v>0</v>
      </c>
      <c r="B89" s="143"/>
      <c r="D89" s="13" t="s">
        <v>186</v>
      </c>
      <c r="E89" s="132">
        <v>0</v>
      </c>
      <c r="F89" s="132">
        <v>0</v>
      </c>
      <c r="G89" s="132">
        <v>0</v>
      </c>
    </row>
    <row r="90" spans="1:7" ht="11.5" x14ac:dyDescent="0.25">
      <c r="A90" s="143">
        <f t="shared" si="8"/>
        <v>0</v>
      </c>
      <c r="B90" s="143"/>
      <c r="D90" s="13" t="s">
        <v>120</v>
      </c>
      <c r="E90" s="132">
        <v>0</v>
      </c>
      <c r="F90" s="132">
        <v>0</v>
      </c>
      <c r="G90" s="132">
        <v>0</v>
      </c>
    </row>
    <row r="91" spans="1:7" ht="11.5" x14ac:dyDescent="0.25">
      <c r="A91" s="143"/>
      <c r="B91" s="143"/>
      <c r="D91" s="14" t="s">
        <v>29</v>
      </c>
      <c r="E91" s="49">
        <f>SUM(E75:E90)</f>
        <v>0</v>
      </c>
      <c r="F91" s="49">
        <f>SUM(F75:F90)</f>
        <v>0</v>
      </c>
      <c r="G91" s="49">
        <f>SUM(G75:G90)</f>
        <v>0</v>
      </c>
    </row>
    <row r="92" spans="1:7" ht="11.5" x14ac:dyDescent="0.25">
      <c r="A92" s="143"/>
      <c r="B92" s="143"/>
      <c r="E92" s="17"/>
      <c r="F92" s="17"/>
      <c r="G92" s="17"/>
    </row>
    <row r="93" spans="1:7" ht="11.5" x14ac:dyDescent="0.25">
      <c r="A93" s="143">
        <f t="shared" ref="A93:A108" si="9">IF(OR(E93&lt;0,F93&lt;0,G93&lt;0),1,0)</f>
        <v>0</v>
      </c>
      <c r="B93" s="143"/>
      <c r="D93" s="19" t="s">
        <v>121</v>
      </c>
      <c r="E93" s="132">
        <v>0</v>
      </c>
      <c r="F93" s="132">
        <v>0</v>
      </c>
      <c r="G93" s="132">
        <v>0</v>
      </c>
    </row>
    <row r="94" spans="1:7" ht="11.5" x14ac:dyDescent="0.25">
      <c r="A94" s="143">
        <f t="shared" si="9"/>
        <v>0</v>
      </c>
      <c r="B94" s="143"/>
      <c r="D94" s="19" t="s">
        <v>31</v>
      </c>
      <c r="E94" s="132">
        <v>0</v>
      </c>
      <c r="F94" s="132">
        <v>0</v>
      </c>
      <c r="G94" s="132">
        <v>0</v>
      </c>
    </row>
    <row r="95" spans="1:7" ht="11.5" x14ac:dyDescent="0.25">
      <c r="A95" s="143">
        <f t="shared" si="9"/>
        <v>0</v>
      </c>
      <c r="B95" s="143"/>
      <c r="D95" s="19" t="s">
        <v>122</v>
      </c>
      <c r="E95" s="132">
        <v>0</v>
      </c>
      <c r="F95" s="132">
        <v>0</v>
      </c>
      <c r="G95" s="132">
        <v>0</v>
      </c>
    </row>
    <row r="96" spans="1:7" ht="11.5" x14ac:dyDescent="0.25">
      <c r="A96" s="143">
        <f t="shared" si="9"/>
        <v>0</v>
      </c>
      <c r="B96" s="143"/>
      <c r="D96" s="19" t="s">
        <v>176</v>
      </c>
      <c r="E96" s="132">
        <v>0</v>
      </c>
      <c r="F96" s="132">
        <v>0</v>
      </c>
      <c r="G96" s="132">
        <v>0</v>
      </c>
    </row>
    <row r="97" spans="1:7" ht="11.5" x14ac:dyDescent="0.25">
      <c r="A97" s="143">
        <f t="shared" si="9"/>
        <v>0</v>
      </c>
      <c r="B97" s="143"/>
      <c r="D97" s="21" t="s">
        <v>128</v>
      </c>
      <c r="E97" s="132">
        <v>0</v>
      </c>
      <c r="F97" s="132">
        <v>0</v>
      </c>
      <c r="G97" s="132">
        <v>0</v>
      </c>
    </row>
    <row r="98" spans="1:7" ht="11.5" x14ac:dyDescent="0.25">
      <c r="A98" s="143">
        <f t="shared" si="9"/>
        <v>0</v>
      </c>
      <c r="B98" s="143"/>
      <c r="D98" s="19" t="s">
        <v>123</v>
      </c>
      <c r="E98" s="132">
        <v>0</v>
      </c>
      <c r="F98" s="132">
        <v>0</v>
      </c>
      <c r="G98" s="132">
        <v>0</v>
      </c>
    </row>
    <row r="99" spans="1:7" ht="11.5" x14ac:dyDescent="0.25">
      <c r="A99" s="143">
        <f t="shared" si="9"/>
        <v>0</v>
      </c>
      <c r="B99" s="143"/>
      <c r="D99" s="19" t="s">
        <v>177</v>
      </c>
      <c r="E99" s="132">
        <v>0</v>
      </c>
      <c r="F99" s="132">
        <v>0</v>
      </c>
      <c r="G99" s="132">
        <v>0</v>
      </c>
    </row>
    <row r="100" spans="1:7" ht="11.5" x14ac:dyDescent="0.25">
      <c r="A100" s="143">
        <f t="shared" si="9"/>
        <v>0</v>
      </c>
      <c r="B100" s="143"/>
      <c r="D100" s="19" t="s">
        <v>137</v>
      </c>
      <c r="E100" s="132">
        <v>0</v>
      </c>
      <c r="F100" s="132">
        <v>0</v>
      </c>
      <c r="G100" s="132">
        <v>0</v>
      </c>
    </row>
    <row r="101" spans="1:7" ht="11.5" x14ac:dyDescent="0.25">
      <c r="A101" s="143">
        <f t="shared" si="9"/>
        <v>0</v>
      </c>
      <c r="B101" s="143"/>
      <c r="D101" s="21" t="s">
        <v>142</v>
      </c>
      <c r="E101" s="132">
        <v>0</v>
      </c>
      <c r="F101" s="132">
        <v>0</v>
      </c>
      <c r="G101" s="132">
        <v>0</v>
      </c>
    </row>
    <row r="102" spans="1:7" ht="11.5" x14ac:dyDescent="0.25">
      <c r="A102" s="143">
        <f t="shared" si="9"/>
        <v>0</v>
      </c>
      <c r="B102" s="143"/>
      <c r="C102" s="66"/>
      <c r="D102" s="65" t="s">
        <v>138</v>
      </c>
      <c r="E102" s="132">
        <v>0</v>
      </c>
      <c r="F102" s="132">
        <v>0</v>
      </c>
      <c r="G102" s="132">
        <v>0</v>
      </c>
    </row>
    <row r="103" spans="1:7" ht="11.5" x14ac:dyDescent="0.25">
      <c r="A103" s="143">
        <f t="shared" si="9"/>
        <v>0</v>
      </c>
      <c r="B103" s="143"/>
      <c r="D103" s="19" t="s">
        <v>112</v>
      </c>
      <c r="E103" s="132">
        <v>0</v>
      </c>
      <c r="F103" s="132">
        <v>0</v>
      </c>
      <c r="G103" s="132">
        <v>0</v>
      </c>
    </row>
    <row r="104" spans="1:7" ht="11.5" x14ac:dyDescent="0.25">
      <c r="A104" s="143">
        <f t="shared" si="9"/>
        <v>0</v>
      </c>
      <c r="B104" s="143"/>
      <c r="D104" s="19" t="s">
        <v>337</v>
      </c>
      <c r="E104" s="132">
        <v>0</v>
      </c>
      <c r="F104" s="132">
        <v>0</v>
      </c>
      <c r="G104" s="132">
        <v>0</v>
      </c>
    </row>
    <row r="105" spans="1:7" ht="11.5" x14ac:dyDescent="0.25">
      <c r="A105" s="143">
        <f t="shared" si="9"/>
        <v>0</v>
      </c>
      <c r="B105" s="143"/>
      <c r="D105" s="19" t="s">
        <v>34</v>
      </c>
      <c r="E105" s="132">
        <v>0</v>
      </c>
      <c r="F105" s="132">
        <v>0</v>
      </c>
      <c r="G105" s="132">
        <v>0</v>
      </c>
    </row>
    <row r="106" spans="1:7" ht="11.5" x14ac:dyDescent="0.25">
      <c r="A106" s="143">
        <f t="shared" si="9"/>
        <v>0</v>
      </c>
      <c r="B106" s="143"/>
      <c r="D106" s="19" t="s">
        <v>33</v>
      </c>
      <c r="E106" s="132">
        <v>0</v>
      </c>
      <c r="F106" s="132">
        <v>0</v>
      </c>
      <c r="G106" s="132">
        <v>0</v>
      </c>
    </row>
    <row r="107" spans="1:7" ht="11.5" x14ac:dyDescent="0.25">
      <c r="A107" s="143">
        <f t="shared" si="9"/>
        <v>0</v>
      </c>
      <c r="B107" s="143"/>
      <c r="D107" s="19" t="s">
        <v>124</v>
      </c>
      <c r="E107" s="132">
        <v>0</v>
      </c>
      <c r="F107" s="132">
        <v>0</v>
      </c>
      <c r="G107" s="132">
        <v>0</v>
      </c>
    </row>
    <row r="108" spans="1:7" ht="11.5" x14ac:dyDescent="0.25">
      <c r="A108" s="143">
        <f t="shared" si="9"/>
        <v>0</v>
      </c>
      <c r="B108" s="143"/>
      <c r="D108" s="19" t="s">
        <v>125</v>
      </c>
      <c r="E108" s="132">
        <v>0</v>
      </c>
      <c r="F108" s="132">
        <v>0</v>
      </c>
      <c r="G108" s="132">
        <v>0</v>
      </c>
    </row>
    <row r="109" spans="1:7" ht="11.5" x14ac:dyDescent="0.25">
      <c r="A109" s="143"/>
      <c r="B109" s="143"/>
      <c r="D109" s="14" t="s">
        <v>35</v>
      </c>
      <c r="E109" s="49">
        <f>SUM(E93:E108)</f>
        <v>0</v>
      </c>
      <c r="F109" s="49">
        <f>SUM(F93:F108)</f>
        <v>0</v>
      </c>
      <c r="G109" s="49">
        <f>SUM(G93:G108)</f>
        <v>0</v>
      </c>
    </row>
    <row r="110" spans="1:7" ht="11.5" x14ac:dyDescent="0.25">
      <c r="A110" s="143"/>
      <c r="B110" s="143"/>
      <c r="E110" s="17"/>
      <c r="F110" s="17"/>
      <c r="G110" s="17"/>
    </row>
    <row r="111" spans="1:7" ht="11.5" x14ac:dyDescent="0.25">
      <c r="A111" s="143"/>
      <c r="B111" s="143"/>
      <c r="D111" s="14" t="s">
        <v>36</v>
      </c>
      <c r="E111" s="49">
        <f>E91-E109</f>
        <v>0</v>
      </c>
      <c r="F111" s="49">
        <f>F91-F109</f>
        <v>0</v>
      </c>
      <c r="G111" s="49">
        <f>G91-G109</f>
        <v>0</v>
      </c>
    </row>
    <row r="112" spans="1:7" ht="11.5" x14ac:dyDescent="0.25">
      <c r="A112" s="143"/>
      <c r="B112" s="143"/>
      <c r="E112" s="17"/>
      <c r="F112" s="17"/>
      <c r="G112" s="17"/>
    </row>
    <row r="113" spans="1:8" ht="11.5" x14ac:dyDescent="0.25">
      <c r="A113" s="143"/>
      <c r="B113" s="143"/>
      <c r="D113" s="22" t="s">
        <v>236</v>
      </c>
      <c r="E113" s="50">
        <f>(E61+E91+E73)-E109</f>
        <v>0</v>
      </c>
      <c r="F113" s="50">
        <f>(F61+F91+F73)-F109</f>
        <v>0</v>
      </c>
      <c r="G113" s="50">
        <f>(G61+G91+G73)-G109</f>
        <v>0</v>
      </c>
    </row>
    <row r="114" spans="1:8" ht="11.5" x14ac:dyDescent="0.25">
      <c r="A114" s="143"/>
      <c r="B114" s="143"/>
      <c r="E114" s="17"/>
      <c r="F114" s="17"/>
      <c r="G114" s="17"/>
    </row>
    <row r="115" spans="1:8" ht="11.5" x14ac:dyDescent="0.25">
      <c r="A115" s="143">
        <f t="shared" ref="A115:A128" si="10">IF(OR(E115&lt;0,F115&lt;0,G115&lt;0),1,0)</f>
        <v>0</v>
      </c>
      <c r="B115" s="143"/>
      <c r="D115" s="19" t="s">
        <v>128</v>
      </c>
      <c r="E115" s="132">
        <v>0</v>
      </c>
      <c r="F115" s="132">
        <v>0</v>
      </c>
      <c r="G115" s="132">
        <v>0</v>
      </c>
      <c r="H115" s="214"/>
    </row>
    <row r="116" spans="1:8" ht="11.5" x14ac:dyDescent="0.25">
      <c r="A116" s="143">
        <f t="shared" si="10"/>
        <v>0</v>
      </c>
      <c r="B116" s="143"/>
      <c r="D116" s="64" t="s">
        <v>130</v>
      </c>
      <c r="E116" s="132">
        <v>0</v>
      </c>
      <c r="F116" s="132">
        <v>0</v>
      </c>
      <c r="G116" s="132">
        <v>0</v>
      </c>
      <c r="H116" s="214"/>
    </row>
    <row r="117" spans="1:8" ht="11.5" x14ac:dyDescent="0.25">
      <c r="A117" s="143">
        <f t="shared" si="10"/>
        <v>0</v>
      </c>
      <c r="B117" s="143"/>
      <c r="D117" s="21" t="s">
        <v>142</v>
      </c>
      <c r="E117" s="132">
        <v>0</v>
      </c>
      <c r="F117" s="132">
        <v>0</v>
      </c>
      <c r="G117" s="132">
        <v>0</v>
      </c>
      <c r="H117" s="214"/>
    </row>
    <row r="118" spans="1:8" ht="11.5" x14ac:dyDescent="0.25">
      <c r="A118" s="143">
        <f t="shared" si="10"/>
        <v>0</v>
      </c>
      <c r="B118" s="143"/>
      <c r="D118" s="13" t="s">
        <v>138</v>
      </c>
      <c r="E118" s="132">
        <v>0</v>
      </c>
      <c r="F118" s="132">
        <v>0</v>
      </c>
      <c r="G118" s="132">
        <v>0</v>
      </c>
      <c r="H118" s="214"/>
    </row>
    <row r="119" spans="1:8" ht="11.5" x14ac:dyDescent="0.25">
      <c r="A119" s="143">
        <f t="shared" si="10"/>
        <v>0</v>
      </c>
      <c r="B119" s="143"/>
      <c r="D119" s="13" t="s">
        <v>37</v>
      </c>
      <c r="E119" s="132">
        <v>0</v>
      </c>
      <c r="F119" s="132">
        <v>0</v>
      </c>
      <c r="G119" s="132">
        <v>0</v>
      </c>
    </row>
    <row r="120" spans="1:8" ht="11.5" x14ac:dyDescent="0.25">
      <c r="A120" s="143">
        <f t="shared" si="10"/>
        <v>0</v>
      </c>
      <c r="B120" s="143"/>
      <c r="D120" s="13" t="s">
        <v>126</v>
      </c>
      <c r="E120" s="132">
        <v>0</v>
      </c>
      <c r="F120" s="132">
        <v>0</v>
      </c>
      <c r="G120" s="132">
        <v>0</v>
      </c>
    </row>
    <row r="121" spans="1:8" ht="11.5" x14ac:dyDescent="0.25">
      <c r="A121" s="143">
        <f t="shared" si="10"/>
        <v>0</v>
      </c>
      <c r="B121" s="143"/>
      <c r="D121" s="13" t="s">
        <v>33</v>
      </c>
      <c r="E121" s="132">
        <v>0</v>
      </c>
      <c r="F121" s="132">
        <v>0</v>
      </c>
      <c r="G121" s="132">
        <v>0</v>
      </c>
    </row>
    <row r="122" spans="1:8" ht="11.5" x14ac:dyDescent="0.25">
      <c r="A122" s="143">
        <f t="shared" si="10"/>
        <v>0</v>
      </c>
      <c r="B122" s="143"/>
      <c r="D122" s="13" t="s">
        <v>127</v>
      </c>
      <c r="E122" s="132">
        <v>0</v>
      </c>
      <c r="F122" s="132">
        <v>0</v>
      </c>
      <c r="G122" s="132">
        <v>0</v>
      </c>
    </row>
    <row r="123" spans="1:8" ht="11.5" x14ac:dyDescent="0.25">
      <c r="A123" s="143">
        <f t="shared" si="10"/>
        <v>0</v>
      </c>
      <c r="B123" s="143"/>
      <c r="D123" s="19" t="s">
        <v>176</v>
      </c>
      <c r="E123" s="132">
        <v>0</v>
      </c>
      <c r="F123" s="132">
        <v>0</v>
      </c>
      <c r="G123" s="132">
        <v>0</v>
      </c>
      <c r="H123" s="214"/>
    </row>
    <row r="124" spans="1:8" ht="11.5" x14ac:dyDescent="0.25">
      <c r="A124" s="143">
        <f t="shared" si="10"/>
        <v>0</v>
      </c>
      <c r="B124" s="143"/>
      <c r="D124" s="19" t="s">
        <v>137</v>
      </c>
      <c r="E124" s="132">
        <v>0</v>
      </c>
      <c r="F124" s="132">
        <v>0</v>
      </c>
      <c r="G124" s="132">
        <v>0</v>
      </c>
      <c r="H124" s="214"/>
    </row>
    <row r="125" spans="1:8" ht="11.5" x14ac:dyDescent="0.25">
      <c r="A125" s="143">
        <f t="shared" si="10"/>
        <v>0</v>
      </c>
      <c r="B125" s="143"/>
      <c r="D125" s="19" t="s">
        <v>139</v>
      </c>
      <c r="E125" s="132">
        <v>0</v>
      </c>
      <c r="F125" s="132">
        <v>0</v>
      </c>
      <c r="G125" s="132">
        <v>0</v>
      </c>
      <c r="H125" s="214"/>
    </row>
    <row r="126" spans="1:8" ht="11.5" x14ac:dyDescent="0.25">
      <c r="A126" s="143">
        <f t="shared" si="10"/>
        <v>0</v>
      </c>
      <c r="B126" s="143"/>
      <c r="D126" s="19" t="s">
        <v>112</v>
      </c>
      <c r="E126" s="132">
        <v>0</v>
      </c>
      <c r="F126" s="132">
        <v>0</v>
      </c>
      <c r="G126" s="132">
        <v>0</v>
      </c>
    </row>
    <row r="127" spans="1:8" ht="11.5" x14ac:dyDescent="0.25">
      <c r="A127" s="143">
        <f t="shared" si="10"/>
        <v>0</v>
      </c>
      <c r="B127" s="143"/>
      <c r="D127" s="19" t="s">
        <v>337</v>
      </c>
      <c r="E127" s="132">
        <v>0</v>
      </c>
      <c r="F127" s="132">
        <v>0</v>
      </c>
      <c r="G127" s="132">
        <v>0</v>
      </c>
    </row>
    <row r="128" spans="1:8" ht="11.5" x14ac:dyDescent="0.25">
      <c r="A128" s="143">
        <f t="shared" si="10"/>
        <v>0</v>
      </c>
      <c r="B128" s="143"/>
      <c r="D128" s="13" t="s">
        <v>332</v>
      </c>
      <c r="E128" s="132">
        <v>0</v>
      </c>
      <c r="F128" s="132">
        <v>0</v>
      </c>
      <c r="G128" s="132">
        <v>0</v>
      </c>
    </row>
    <row r="129" spans="1:8" ht="11.5" x14ac:dyDescent="0.25">
      <c r="A129" s="143"/>
      <c r="B129" s="143"/>
      <c r="D129" s="14" t="s">
        <v>334</v>
      </c>
      <c r="E129" s="49">
        <f>SUM(E115:E128)</f>
        <v>0</v>
      </c>
      <c r="F129" s="49">
        <f>SUM(F115:F128)</f>
        <v>0</v>
      </c>
      <c r="G129" s="49">
        <f>SUM(G115:G128)</f>
        <v>0</v>
      </c>
    </row>
    <row r="130" spans="1:8" ht="11.5" x14ac:dyDescent="0.25">
      <c r="A130" s="143"/>
      <c r="B130" s="143"/>
      <c r="E130" s="17"/>
      <c r="F130" s="17"/>
      <c r="G130" s="17"/>
    </row>
    <row r="131" spans="1:8" ht="11.5" x14ac:dyDescent="0.25">
      <c r="B131" s="143"/>
      <c r="D131" s="13" t="s">
        <v>443</v>
      </c>
      <c r="E131" s="132">
        <v>0</v>
      </c>
      <c r="F131" s="132">
        <v>0</v>
      </c>
      <c r="G131" s="132">
        <v>0</v>
      </c>
    </row>
    <row r="132" spans="1:8" ht="11.5" x14ac:dyDescent="0.25">
      <c r="B132" s="143"/>
      <c r="D132" s="13" t="s">
        <v>178</v>
      </c>
      <c r="E132" s="132">
        <v>0</v>
      </c>
      <c r="F132" s="132">
        <v>0</v>
      </c>
      <c r="G132" s="132">
        <v>0</v>
      </c>
    </row>
    <row r="133" spans="1:8" ht="11.5" x14ac:dyDescent="0.25">
      <c r="B133" s="143"/>
      <c r="D133" s="13" t="s">
        <v>129</v>
      </c>
      <c r="E133" s="132">
        <v>0</v>
      </c>
      <c r="F133" s="132">
        <v>0</v>
      </c>
      <c r="G133" s="132">
        <v>0</v>
      </c>
    </row>
    <row r="134" spans="1:8" ht="11.5" x14ac:dyDescent="0.25">
      <c r="A134" s="143"/>
      <c r="B134" s="143"/>
      <c r="D134" s="14" t="s">
        <v>38</v>
      </c>
      <c r="E134" s="49">
        <f>SUM(E131:E133)</f>
        <v>0</v>
      </c>
      <c r="F134" s="49">
        <f t="shared" ref="F134:G134" si="11">SUM(F131:F133)</f>
        <v>0</v>
      </c>
      <c r="G134" s="49">
        <f t="shared" si="11"/>
        <v>0</v>
      </c>
    </row>
    <row r="135" spans="1:8" ht="11.5" x14ac:dyDescent="0.25">
      <c r="A135" s="143"/>
      <c r="B135" s="143"/>
      <c r="E135" s="17"/>
      <c r="F135" s="17"/>
      <c r="G135" s="17"/>
    </row>
    <row r="136" spans="1:8" ht="11.5" x14ac:dyDescent="0.25">
      <c r="A136" s="143"/>
      <c r="B136" s="143"/>
      <c r="D136" s="22" t="s">
        <v>39</v>
      </c>
      <c r="E136" s="50">
        <f>E129+E134</f>
        <v>0</v>
      </c>
      <c r="F136" s="50">
        <f>F129+F134</f>
        <v>0</v>
      </c>
      <c r="G136" s="50">
        <f>G129+G134</f>
        <v>0</v>
      </c>
    </row>
    <row r="137" spans="1:8" ht="11.5" x14ac:dyDescent="0.25">
      <c r="A137" s="143"/>
      <c r="B137" s="143"/>
      <c r="C137" s="44"/>
      <c r="D137" s="46"/>
      <c r="E137" s="47"/>
      <c r="F137" s="47"/>
      <c r="G137" s="47"/>
      <c r="H137" s="44"/>
    </row>
    <row r="138" spans="1:8" ht="12" x14ac:dyDescent="0.3">
      <c r="A138" s="143">
        <f t="shared" ref="A138" si="12">IF(OR(E138&lt;0,F138&lt;0,G138&lt;0),1,0)</f>
        <v>0</v>
      </c>
      <c r="B138" s="143"/>
      <c r="C138" s="44"/>
      <c r="D138" s="37" t="s">
        <v>179</v>
      </c>
      <c r="E138" s="132">
        <v>0</v>
      </c>
      <c r="F138" s="132">
        <v>0</v>
      </c>
      <c r="G138" s="132">
        <v>0</v>
      </c>
      <c r="H138" s="44"/>
    </row>
    <row r="139" spans="1:8" ht="12" x14ac:dyDescent="0.3">
      <c r="A139" s="143"/>
      <c r="B139" s="143"/>
      <c r="C139" s="44"/>
      <c r="D139" s="37" t="s">
        <v>180</v>
      </c>
      <c r="E139" s="94" t="s">
        <v>141</v>
      </c>
      <c r="F139" s="94" t="s">
        <v>141</v>
      </c>
      <c r="G139" s="94" t="s">
        <v>141</v>
      </c>
      <c r="H139" s="44"/>
    </row>
    <row r="140" spans="1:8" ht="11.5" x14ac:dyDescent="0.25">
      <c r="A140" s="143"/>
      <c r="B140" s="143"/>
      <c r="D140" s="23" t="s">
        <v>40</v>
      </c>
    </row>
    <row r="141" spans="1:8" ht="11.5" x14ac:dyDescent="0.25">
      <c r="A141" s="143"/>
      <c r="B141" s="143"/>
    </row>
    <row r="142" spans="1:8" ht="11.5" x14ac:dyDescent="0.25">
      <c r="B142" s="143">
        <f>1-(E142*F142*G142)</f>
        <v>0</v>
      </c>
      <c r="D142" s="24" t="s">
        <v>181</v>
      </c>
      <c r="E142" s="121" t="b">
        <f>ABS(  (E61+E73+E91)-(E109+E129+E134)  ) &lt; eTol</f>
        <v>1</v>
      </c>
      <c r="F142" s="121" t="b">
        <f>ABS(  (F61+F73+F91)-(F109+F129+F134)  ) &lt; eTol</f>
        <v>1</v>
      </c>
      <c r="G142" s="121" t="b">
        <f>ABS(  (G61+G73+G91)-(G109+G129+G134)  ) &lt; eTol</f>
        <v>1</v>
      </c>
    </row>
    <row r="143" spans="1:8" ht="11.5" x14ac:dyDescent="0.25">
      <c r="A143" s="143"/>
      <c r="B143" s="143"/>
      <c r="D143" s="23"/>
    </row>
    <row r="144" spans="1:8" ht="13" x14ac:dyDescent="0.3">
      <c r="A144" s="143"/>
      <c r="B144" s="143"/>
      <c r="D144" s="28" t="s">
        <v>242</v>
      </c>
      <c r="E144" s="147" t="str">
        <f>E21</f>
        <v>31/XX/20XX</v>
      </c>
      <c r="F144" s="147" t="str">
        <f>F21</f>
        <v>31/XX/20XX</v>
      </c>
      <c r="G144" s="147" t="str">
        <f>G21</f>
        <v>31/XX/20XX</v>
      </c>
    </row>
    <row r="145" spans="1:8" ht="11.5" x14ac:dyDescent="0.25">
      <c r="A145" s="143"/>
      <c r="B145" s="143"/>
      <c r="D145" s="13" t="s">
        <v>245</v>
      </c>
      <c r="E145" s="132">
        <v>0</v>
      </c>
      <c r="F145" s="132">
        <v>0</v>
      </c>
      <c r="G145" s="132">
        <v>0</v>
      </c>
    </row>
    <row r="146" spans="1:8" ht="11.5" x14ac:dyDescent="0.25">
      <c r="A146" s="143"/>
      <c r="B146" s="143"/>
      <c r="D146" s="13" t="s">
        <v>187</v>
      </c>
      <c r="E146" s="132">
        <v>0</v>
      </c>
      <c r="F146" s="132">
        <v>0</v>
      </c>
      <c r="G146" s="132">
        <v>0</v>
      </c>
    </row>
    <row r="147" spans="1:8" ht="11.5" x14ac:dyDescent="0.25">
      <c r="A147" s="143"/>
      <c r="B147" s="143"/>
      <c r="D147" s="14" t="s">
        <v>246</v>
      </c>
      <c r="E147" s="49">
        <f>SUM(E145:E146)</f>
        <v>0</v>
      </c>
      <c r="F147" s="49">
        <f>SUM(F145:F146)</f>
        <v>0</v>
      </c>
      <c r="G147" s="49">
        <f>SUM(G145:G146)</f>
        <v>0</v>
      </c>
    </row>
    <row r="148" spans="1:8" ht="11.5" x14ac:dyDescent="0.25">
      <c r="A148" s="143"/>
      <c r="B148" s="143"/>
      <c r="D148" s="16"/>
    </row>
    <row r="149" spans="1:8" ht="11.5" x14ac:dyDescent="0.25">
      <c r="A149" s="143"/>
      <c r="B149" s="143"/>
      <c r="D149" s="13" t="s">
        <v>182</v>
      </c>
      <c r="E149" s="132"/>
      <c r="F149" s="132"/>
      <c r="G149" s="132"/>
    </row>
    <row r="150" spans="1:8" ht="11.5" x14ac:dyDescent="0.25">
      <c r="A150" s="143"/>
      <c r="B150" s="143"/>
      <c r="D150" s="16"/>
      <c r="E150" s="16"/>
      <c r="F150" s="16"/>
      <c r="G150" s="16"/>
      <c r="H150" s="16"/>
    </row>
    <row r="151" spans="1:8" ht="13" x14ac:dyDescent="0.3">
      <c r="A151" s="143"/>
      <c r="B151" s="143"/>
      <c r="D151" s="67" t="s">
        <v>183</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3"/>
      <c r="B152" s="143"/>
      <c r="D152" s="67" t="s">
        <v>317</v>
      </c>
      <c r="E152" s="49">
        <f>'RAG Thresholds'!$D$27</f>
        <v>0</v>
      </c>
      <c r="F152" s="49">
        <f>'RAG Thresholds'!$D$27</f>
        <v>0</v>
      </c>
      <c r="G152" s="49">
        <f>'RAG Thresholds'!$D$27</f>
        <v>0</v>
      </c>
      <c r="H152" s="68"/>
    </row>
    <row r="153" spans="1:8" ht="11.5" x14ac:dyDescent="0.25">
      <c r="A153" s="143"/>
      <c r="B153" s="143"/>
    </row>
    <row r="154" spans="1:8" ht="11.5" x14ac:dyDescent="0.25">
      <c r="A154" s="143"/>
      <c r="B154" s="143"/>
      <c r="C154" s="44"/>
      <c r="D154" s="44"/>
      <c r="E154" s="45"/>
      <c r="F154" s="45"/>
      <c r="G154" s="45"/>
      <c r="H154" s="44"/>
    </row>
    <row r="155" spans="1:8" ht="11.5" x14ac:dyDescent="0.25">
      <c r="A155" s="143"/>
      <c r="B155" s="143"/>
      <c r="D155" s="145" t="s">
        <v>63</v>
      </c>
    </row>
    <row r="156" spans="1:8" ht="11.5" x14ac:dyDescent="0.25">
      <c r="A156" s="143"/>
      <c r="B156" s="143"/>
      <c r="D156" s="91" t="s">
        <v>162</v>
      </c>
      <c r="E156" s="149" t="e">
        <f>E26/E152</f>
        <v>#DIV/0!</v>
      </c>
      <c r="F156" s="149" t="e">
        <f>F26/F152</f>
        <v>#DIV/0!</v>
      </c>
      <c r="G156" s="149" t="e">
        <f>G26/G152</f>
        <v>#DIV/0!</v>
      </c>
    </row>
    <row r="157" spans="1:8" ht="11.5" x14ac:dyDescent="0.25">
      <c r="A157" s="143"/>
      <c r="B157" s="143"/>
      <c r="D157" s="91" t="s">
        <v>67</v>
      </c>
      <c r="E157" s="150">
        <f>IF(E26=0,0,IF(E36&lt;0,(E34+E36)/E26,E34/E26))</f>
        <v>0</v>
      </c>
      <c r="F157" s="150">
        <f>IF(F26=0,0,IF(F36&lt;0,(F34+F36)/F26,F34/F26))</f>
        <v>0</v>
      </c>
      <c r="G157" s="150">
        <f>IF(G26=0,0,IF(G36&lt;0,(G34+G36)/G26,G34/G26))</f>
        <v>0</v>
      </c>
    </row>
    <row r="158" spans="1:8" ht="11.5" x14ac:dyDescent="0.25">
      <c r="A158" s="143"/>
      <c r="B158" s="143"/>
      <c r="D158" s="91" t="s">
        <v>248</v>
      </c>
      <c r="E158" s="150" t="str">
        <f>IF(OR(E147=0,E151=0),"N/A",IF((E147/(E117+E116+E123+E115 +E118 +E126+  E101+E96+E97+E94+E102+E103 - E89-E88-E85-E87))&lt;0,0,((E147/(E117+E116+E123+E115 +E118 +E126+  E101+E96+E97+E94+E102+E103 - E89-E88-E85-E87)))))</f>
        <v>N/A</v>
      </c>
      <c r="F158" s="150" t="str">
        <f>IF(OR(F147=0,F151=0),"N/A",IF((F147/(F117+F116+F123+F115 +F118 +F126+  F101+F96+F97+F94+F102+F103 - F89-F88-F85-F87))&lt;0,0,((F147/(F117+F116+F123+F115 +F118 +F126+  F101+F96+F97+F94+F102+F103 - F89-F88-F85-F87)))))</f>
        <v>N/A</v>
      </c>
      <c r="G158" s="150" t="str">
        <f>IF(OR(G147=0,G151=0),"N/A",IF((G147/(G117+G116+G123+G115 +G118 +G126+  G101+G96+G97+G94+G102+G103 - G89-G88-G85-G87))&lt;0,0,((G147/(G117+G116+G123+G115 +G118 +G126+  G101+G96+G97+G94+G102+G103 - G89-G88-G85-G87)))))</f>
        <v>N/A</v>
      </c>
    </row>
    <row r="159" spans="1:8" ht="11.5" x14ac:dyDescent="0.25">
      <c r="A159" s="143"/>
      <c r="B159" s="143"/>
      <c r="D159" s="91" t="s">
        <v>76</v>
      </c>
      <c r="E159" s="149" t="e">
        <f>IF((E117+E116+E123+E115 +E118 +E126+  E101+E96+E97+E94+E102+E103 - E89-E88-E85-E87)/(E34+   IF(E36&lt;0,E36,0)   -   E52)&lt;0,0,(E117+E116+E123+E115 +E118 +E126+  E101+E96+E97+E94+E102+E103 - E89-E88-E85-E87)/(E34+IF(E36&lt;0,E36,0) -E52))</f>
        <v>#DIV/0!</v>
      </c>
      <c r="F159" s="149" t="e">
        <f>IF((F117+F116+F123+F115 +F118 +F126+  F101+F96+F97+F94+F102+F103 - F89-F88-F85-F87)/(F34+   IF(F36&lt;0,F36,0)   -   F52)&lt;0,0,(F117+F116+F123+F115 +F118 +F126+  F101+F96+F97+F94+F102+F103 - F89-F88-F85-F87)/(F34+IF(F36&lt;0,F36,0) -F52))</f>
        <v>#DIV/0!</v>
      </c>
      <c r="G159" s="149" t="e">
        <f>IF((G117+G116+G123+G115 +G118 +G126+  G101+G96+G97+G94+G102+G103 - G89-G88-G85-G87)/(G34+   IF(G36&lt;0,G36,0)   -   G52)&lt;0,0,(G117+G116+G123+G115 +G118 +G126+  G101+G96+G97+G94+G102+G103 - G89-G88-G85-G87)/(G34+IF(G36&lt;0,G36,0) -G52))</f>
        <v>#DIV/0!</v>
      </c>
    </row>
    <row r="160" spans="1:8" ht="11.5" x14ac:dyDescent="0.25">
      <c r="A160" s="143"/>
      <c r="B160" s="143"/>
      <c r="D160" s="91" t="s">
        <v>80</v>
      </c>
      <c r="E160" s="149" t="e">
        <f>IF(((E117+E116+E123+E115 +E118 +E126+  E101+E96+E97+E94+E102+E103 - E89-E88-E85-E87)-(E70-E119))/(E34+IF(E36&lt;0,E36,0)-E52)&lt;0,0,((E117+E116+E123+E115 +E118 +E126+  E101+E96+E97+E94+E102+E103 - E89-E88-E85-E87)-(E70-E119))/(E34+IF(E36&lt;0,E36,0)-E52))</f>
        <v>#DIV/0!</v>
      </c>
      <c r="F160" s="149" t="e">
        <f t="shared" ref="F160:G160" si="14">IF(((F117+F116+F123+F115 +F118 +F126+  F101+F96+F97+F94+F102+F103 - F89-F88-F85-F87)-(F70-F119))/(F34+IF(F36&lt;0,F36,0)-F52)&lt;0,0,((F117+F116+F123+F115 +F118 +F126+  F101+F96+F97+F94+F102+F103 - F89-F88-F85-F87)-(F70-F119))/(F34+IF(F36&lt;0,F36,0)-F52))</f>
        <v>#DIV/0!</v>
      </c>
      <c r="G160" s="149" t="e">
        <f t="shared" si="14"/>
        <v>#DIV/0!</v>
      </c>
    </row>
    <row r="161" spans="1:7" ht="11.5" x14ac:dyDescent="0.25">
      <c r="A161" s="143"/>
      <c r="B161" s="143"/>
      <c r="D161" s="91" t="s">
        <v>74</v>
      </c>
      <c r="E161" s="149" t="e">
        <f>(E34+ IF(E36&lt;0,E36,0) +E40)/-(E37+E38)</f>
        <v>#DIV/0!</v>
      </c>
      <c r="F161" s="149" t="e">
        <f t="shared" ref="F161:G161" si="15">(F34+ IF(F36&lt;0,F36,0) +F40)/-(F37+F38)</f>
        <v>#DIV/0!</v>
      </c>
      <c r="G161" s="149" t="e">
        <f t="shared" si="15"/>
        <v>#DIV/0!</v>
      </c>
    </row>
    <row r="162" spans="1:7" ht="11.5" x14ac:dyDescent="0.25">
      <c r="A162" s="143"/>
      <c r="B162" s="143"/>
      <c r="D162" s="91" t="s">
        <v>77</v>
      </c>
      <c r="E162" s="149" t="e">
        <f>(E91-E75)/E109</f>
        <v>#DIV/0!</v>
      </c>
      <c r="F162" s="149" t="e">
        <f>(F91-F75)/F109</f>
        <v>#DIV/0!</v>
      </c>
      <c r="G162" s="149" t="e">
        <f>(G91-G75)/G109</f>
        <v>#DIV/0!</v>
      </c>
    </row>
    <row r="163" spans="1:7" ht="11.5" x14ac:dyDescent="0.25">
      <c r="A163" s="143"/>
      <c r="B163" s="143"/>
      <c r="D163" s="91" t="s">
        <v>78</v>
      </c>
      <c r="E163" s="149">
        <f>E134</f>
        <v>0</v>
      </c>
      <c r="F163" s="149">
        <f>F134</f>
        <v>0</v>
      </c>
      <c r="G163" s="149">
        <f>G134</f>
        <v>0</v>
      </c>
    </row>
    <row r="164" spans="1:7" ht="11.5" x14ac:dyDescent="0.25">
      <c r="A164" s="143"/>
      <c r="B164" s="143"/>
      <c r="D164" s="91" t="s">
        <v>79</v>
      </c>
      <c r="E164" s="150" t="e">
        <f>(E81+E82+E66+E67+E138)/(E58+E57+E59+E60+E91)</f>
        <v>#DIV/0!</v>
      </c>
      <c r="F164" s="150" t="e">
        <f>(F81+F82+F66+F67+F138)/(F58+F57+F59+F60+F91)</f>
        <v>#DIV/0!</v>
      </c>
      <c r="G164" s="150" t="e">
        <f>(G81+G82+G66+G67+G138)/(G58+G57+G59+G60+G91)</f>
        <v>#DIV/0!</v>
      </c>
    </row>
    <row r="165" spans="1:7" ht="11.5" x14ac:dyDescent="0.25">
      <c r="A165" s="143"/>
      <c r="B165" s="143"/>
      <c r="D165" s="42"/>
      <c r="E165" s="48"/>
      <c r="F165" s="48"/>
      <c r="G165" s="48"/>
    </row>
    <row r="166" spans="1:7" ht="11.5" x14ac:dyDescent="0.25">
      <c r="A166" s="143"/>
      <c r="B166" s="143"/>
      <c r="D166" s="42"/>
      <c r="E166" s="43"/>
      <c r="F166" s="43"/>
      <c r="G166" s="43"/>
    </row>
    <row r="167" spans="1:7" ht="11.5" x14ac:dyDescent="0.25">
      <c r="A167" s="143"/>
      <c r="B167" s="143"/>
      <c r="D167" s="145" t="s">
        <v>44</v>
      </c>
    </row>
    <row r="168" spans="1:7" ht="11.5" x14ac:dyDescent="0.25">
      <c r="A168" s="143"/>
      <c r="B168" s="143"/>
      <c r="D168" s="91" t="s">
        <v>162</v>
      </c>
      <c r="E168" s="151" t="e">
        <f>IF(E156&gt;'RAG Thresholds'!$G$15,"G",IF(E156&lt;'RAG Thresholds'!$E$15,"R","A"))</f>
        <v>#DIV/0!</v>
      </c>
      <c r="F168" s="151" t="e">
        <f>IF(F156&gt;'RAG Thresholds'!$G$15,"G",IF(F156&lt;'RAG Thresholds'!$E$15,"R","A"))</f>
        <v>#DIV/0!</v>
      </c>
      <c r="G168" s="151" t="e">
        <f>IF(G156&gt;'RAG Thresholds'!$G$15,"G",IF(G156&lt;'RAG Thresholds'!$E$15,"R","A"))</f>
        <v>#DIV/0!</v>
      </c>
    </row>
    <row r="169" spans="1:7" ht="11.5" x14ac:dyDescent="0.25">
      <c r="A169" s="143"/>
      <c r="B169" s="143"/>
      <c r="D169" s="218" t="s">
        <v>67</v>
      </c>
      <c r="E169" s="151" t="str">
        <f>IF(E157&gt;'RAG Thresholds'!$G$16,"G",IF(E157&lt;'RAG Thresholds'!$E$16,"R","A"))</f>
        <v>A</v>
      </c>
      <c r="F169" s="151" t="str">
        <f>IF(F157&gt;'RAG Thresholds'!$G$16,"G",IF(F157&lt;'RAG Thresholds'!$E$16,"R","A"))</f>
        <v>A</v>
      </c>
      <c r="G169" s="151" t="str">
        <f>IF(G157&gt;'RAG Thresholds'!$G$16,"G",IF(G157&lt;'RAG Thresholds'!$E$16,"R","A"))</f>
        <v>A</v>
      </c>
    </row>
    <row r="170" spans="1:7" ht="11.5" x14ac:dyDescent="0.25">
      <c r="A170" s="143"/>
      <c r="B170" s="143"/>
      <c r="D170" s="218" t="s">
        <v>248</v>
      </c>
      <c r="E170" s="151" t="str">
        <f>IF(E158="N/A","N/A",IF(E147&lt;0,"R",IF((E117+E116+E123+E115 +E118 + E126+ E101+E96+E97+E94+E102+E103 - E89-E88-E85-E87)&lt;0,"G",IF(E158&gt;'RAG Thresholds'!$G$17,"G",IF(E158&lt;'RAG Thresholds'!$E$17,"R","A")))))</f>
        <v>N/A</v>
      </c>
      <c r="F170" s="151" t="str">
        <f>IF(F158="N/A","N/A",IF(F147&lt;0,"R",IF((F117+F116+F123+F115 +F118 + F126+ F101+F96+F97+F94+F102+F103 - F89-F88-F85-F87)&lt;0,"G",IF(F158&gt;'RAG Thresholds'!$G$17,"G",IF(F158&lt;'RAG Thresholds'!$E$17,"R","A")))))</f>
        <v>N/A</v>
      </c>
      <c r="G170" s="151" t="str">
        <f>IF(G158="N/A","N/A",IF(G147&lt;0,"R",IF((G117+G116+G123+G115 +G118 + G126+ G101+G96+G97+G94+G102+G103 - G89-G88-G85-G87)&lt;0,"G",IF(G158&gt;'RAG Thresholds'!$G$17,"G",IF(G158&lt;'RAG Thresholds'!$E$17,"R","A")))))</f>
        <v>N/A</v>
      </c>
    </row>
    <row r="171" spans="1:7" ht="11.5" x14ac:dyDescent="0.25">
      <c r="A171" s="143"/>
      <c r="B171" s="143"/>
      <c r="D171" s="218" t="s">
        <v>76</v>
      </c>
      <c r="E171" s="151" t="e">
        <f>IF((E34+   IF(E36&lt;0,E36,0)  -E52)&lt;0,"R",IF(((E117+E116+E123+E115 +E118 +E126+  E101+E96+E97+E94+E102+E103 - E89-E88-E85-E87)&lt;0),"G",IF(E159&lt;'RAG Thresholds'!$G$18,"G",IF(E159&gt;'RAG Thresholds'!$E$18,"R","A"))))</f>
        <v>#DIV/0!</v>
      </c>
      <c r="F171" s="151" t="e">
        <f>IF((F34+   IF(F36&lt;0,F36,0)  -F52)&lt;0,"R",IF(((F117+F116+F123+F115 +F118 +F126+  F101+F96+F97+F94+F102+F103 - F89-F88-F85-F87)&lt;0),"G",IF(F159&lt;'RAG Thresholds'!$G$18,"G",IF(F159&gt;'RAG Thresholds'!$E$18,"R","A"))))</f>
        <v>#DIV/0!</v>
      </c>
      <c r="G171" s="151" t="e">
        <f>IF((G34+   IF(G36&lt;0,G36,0)  -G52)&lt;0,"R",IF(((G117+G116+G123+G115 +G118 +G126+  G101+G96+G97+G94+G102+G103 - G89-G88-G85-G87)&lt;0),"G",IF(G159&lt;'RAG Thresholds'!$G$18,"G",IF(G159&gt;'RAG Thresholds'!$E$18,"R","A"))))</f>
        <v>#DIV/0!</v>
      </c>
    </row>
    <row r="172" spans="1:7" ht="11.5" x14ac:dyDescent="0.25">
      <c r="A172" s="143"/>
      <c r="B172" s="143"/>
      <c r="D172" s="218" t="s">
        <v>80</v>
      </c>
      <c r="E172" s="151" t="e">
        <f>IF((E34+   IF(E36&lt;0,E36,0)  -E52)&lt;0,"R",IF(( ((E117+E116+E123+E115 +E118 +E126+  E101+E96+E97+E94+E102+E103 - E89-E88-E85-E87)-(E70-E119))&lt;0),"G",IF(E160&lt;'RAG Thresholds'!$G$19,"G",IF(E160&gt;'RAG Thresholds'!$E$19,"R","A"))))</f>
        <v>#DIV/0!</v>
      </c>
      <c r="F172" s="151" t="e">
        <f>IF((F34+   IF(F36&lt;0,F36,0)  -F52)&lt;0,"R",IF(( ((F117+F116+F123+F115 +F118 +F126+  F101+F96+F97+F94+F102+F103 - F89-F88-F85-F87)-(F70-F119))&lt;0),"G",IF(F160&lt;'RAG Thresholds'!$G$19,"G",IF(F160&gt;'RAG Thresholds'!$E$19,"R","A"))))</f>
        <v>#DIV/0!</v>
      </c>
      <c r="G172" s="151" t="e">
        <f>IF((G34+   IF(G36&lt;0,G36,0)  -G52)&lt;0,"R",IF(( ((G117+G116+G123+G115 +G118 +G126+  G101+G96+G97+G94+G102+G103 - G89-G88-G85-G87)-(G70-G119))&lt;0),"G",IF(G160&lt;'RAG Thresholds'!$G$19,"G",IF(G160&gt;'RAG Thresholds'!$E$19,"R","A"))))</f>
        <v>#DIV/0!</v>
      </c>
    </row>
    <row r="173" spans="1:7" ht="11.5" x14ac:dyDescent="0.25">
      <c r="A173" s="143"/>
      <c r="B173" s="143"/>
      <c r="D173" s="218" t="s">
        <v>74</v>
      </c>
      <c r="E173" s="151" t="str">
        <f>IF(-(E37+E38)&lt;=0,"G",IF((  E34+ IF(E36&lt;0,E36,0) +E40 )&lt;0,"R",IF(E161&gt;'RAG Thresholds'!$G$20,"G",IF(E161&lt;'RAG Thresholds'!$E$20,"R","A"))))</f>
        <v>G</v>
      </c>
      <c r="F173" s="151" t="str">
        <f>IF(-(F37+F38)&lt;=0,"G",IF((  F34+ IF(F36&lt;0,F36,0) +F40 )&lt;0,"R",IF(F161&gt;'RAG Thresholds'!$G$20,"G",IF(F161&lt;'RAG Thresholds'!$E$20,"R","A"))))</f>
        <v>G</v>
      </c>
      <c r="G173" s="151" t="str">
        <f>IF(-(G37+G38)&lt;=0,"G",IF((  G34+ IF(G36&lt;0,G36,0) +G40 )&lt;0,"R",IF(G161&gt;'RAG Thresholds'!$G$20,"G",IF(G161&lt;'RAG Thresholds'!$E$20,"R","A"))))</f>
        <v>G</v>
      </c>
    </row>
    <row r="174" spans="1:7" ht="11.5" x14ac:dyDescent="0.25">
      <c r="A174" s="143"/>
      <c r="B174" s="143"/>
      <c r="D174" s="218" t="s">
        <v>77</v>
      </c>
      <c r="E174" s="151" t="e">
        <f>IF(E162&gt;'RAG Thresholds'!$G$21,"G",IF(E162&lt;'RAG Thresholds'!$E$21,"R","A"))</f>
        <v>#DIV/0!</v>
      </c>
      <c r="F174" s="151" t="e">
        <f>IF(F162&gt;'RAG Thresholds'!$G$21,"G",IF(F162&lt;'RAG Thresholds'!$E$21,"R","A"))</f>
        <v>#DIV/0!</v>
      </c>
      <c r="G174" s="151" t="e">
        <f>IF(G162&gt;'RAG Thresholds'!$G$21,"G",IF(G162&lt;'RAG Thresholds'!$E$21,"R","A"))</f>
        <v>#DIV/0!</v>
      </c>
    </row>
    <row r="175" spans="1:7" ht="11.5" x14ac:dyDescent="0.25">
      <c r="A175" s="143"/>
      <c r="B175" s="143"/>
      <c r="D175" s="218" t="s">
        <v>78</v>
      </c>
      <c r="E175" s="151" t="str">
        <f>IF(E163&gt;'RAG Thresholds'!$E$22,"G","R")</f>
        <v>R</v>
      </c>
      <c r="F175" s="151" t="str">
        <f>IF(F163&gt;'RAG Thresholds'!$E$22,"G","R")</f>
        <v>R</v>
      </c>
      <c r="G175" s="151" t="str">
        <f>IF(G163&gt;'RAG Thresholds'!$E$22,"G","R")</f>
        <v>R</v>
      </c>
    </row>
    <row r="176" spans="1:7" ht="11.5" x14ac:dyDescent="0.25">
      <c r="A176" s="143"/>
      <c r="B176" s="143"/>
      <c r="D176" s="218" t="s">
        <v>79</v>
      </c>
      <c r="E176" s="151" t="e">
        <f>IF(E139=SysConfig!$F$38,"R",IF((E81+E82+E66+E67+E138)&lt;0,"G",IF(E164&lt;'RAG Thresholds'!$G$23,"G",IF(E164&gt;'RAG Thresholds'!$E$23,"R","A"))))</f>
        <v>#DIV/0!</v>
      </c>
      <c r="F176" s="151" t="e">
        <f>IF(F139=SysConfig!$F$38,"R",IF((F81+F82+F66+F67+F138)&lt;0,"G",IF(F164&lt;'RAG Thresholds'!$G$23,"G",IF(F164&gt;'RAG Thresholds'!$E$23,"R","A"))))</f>
        <v>#DIV/0!</v>
      </c>
      <c r="G176" s="151" t="e">
        <f>IF(G139=SysConfig!$F$38,"R",IF((G81+G82+G66+G67+G138)&lt;0,"G",IF(G164&lt;'RAG Thresholds'!$G$23,"G",IF(G164&gt;'RAG Thresholds'!$E$23,"R","A"))))</f>
        <v>#DIV/0!</v>
      </c>
    </row>
    <row r="177" spans="1:8" ht="11.5" x14ac:dyDescent="0.25">
      <c r="A177" s="143"/>
      <c r="B177" s="143"/>
    </row>
    <row r="178" spans="1:8" ht="15.5" x14ac:dyDescent="0.35">
      <c r="A178" s="90" t="s">
        <v>153</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E1" zoomScale="90" zoomScaleNormal="90" workbookViewId="0">
      <pane ySplit="8" topLeftCell="A9" activePane="bottomLeft" state="frozen"/>
      <selection activeCell="A9" sqref="A9"/>
      <selection pane="bottomLeft" activeCell="G18" sqref="G18"/>
    </sheetView>
  </sheetViews>
  <sheetFormatPr defaultColWidth="0" defaultRowHeight="11.5" x14ac:dyDescent="0.25"/>
  <cols>
    <col min="1" max="2" width="5.19921875" customWidth="1"/>
    <col min="3" max="3" width="45" customWidth="1"/>
    <col min="4" max="4" width="25.3984375" customWidth="1"/>
    <col min="5" max="5" width="54.69921875" style="190" customWidth="1"/>
    <col min="6" max="6" width="9.19921875" style="218" customWidth="1"/>
    <col min="7" max="7" width="57.59765625" style="218" customWidth="1"/>
    <col min="8" max="8" width="17.09765625" style="218" customWidth="1"/>
    <col min="9" max="9" width="38.59765625" style="218" customWidth="1"/>
    <col min="10" max="10" width="9.19921875" customWidth="1"/>
    <col min="11" max="16384" width="9.19921875" hidden="1"/>
  </cols>
  <sheetData>
    <row r="1" spans="1:10" x14ac:dyDescent="0.25">
      <c r="A1" s="109"/>
      <c r="B1" s="109"/>
      <c r="C1" s="110"/>
      <c r="D1" s="109"/>
      <c r="E1" s="191"/>
      <c r="F1" s="109"/>
      <c r="G1" s="109"/>
      <c r="H1" s="109"/>
      <c r="I1" s="109"/>
      <c r="J1" s="109"/>
    </row>
    <row r="2" spans="1:10" ht="13" x14ac:dyDescent="0.25">
      <c r="A2" s="109"/>
      <c r="B2" s="109"/>
      <c r="C2" s="111" t="str">
        <f>cstProjectName</f>
        <v>RM 6329 Logistics, Warehousing &amp; Supply Chain Solutions</v>
      </c>
      <c r="D2" s="109"/>
      <c r="E2" s="191"/>
      <c r="F2" s="109"/>
      <c r="G2" s="109"/>
      <c r="H2" s="109"/>
      <c r="I2" s="109"/>
      <c r="J2" s="109"/>
    </row>
    <row r="3" spans="1:10" ht="12.5" x14ac:dyDescent="0.25">
      <c r="A3" s="109"/>
      <c r="B3" s="109"/>
      <c r="C3" s="112" t="str">
        <f ca="1">MID(CELL("filename",A1),FIND("]",CELL("filename",A1))+1,256)&amp;" Sheet"</f>
        <v>2.1 Lead Ancillary Input  Sheet</v>
      </c>
      <c r="D3" s="109"/>
      <c r="E3" s="191"/>
      <c r="F3" s="109"/>
      <c r="G3" s="109"/>
      <c r="H3" s="109"/>
      <c r="I3" s="109"/>
      <c r="J3" s="109"/>
    </row>
    <row r="4" spans="1:10" x14ac:dyDescent="0.25">
      <c r="A4" s="109"/>
      <c r="B4" s="109"/>
      <c r="C4" s="110" t="str">
        <f>IF(ISBLANK(cstProtectiveMarking),"",cstProtectiveMarking)</f>
        <v>OFFICIAL</v>
      </c>
      <c r="D4" s="109"/>
      <c r="E4" s="191"/>
      <c r="F4" s="109"/>
      <c r="G4" s="109"/>
      <c r="H4" s="109"/>
      <c r="I4" s="109"/>
      <c r="J4" s="109"/>
    </row>
    <row r="5" spans="1:10" x14ac:dyDescent="0.25">
      <c r="A5" s="109"/>
      <c r="B5" s="109"/>
      <c r="C5" s="113" t="str">
        <f>HYPERLINK("#'Contents'!A1",sysChkWord)</f>
        <v>All Checks OK</v>
      </c>
      <c r="D5" s="109"/>
      <c r="E5" s="191"/>
      <c r="F5" s="109"/>
      <c r="G5" s="109"/>
      <c r="H5" s="109"/>
      <c r="I5" s="109"/>
      <c r="J5" s="109"/>
    </row>
    <row r="6" spans="1:10" ht="12.5" x14ac:dyDescent="0.25">
      <c r="A6" s="109"/>
      <c r="B6" s="114"/>
      <c r="C6" s="245" t="str">
        <f>HYPERLINK("#'Contents'!A1","Click for Contents")</f>
        <v>Click for Contents</v>
      </c>
      <c r="D6" s="245"/>
      <c r="E6" s="192"/>
      <c r="F6" s="113"/>
      <c r="G6" s="113"/>
      <c r="H6" s="113"/>
      <c r="I6" s="113"/>
      <c r="J6" s="113"/>
    </row>
    <row r="7" spans="1:10" x14ac:dyDescent="0.25">
      <c r="A7" s="109"/>
      <c r="B7" s="109"/>
      <c r="C7" s="109"/>
      <c r="D7" s="109"/>
      <c r="E7" s="191"/>
      <c r="F7" s="109"/>
      <c r="G7" s="109"/>
      <c r="H7" s="109"/>
      <c r="I7" s="109"/>
      <c r="J7" s="109"/>
    </row>
    <row r="8" spans="1:10" x14ac:dyDescent="0.25">
      <c r="A8" s="83">
        <f>SUM(A9:A85)</f>
        <v>0</v>
      </c>
      <c r="B8" s="83">
        <f>SUM(B9:B85)</f>
        <v>0</v>
      </c>
      <c r="C8" s="116"/>
      <c r="D8" s="116"/>
      <c r="E8" s="193"/>
      <c r="F8" s="116"/>
      <c r="G8" s="116"/>
      <c r="H8" s="116"/>
      <c r="I8" s="116"/>
      <c r="J8" s="116"/>
    </row>
    <row r="9" spans="1:10" x14ac:dyDescent="0.25">
      <c r="A9" s="31"/>
      <c r="B9" s="31"/>
      <c r="C9" s="31"/>
      <c r="D9" s="31"/>
      <c r="E9" s="194"/>
    </row>
    <row r="10" spans="1:10" x14ac:dyDescent="0.25">
      <c r="A10" s="31"/>
      <c r="B10" s="31"/>
      <c r="C10" s="144" t="s">
        <v>89</v>
      </c>
      <c r="D10" s="144"/>
      <c r="E10" s="195"/>
      <c r="G10" s="195" t="s">
        <v>465</v>
      </c>
      <c r="H10" s="195"/>
      <c r="I10" s="195"/>
    </row>
    <row r="11" spans="1:10" x14ac:dyDescent="0.25">
      <c r="A11" s="31"/>
      <c r="B11" s="31"/>
      <c r="C11" s="144" t="str">
        <f>CHOOSE('Bidder Instructions'!$E$39,'1.1b Lead Financial Input'!D$18,'1.1a Lead Financial Input'!D$18)</f>
        <v>Lead Bidder Name</v>
      </c>
      <c r="D11" s="144" t="s">
        <v>51</v>
      </c>
      <c r="E11" s="195" t="s">
        <v>52</v>
      </c>
      <c r="G11" s="195"/>
      <c r="H11" s="195"/>
      <c r="I11" s="195"/>
    </row>
    <row r="12" spans="1:10" ht="14.5" x14ac:dyDescent="0.35">
      <c r="A12" s="31"/>
      <c r="B12" s="31"/>
      <c r="C12" s="31" t="s">
        <v>0</v>
      </c>
      <c r="D12" s="95"/>
      <c r="E12" s="196"/>
      <c r="G12" s="239" t="s">
        <v>466</v>
      </c>
      <c r="H12" s="234" t="s">
        <v>473</v>
      </c>
      <c r="I12" s="195"/>
    </row>
    <row r="13" spans="1:10" ht="14.5" x14ac:dyDescent="0.35">
      <c r="A13" s="31"/>
      <c r="B13" s="31"/>
      <c r="C13" s="31" t="s">
        <v>46</v>
      </c>
      <c r="D13" s="105"/>
      <c r="E13" s="196"/>
      <c r="G13" s="239" t="s">
        <v>467</v>
      </c>
      <c r="H13" s="277" t="s">
        <v>474</v>
      </c>
      <c r="I13" s="278"/>
    </row>
    <row r="14" spans="1:10" ht="14.5" x14ac:dyDescent="0.35">
      <c r="A14" s="31"/>
      <c r="B14" s="31"/>
      <c r="C14" s="31" t="s">
        <v>47</v>
      </c>
      <c r="D14" s="95"/>
      <c r="E14" s="196"/>
      <c r="G14" s="196"/>
      <c r="H14" s="196"/>
      <c r="I14" s="196"/>
    </row>
    <row r="15" spans="1:10" ht="14.5" x14ac:dyDescent="0.35">
      <c r="A15" s="31"/>
      <c r="B15" s="31"/>
      <c r="C15" s="31" t="s">
        <v>53</v>
      </c>
      <c r="D15" s="95"/>
      <c r="E15" s="197"/>
      <c r="G15" s="240"/>
      <c r="H15" s="196"/>
      <c r="I15" s="196"/>
    </row>
    <row r="16" spans="1:10" ht="14.5" x14ac:dyDescent="0.35">
      <c r="A16" s="31"/>
      <c r="B16" s="31"/>
      <c r="C16" s="31" t="s">
        <v>45</v>
      </c>
      <c r="D16" s="132"/>
      <c r="E16" s="197"/>
      <c r="G16" s="241"/>
      <c r="H16" s="31"/>
      <c r="I16" s="196"/>
    </row>
    <row r="17" spans="1:9" ht="14.5" x14ac:dyDescent="0.35">
      <c r="A17" s="31"/>
      <c r="B17" s="31"/>
      <c r="C17" s="31" t="s">
        <v>54</v>
      </c>
      <c r="D17" s="96"/>
      <c r="E17" s="197"/>
      <c r="G17" s="241"/>
      <c r="H17" s="31"/>
      <c r="I17" s="196"/>
    </row>
    <row r="18" spans="1:9" ht="14.5" x14ac:dyDescent="0.35">
      <c r="A18" s="31"/>
      <c r="B18" s="31"/>
      <c r="C18" s="31" t="s">
        <v>90</v>
      </c>
      <c r="D18" s="31"/>
      <c r="E18" s="194"/>
      <c r="G18" s="241"/>
      <c r="I18" s="196"/>
    </row>
    <row r="19" spans="1:9" ht="14.5" x14ac:dyDescent="0.35">
      <c r="A19" s="31"/>
      <c r="B19" s="31"/>
      <c r="C19" s="32">
        <v>1</v>
      </c>
      <c r="D19" s="95"/>
      <c r="E19" s="197"/>
      <c r="G19" s="31"/>
      <c r="I19" s="196"/>
    </row>
    <row r="20" spans="1:9" ht="14.5" x14ac:dyDescent="0.35">
      <c r="A20" s="31"/>
      <c r="B20" s="31"/>
      <c r="C20" s="32">
        <v>2</v>
      </c>
      <c r="D20" s="95"/>
      <c r="E20" s="197"/>
      <c r="G20" s="212" t="s">
        <v>468</v>
      </c>
      <c r="I20" s="196"/>
    </row>
    <row r="21" spans="1:9" ht="14.5" x14ac:dyDescent="0.35">
      <c r="A21" s="31"/>
      <c r="B21" s="31"/>
      <c r="C21" s="32">
        <v>3</v>
      </c>
      <c r="D21" s="95"/>
      <c r="E21" s="197"/>
      <c r="I21" s="196"/>
    </row>
    <row r="22" spans="1:9" ht="14.5" x14ac:dyDescent="0.35">
      <c r="A22" s="31"/>
      <c r="B22" s="31"/>
      <c r="C22" s="32">
        <v>4</v>
      </c>
      <c r="D22" s="95"/>
      <c r="E22" s="197"/>
      <c r="I22" s="196"/>
    </row>
    <row r="23" spans="1:9" ht="14.5" x14ac:dyDescent="0.35">
      <c r="A23" s="31"/>
      <c r="B23" s="31"/>
      <c r="C23" s="32">
        <v>5</v>
      </c>
      <c r="D23" s="95"/>
      <c r="E23" s="197"/>
      <c r="I23" s="196"/>
    </row>
    <row r="24" spans="1:9" ht="14.5" x14ac:dyDescent="0.35">
      <c r="A24" s="31"/>
      <c r="B24" s="31"/>
      <c r="C24" s="31" t="s">
        <v>55</v>
      </c>
      <c r="D24" s="95"/>
      <c r="E24" s="197"/>
      <c r="I24" s="196"/>
    </row>
    <row r="25" spans="1:9" s="27" customFormat="1" ht="14.5" x14ac:dyDescent="0.35">
      <c r="A25" s="31"/>
      <c r="B25" s="31"/>
      <c r="C25" s="31" t="s">
        <v>132</v>
      </c>
      <c r="D25" s="189"/>
      <c r="E25" s="202"/>
      <c r="F25" s="218"/>
      <c r="G25" s="218"/>
      <c r="H25" s="218"/>
      <c r="I25" s="196"/>
    </row>
    <row r="26" spans="1:9" ht="14.5" x14ac:dyDescent="0.35">
      <c r="A26" s="31"/>
      <c r="B26" s="31"/>
      <c r="C26" s="31" t="s">
        <v>56</v>
      </c>
      <c r="D26" s="31"/>
      <c r="E26" s="194"/>
      <c r="I26" s="196"/>
    </row>
    <row r="27" spans="1:9" ht="14.5" x14ac:dyDescent="0.35">
      <c r="A27" s="31"/>
      <c r="B27" s="31"/>
      <c r="C27" s="32">
        <v>1</v>
      </c>
      <c r="D27" s="95"/>
      <c r="E27" s="197"/>
      <c r="I27" s="196"/>
    </row>
    <row r="28" spans="1:9" x14ac:dyDescent="0.25">
      <c r="A28" s="31"/>
      <c r="B28" s="31"/>
      <c r="C28" s="33">
        <v>2</v>
      </c>
      <c r="D28" s="95"/>
      <c r="E28" s="197"/>
      <c r="I28" s="31"/>
    </row>
    <row r="29" spans="1:9" x14ac:dyDescent="0.25">
      <c r="A29" s="31"/>
      <c r="B29" s="31"/>
      <c r="C29" s="33">
        <v>3</v>
      </c>
      <c r="D29" s="95"/>
      <c r="E29" s="197"/>
      <c r="I29" s="31"/>
    </row>
    <row r="30" spans="1:9" x14ac:dyDescent="0.25">
      <c r="A30" s="31"/>
      <c r="B30" s="31"/>
      <c r="C30" s="33">
        <v>4</v>
      </c>
      <c r="D30" s="95"/>
      <c r="E30" s="197"/>
    </row>
    <row r="31" spans="1:9" x14ac:dyDescent="0.25">
      <c r="A31" s="31"/>
      <c r="B31" s="31"/>
      <c r="C31" s="33">
        <v>5</v>
      </c>
      <c r="D31" s="95"/>
      <c r="E31" s="197"/>
    </row>
    <row r="32" spans="1:9" ht="14.5" x14ac:dyDescent="0.35">
      <c r="A32" s="31"/>
      <c r="B32" s="31"/>
      <c r="C32" s="31"/>
      <c r="D32" s="30"/>
      <c r="E32" s="194"/>
    </row>
    <row r="33" spans="1:5" ht="14.5" x14ac:dyDescent="0.35">
      <c r="A33" s="31"/>
      <c r="B33" s="31"/>
      <c r="C33" s="31" t="s">
        <v>133</v>
      </c>
      <c r="D33" s="30"/>
      <c r="E33" s="197"/>
    </row>
    <row r="34" spans="1:5" x14ac:dyDescent="0.25">
      <c r="A34" s="31"/>
      <c r="B34" s="31"/>
      <c r="C34" s="31"/>
      <c r="D34" s="31"/>
      <c r="E34" s="194"/>
    </row>
    <row r="35" spans="1:5" x14ac:dyDescent="0.25">
      <c r="A35" s="31"/>
      <c r="B35" s="31"/>
      <c r="C35" s="144" t="str">
        <f>CHOOSE('Bidder Instructions'!$E$39,'1.1b Lead Financial Input'!T$18,'1.1a Lead Financial Input'!L$18)</f>
        <v>Immediate Parent Name</v>
      </c>
      <c r="D35" s="144" t="s">
        <v>51</v>
      </c>
      <c r="E35" s="195" t="s">
        <v>52</v>
      </c>
    </row>
    <row r="36" spans="1:5" ht="14.5" x14ac:dyDescent="0.35">
      <c r="A36" s="31"/>
      <c r="B36" s="31"/>
      <c r="C36" s="31" t="s">
        <v>0</v>
      </c>
      <c r="D36" s="95"/>
      <c r="E36" s="196"/>
    </row>
    <row r="37" spans="1:5" ht="14.5" x14ac:dyDescent="0.35">
      <c r="A37" s="31"/>
      <c r="B37" s="31"/>
      <c r="C37" s="31" t="s">
        <v>46</v>
      </c>
      <c r="D37" s="105"/>
      <c r="E37" s="196"/>
    </row>
    <row r="38" spans="1:5" ht="14.5" x14ac:dyDescent="0.35">
      <c r="A38" s="31"/>
      <c r="B38" s="31"/>
      <c r="C38" s="31" t="s">
        <v>47</v>
      </c>
      <c r="D38" s="95"/>
      <c r="E38" s="196"/>
    </row>
    <row r="39" spans="1:5" x14ac:dyDescent="0.25">
      <c r="A39" s="31"/>
      <c r="B39" s="31"/>
      <c r="C39" s="31" t="s">
        <v>53</v>
      </c>
      <c r="D39" s="95"/>
      <c r="E39" s="197"/>
    </row>
    <row r="40" spans="1:5" x14ac:dyDescent="0.25">
      <c r="A40" s="31"/>
      <c r="B40" s="31"/>
      <c r="C40" s="31" t="s">
        <v>45</v>
      </c>
      <c r="D40" s="132"/>
      <c r="E40" s="197"/>
    </row>
    <row r="41" spans="1:5" x14ac:dyDescent="0.25">
      <c r="A41" s="31"/>
      <c r="B41" s="31"/>
      <c r="C41" s="31" t="s">
        <v>54</v>
      </c>
      <c r="D41" s="96"/>
      <c r="E41" s="197"/>
    </row>
    <row r="42" spans="1:5" x14ac:dyDescent="0.25">
      <c r="A42" s="31"/>
      <c r="B42" s="31"/>
      <c r="C42" s="31" t="s">
        <v>90</v>
      </c>
      <c r="D42" s="31"/>
      <c r="E42" s="194"/>
    </row>
    <row r="43" spans="1:5" x14ac:dyDescent="0.25">
      <c r="A43" s="31"/>
      <c r="B43" s="31"/>
      <c r="C43" s="32">
        <v>1</v>
      </c>
      <c r="D43" s="95"/>
      <c r="E43" s="197"/>
    </row>
    <row r="44" spans="1:5" x14ac:dyDescent="0.25">
      <c r="A44" s="31"/>
      <c r="B44" s="31"/>
      <c r="C44" s="32">
        <v>2</v>
      </c>
      <c r="D44" s="95"/>
      <c r="E44" s="197"/>
    </row>
    <row r="45" spans="1:5" x14ac:dyDescent="0.25">
      <c r="A45" s="31"/>
      <c r="B45" s="31"/>
      <c r="C45" s="32">
        <v>3</v>
      </c>
      <c r="D45" s="95"/>
      <c r="E45" s="197"/>
    </row>
    <row r="46" spans="1:5" x14ac:dyDescent="0.25">
      <c r="A46" s="31"/>
      <c r="B46" s="31"/>
      <c r="C46" s="32">
        <v>4</v>
      </c>
      <c r="D46" s="95"/>
      <c r="E46" s="197"/>
    </row>
    <row r="47" spans="1:5" x14ac:dyDescent="0.25">
      <c r="A47" s="31"/>
      <c r="B47" s="31"/>
      <c r="C47" s="32">
        <v>5</v>
      </c>
      <c r="D47" s="95"/>
      <c r="E47" s="197"/>
    </row>
    <row r="48" spans="1:5" x14ac:dyDescent="0.25">
      <c r="A48" s="31"/>
      <c r="B48" s="31"/>
      <c r="C48" s="31" t="s">
        <v>55</v>
      </c>
      <c r="D48" s="95"/>
      <c r="E48" s="197"/>
    </row>
    <row r="49" spans="1:5" x14ac:dyDescent="0.25">
      <c r="A49" s="31"/>
      <c r="B49" s="31"/>
      <c r="C49" s="31" t="s">
        <v>132</v>
      </c>
      <c r="D49" s="95"/>
      <c r="E49" s="197"/>
    </row>
    <row r="50" spans="1:5" x14ac:dyDescent="0.25">
      <c r="A50" s="31"/>
      <c r="B50" s="31"/>
      <c r="C50" s="31" t="s">
        <v>56</v>
      </c>
      <c r="D50" s="31"/>
      <c r="E50" s="194"/>
    </row>
    <row r="51" spans="1:5" x14ac:dyDescent="0.25">
      <c r="A51" s="31"/>
      <c r="B51" s="31"/>
      <c r="C51" s="32">
        <v>1</v>
      </c>
      <c r="D51" s="95"/>
      <c r="E51" s="197"/>
    </row>
    <row r="52" spans="1:5" x14ac:dyDescent="0.25">
      <c r="A52" s="31"/>
      <c r="B52" s="31"/>
      <c r="C52" s="33">
        <v>2</v>
      </c>
      <c r="D52" s="95"/>
      <c r="E52" s="197"/>
    </row>
    <row r="53" spans="1:5" x14ac:dyDescent="0.25">
      <c r="A53" s="31"/>
      <c r="B53" s="31"/>
      <c r="C53" s="33">
        <v>3</v>
      </c>
      <c r="D53" s="95"/>
      <c r="E53" s="197"/>
    </row>
    <row r="54" spans="1:5" x14ac:dyDescent="0.25">
      <c r="A54" s="31"/>
      <c r="B54" s="31"/>
      <c r="C54" s="33">
        <v>4</v>
      </c>
      <c r="D54" s="95"/>
      <c r="E54" s="197"/>
    </row>
    <row r="55" spans="1:5" x14ac:dyDescent="0.25">
      <c r="A55" s="31"/>
      <c r="B55" s="31"/>
      <c r="C55" s="33">
        <v>5</v>
      </c>
      <c r="D55" s="95"/>
      <c r="E55" s="197"/>
    </row>
    <row r="56" spans="1:5" x14ac:dyDescent="0.25">
      <c r="A56" s="31"/>
      <c r="B56" s="31"/>
      <c r="C56" s="31"/>
      <c r="D56" s="31"/>
      <c r="E56" s="194"/>
    </row>
    <row r="57" spans="1:5" ht="14.5" x14ac:dyDescent="0.35">
      <c r="A57" s="31"/>
      <c r="B57" s="31"/>
      <c r="C57" s="31" t="s">
        <v>133</v>
      </c>
      <c r="D57" s="30"/>
      <c r="E57" s="197"/>
    </row>
    <row r="58" spans="1:5" x14ac:dyDescent="0.25">
      <c r="A58" s="31"/>
      <c r="B58" s="31"/>
      <c r="C58" s="31"/>
      <c r="D58" s="31"/>
      <c r="E58" s="194"/>
    </row>
    <row r="59" spans="1:5" x14ac:dyDescent="0.25">
      <c r="A59" s="31"/>
      <c r="B59" s="31"/>
      <c r="C59" s="144" t="str">
        <f>CHOOSE('Bidder Instructions'!$E$39,'1.1b Lead Financial Input'!AF$18,'1.1a Lead Financial Input'!T$18)</f>
        <v>Ultimate Parent Name</v>
      </c>
      <c r="D59" s="144" t="s">
        <v>51</v>
      </c>
      <c r="E59" s="195" t="s">
        <v>52</v>
      </c>
    </row>
    <row r="60" spans="1:5" ht="14.5" x14ac:dyDescent="0.35">
      <c r="A60" s="31"/>
      <c r="B60" s="31"/>
      <c r="C60" s="31" t="s">
        <v>0</v>
      </c>
      <c r="D60" s="95"/>
      <c r="E60" s="196"/>
    </row>
    <row r="61" spans="1:5" ht="14.5" x14ac:dyDescent="0.35">
      <c r="A61" s="31"/>
      <c r="B61" s="31"/>
      <c r="C61" s="31" t="s">
        <v>46</v>
      </c>
      <c r="D61" s="105"/>
      <c r="E61" s="196"/>
    </row>
    <row r="62" spans="1:5" ht="14.5" x14ac:dyDescent="0.35">
      <c r="A62" s="31"/>
      <c r="B62" s="31"/>
      <c r="C62" s="31" t="s">
        <v>47</v>
      </c>
      <c r="D62" s="95"/>
      <c r="E62" s="196"/>
    </row>
    <row r="63" spans="1:5" x14ac:dyDescent="0.25">
      <c r="A63" s="31"/>
      <c r="B63" s="31"/>
      <c r="C63" s="31" t="s">
        <v>53</v>
      </c>
      <c r="D63" s="95"/>
      <c r="E63" s="197"/>
    </row>
    <row r="64" spans="1:5" x14ac:dyDescent="0.25">
      <c r="A64" s="31"/>
      <c r="B64" s="31"/>
      <c r="C64" s="31" t="s">
        <v>45</v>
      </c>
      <c r="D64" s="132"/>
      <c r="E64" s="197"/>
    </row>
    <row r="65" spans="1:8" x14ac:dyDescent="0.25">
      <c r="A65" s="31"/>
      <c r="B65" s="31"/>
      <c r="C65" s="31" t="s">
        <v>54</v>
      </c>
      <c r="D65" s="96"/>
      <c r="E65" s="197"/>
    </row>
    <row r="66" spans="1:8" x14ac:dyDescent="0.25">
      <c r="A66" s="31"/>
      <c r="B66" s="31"/>
      <c r="C66" s="31" t="s">
        <v>90</v>
      </c>
      <c r="D66" s="31"/>
      <c r="E66" s="194"/>
    </row>
    <row r="67" spans="1:8" x14ac:dyDescent="0.25">
      <c r="A67" s="31"/>
      <c r="B67" s="31"/>
      <c r="C67" s="32">
        <v>1</v>
      </c>
      <c r="D67" s="95"/>
      <c r="E67" s="197"/>
    </row>
    <row r="68" spans="1:8" x14ac:dyDescent="0.25">
      <c r="A68" s="31"/>
      <c r="B68" s="31"/>
      <c r="C68" s="32">
        <v>2</v>
      </c>
      <c r="D68" s="95"/>
      <c r="E68" s="197"/>
    </row>
    <row r="69" spans="1:8" x14ac:dyDescent="0.25">
      <c r="A69" s="31"/>
      <c r="B69" s="31"/>
      <c r="C69" s="32">
        <v>3</v>
      </c>
      <c r="D69" s="95"/>
      <c r="E69" s="197"/>
    </row>
    <row r="70" spans="1:8" x14ac:dyDescent="0.25">
      <c r="A70" s="31"/>
      <c r="B70" s="31"/>
      <c r="C70" s="32">
        <v>4</v>
      </c>
      <c r="D70" s="95"/>
      <c r="E70" s="197"/>
    </row>
    <row r="71" spans="1:8" x14ac:dyDescent="0.25">
      <c r="A71" s="31"/>
      <c r="B71" s="31"/>
      <c r="C71" s="32">
        <v>5</v>
      </c>
      <c r="D71" s="95"/>
      <c r="E71" s="197"/>
    </row>
    <row r="72" spans="1:8" x14ac:dyDescent="0.25">
      <c r="A72" s="31"/>
      <c r="B72" s="31"/>
      <c r="C72" s="31" t="s">
        <v>55</v>
      </c>
      <c r="D72" s="95"/>
      <c r="E72" s="197"/>
    </row>
    <row r="73" spans="1:8" ht="15.5" x14ac:dyDescent="0.35">
      <c r="A73" s="31"/>
      <c r="B73" s="31"/>
      <c r="C73" s="31" t="s">
        <v>132</v>
      </c>
      <c r="D73" s="95"/>
      <c r="E73" s="197"/>
      <c r="H73" s="117"/>
    </row>
    <row r="74" spans="1:8" x14ac:dyDescent="0.25">
      <c r="A74" s="31"/>
      <c r="B74" s="31"/>
      <c r="C74" s="31" t="s">
        <v>56</v>
      </c>
      <c r="D74" s="31"/>
      <c r="E74" s="194"/>
    </row>
    <row r="75" spans="1:8" x14ac:dyDescent="0.25">
      <c r="A75" s="31"/>
      <c r="B75" s="31"/>
      <c r="C75" s="32">
        <v>1</v>
      </c>
      <c r="D75" s="95"/>
      <c r="E75" s="197"/>
    </row>
    <row r="76" spans="1:8" ht="15.5" x14ac:dyDescent="0.35">
      <c r="A76" s="31"/>
      <c r="B76" s="31"/>
      <c r="C76" s="33">
        <v>2</v>
      </c>
      <c r="D76" s="95"/>
      <c r="E76" s="197"/>
      <c r="G76" s="117"/>
    </row>
    <row r="77" spans="1:8" x14ac:dyDescent="0.25">
      <c r="A77" s="31"/>
      <c r="B77" s="31"/>
      <c r="C77" s="33">
        <v>3</v>
      </c>
      <c r="D77" s="95"/>
      <c r="E77" s="197"/>
    </row>
    <row r="78" spans="1:8" x14ac:dyDescent="0.25">
      <c r="A78" s="31"/>
      <c r="B78" s="31"/>
      <c r="C78" s="33">
        <v>4</v>
      </c>
      <c r="D78" s="95"/>
      <c r="E78" s="197"/>
    </row>
    <row r="79" spans="1:8" x14ac:dyDescent="0.25">
      <c r="A79" s="31"/>
      <c r="B79" s="31"/>
      <c r="C79" s="33">
        <v>5</v>
      </c>
      <c r="D79" s="95"/>
      <c r="E79" s="197"/>
    </row>
    <row r="80" spans="1:8" x14ac:dyDescent="0.25">
      <c r="A80" s="31"/>
      <c r="B80" s="31"/>
      <c r="C80" s="31"/>
      <c r="D80" s="31"/>
      <c r="E80" s="194"/>
    </row>
    <row r="81" spans="1:10" ht="14.5" x14ac:dyDescent="0.35">
      <c r="A81" s="31"/>
      <c r="B81" s="31"/>
      <c r="C81" s="31" t="s">
        <v>133</v>
      </c>
      <c r="D81" s="30"/>
      <c r="E81" s="197"/>
    </row>
    <row r="82" spans="1:10" x14ac:dyDescent="0.25">
      <c r="A82" s="31"/>
      <c r="B82" s="31"/>
      <c r="C82" s="31"/>
      <c r="D82" s="31"/>
      <c r="E82" s="194"/>
    </row>
    <row r="83" spans="1:10" x14ac:dyDescent="0.25">
      <c r="A83" s="31"/>
      <c r="B83" s="31"/>
      <c r="C83" s="31"/>
      <c r="D83" s="31"/>
      <c r="E83" s="194"/>
    </row>
    <row r="84" spans="1:10" x14ac:dyDescent="0.25">
      <c r="A84" s="31"/>
      <c r="B84" s="31"/>
      <c r="C84" s="31"/>
      <c r="D84" s="31"/>
      <c r="E84" s="194"/>
    </row>
    <row r="85" spans="1:10" ht="15.5" x14ac:dyDescent="0.35">
      <c r="A85" s="117" t="s">
        <v>153</v>
      </c>
      <c r="B85" s="117"/>
      <c r="C85" s="117"/>
      <c r="D85" s="117"/>
      <c r="E85" s="198"/>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91" t="str">
        <f>CHOOSE('Bidder Instructions'!$E$39,'1.1b Lead Financial Input'!D$18,'1.1a Lead Financial Input'!D$18)</f>
        <v>Lead Bidder Name</v>
      </c>
      <c r="I10" s="292"/>
      <c r="J10" s="292"/>
      <c r="K10" s="292"/>
      <c r="L10" s="292"/>
      <c r="M10" s="292"/>
      <c r="N10" s="292"/>
      <c r="O10" s="292"/>
      <c r="P10" s="292"/>
      <c r="Q10" s="292"/>
      <c r="R10" s="293"/>
    </row>
    <row r="11" spans="1:19" ht="15.5" x14ac:dyDescent="0.35">
      <c r="A11" s="3"/>
      <c r="B11" s="3"/>
      <c r="C11" s="279" t="s">
        <v>0</v>
      </c>
      <c r="D11" s="279"/>
      <c r="E11" s="279"/>
      <c r="F11" s="279"/>
      <c r="G11" s="280"/>
      <c r="H11" s="291">
        <f>'2.1 Lead Ancillary Input '!D12</f>
        <v>0</v>
      </c>
      <c r="I11" s="292"/>
      <c r="J11" s="292"/>
      <c r="K11" s="292"/>
      <c r="L11" s="292"/>
      <c r="M11" s="292"/>
      <c r="N11" s="292"/>
      <c r="O11" s="292"/>
      <c r="P11" s="292"/>
      <c r="Q11" s="292"/>
      <c r="R11" s="293"/>
    </row>
    <row r="12" spans="1:19" ht="15.5" x14ac:dyDescent="0.35">
      <c r="A12" s="3"/>
      <c r="B12" s="3"/>
      <c r="C12" s="279" t="s">
        <v>46</v>
      </c>
      <c r="D12" s="279"/>
      <c r="E12" s="279"/>
      <c r="F12" s="279"/>
      <c r="G12" s="280"/>
      <c r="H12" s="291">
        <f>'2.1 Lead Ancillary Input '!D13</f>
        <v>0</v>
      </c>
      <c r="I12" s="292"/>
      <c r="J12" s="292"/>
      <c r="K12" s="292"/>
      <c r="L12" s="292"/>
      <c r="M12" s="292"/>
      <c r="N12" s="292"/>
      <c r="O12" s="292"/>
      <c r="P12" s="292"/>
      <c r="Q12" s="292"/>
      <c r="R12" s="293"/>
    </row>
    <row r="13" spans="1:19" ht="15.5" x14ac:dyDescent="0.35">
      <c r="A13" s="3"/>
      <c r="B13" s="3"/>
      <c r="C13" s="279" t="s">
        <v>47</v>
      </c>
      <c r="D13" s="279"/>
      <c r="E13" s="279"/>
      <c r="F13" s="279"/>
      <c r="G13" s="280"/>
      <c r="H13" s="291">
        <f>'2.1 Lead Ancillary Input '!D14</f>
        <v>0</v>
      </c>
      <c r="I13" s="292"/>
      <c r="J13" s="292"/>
      <c r="K13" s="292"/>
      <c r="L13" s="292"/>
      <c r="M13" s="292"/>
      <c r="N13" s="292"/>
      <c r="O13" s="292"/>
      <c r="P13" s="292"/>
      <c r="Q13" s="292"/>
      <c r="R13" s="293"/>
    </row>
    <row r="14" spans="1:19" ht="15.5" x14ac:dyDescent="0.35">
      <c r="A14" s="3"/>
      <c r="B14" s="3"/>
      <c r="C14" s="279" t="s">
        <v>64</v>
      </c>
      <c r="D14" s="279"/>
      <c r="E14" s="279"/>
      <c r="F14" s="279"/>
      <c r="G14" s="280"/>
      <c r="H14" s="294" t="str">
        <f>CHOOSE('Bidder Instructions'!$E$39,'1.1b Lead Financial Input'!J$21,'1.1a Lead Financial Input'!F$21)</f>
        <v>31/XX/20XX</v>
      </c>
      <c r="I14" s="295"/>
      <c r="J14" s="295"/>
      <c r="K14" s="295"/>
      <c r="L14" s="295"/>
      <c r="M14" s="295"/>
      <c r="N14" s="295"/>
      <c r="O14" s="295"/>
      <c r="P14" s="295"/>
      <c r="Q14" s="295"/>
      <c r="R14" s="29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4" t="s">
        <v>59</v>
      </c>
      <c r="I18" s="154"/>
      <c r="J18" s="154" t="s">
        <v>60</v>
      </c>
      <c r="K18" s="154" t="s">
        <v>61</v>
      </c>
      <c r="L18" s="154"/>
      <c r="M18" s="154" t="s">
        <v>62</v>
      </c>
      <c r="N18" s="285" t="s">
        <v>398</v>
      </c>
      <c r="O18" s="286"/>
      <c r="P18" s="286"/>
      <c r="Q18" s="286"/>
      <c r="R18" s="287"/>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Input'!G134,'1.1a Lead Financial Input'!E156)</f>
        <v>#DIV/0!</v>
      </c>
      <c r="G19" s="165" t="e">
        <f>CHOOSE('Bidder Instructions'!$E$39,'1.1b Lead Financial Input'!J134,'1.1a Lead Financial Input'!F156)</f>
        <v>#DIV/0!</v>
      </c>
      <c r="H19" s="222" t="e">
        <f>CHOOSE('Bidder Instructions'!$E$39,'1.1b Lead Financial Input'!#REF!,'1.1a Lead Financial Input'!#REF!)</f>
        <v>#REF!</v>
      </c>
      <c r="I19" s="222" t="e">
        <f>CHOOSE('Bidder Instructions'!$E$39,'1.1b Lead Financial Input'!G146,'1.1a Lead Financial Input'!E168)</f>
        <v>#DIV/0!</v>
      </c>
      <c r="J19" s="222" t="e">
        <f>CHOOSE('Bidder Instructions'!$E$39,'1.1b Lead Financial Input'!J146,'1.1a Lead Financial Input'!F168)</f>
        <v>#DIV/0!</v>
      </c>
      <c r="K19" s="9"/>
      <c r="L19" s="9"/>
      <c r="M19" s="9"/>
      <c r="N19" s="288"/>
      <c r="O19" s="289"/>
      <c r="P19" s="289"/>
      <c r="Q19" s="289"/>
      <c r="R19" s="290"/>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Input'!G135,'1.1a Lead Financial Input'!E157)</f>
        <v>0</v>
      </c>
      <c r="G20" s="166">
        <f>CHOOSE('Bidder Instructions'!$E$39,'1.1b Lead Financial Input'!J135,'1.1a Lead Financial Input'!F157)</f>
        <v>0</v>
      </c>
      <c r="H20" s="222" t="e">
        <f>CHOOSE('Bidder Instructions'!$E$39,'1.1b Lead Financial Input'!#REF!,'1.1a Lead Financial Input'!#REF!)</f>
        <v>#REF!</v>
      </c>
      <c r="I20" s="222" t="str">
        <f>CHOOSE('Bidder Instructions'!$E$39,'1.1b Lead Financial Input'!G147,'1.1a Lead Financial Input'!E169)</f>
        <v>A</v>
      </c>
      <c r="J20" s="222" t="str">
        <f>CHOOSE('Bidder Instructions'!$E$39,'1.1b Lead Financial Input'!J147,'1.1a Lead Financial Input'!F169)</f>
        <v>A</v>
      </c>
      <c r="K20" s="9"/>
      <c r="L20" s="9"/>
      <c r="M20" s="9"/>
      <c r="N20" s="283"/>
      <c r="O20" s="284"/>
      <c r="P20" s="284"/>
      <c r="Q20" s="284"/>
      <c r="R20" s="278"/>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Input'!G136,'1.1a Lead Financial Input'!E158)</f>
        <v>N/A</v>
      </c>
      <c r="G21" s="166" t="str">
        <f>CHOOSE('Bidder Instructions'!$E$39,'1.1b Lead Financial Input'!J136,'1.1a Lead Financial Input'!F158)</f>
        <v>N/A</v>
      </c>
      <c r="H21" s="222" t="e">
        <f>CHOOSE('Bidder Instructions'!$E$39,'1.1b Lead Financial Input'!#REF!,'1.1a Lead Financial Input'!#REF!)</f>
        <v>#REF!</v>
      </c>
      <c r="I21" s="222" t="str">
        <f>CHOOSE('Bidder Instructions'!$E$39,'1.1b Lead Financial Input'!G148,'1.1a Lead Financial Input'!E170)</f>
        <v>N/A</v>
      </c>
      <c r="J21" s="222" t="str">
        <f>CHOOSE('Bidder Instructions'!$E$39,'1.1b Lead Financial Input'!J148,'1.1a Lead Financial Input'!F170)</f>
        <v>N/A</v>
      </c>
      <c r="K21" s="9"/>
      <c r="L21" s="9"/>
      <c r="M21" s="9"/>
      <c r="N21" s="283"/>
      <c r="O21" s="284"/>
      <c r="P21" s="284"/>
      <c r="Q21" s="284"/>
      <c r="R21" s="278"/>
    </row>
    <row r="22" spans="1:18" ht="141" customHeight="1" x14ac:dyDescent="0.35">
      <c r="A22" s="3"/>
      <c r="B22" s="3"/>
      <c r="C22" s="164" t="s">
        <v>71</v>
      </c>
      <c r="D22" s="164" t="s">
        <v>76</v>
      </c>
      <c r="E22" s="165" t="e">
        <f>CHOOSE('Bidder Instructions'!$E$39,'1.1b Lead Financial Input'!#REF!,'1.1a Lead Financial Input'!#REF!)</f>
        <v>#REF!</v>
      </c>
      <c r="F22" s="165" t="e">
        <f>CHOOSE('Bidder Instructions'!$E$39,'1.1b Lead Financial Input'!G137,'1.1a Lead Financial Input'!E159)</f>
        <v>#DIV/0!</v>
      </c>
      <c r="G22" s="165" t="e">
        <f>CHOOSE('Bidder Instructions'!$E$39,'1.1b Lead Financial Input'!J137,'1.1a Lead Financial Input'!F159)</f>
        <v>#DIV/0!</v>
      </c>
      <c r="H22" s="222" t="e">
        <f>CHOOSE('Bidder Instructions'!$E$39,'1.1b Lead Financial Input'!#REF!,'1.1a Lead Financial Input'!#REF!)</f>
        <v>#REF!</v>
      </c>
      <c r="I22" s="222" t="e">
        <f>CHOOSE('Bidder Instructions'!$E$39,'1.1b Lead Financial Input'!G149,'1.1a Lead Financial Input'!E171)</f>
        <v>#DIV/0!</v>
      </c>
      <c r="J22" s="222" t="e">
        <f>CHOOSE('Bidder Instructions'!$E$39,'1.1b Lead Financial Input'!J149,'1.1a Lead Financial Input'!F171)</f>
        <v>#DIV/0!</v>
      </c>
      <c r="K22" s="9"/>
      <c r="L22" s="9"/>
      <c r="M22" s="9"/>
      <c r="N22" s="283"/>
      <c r="O22" s="284"/>
      <c r="P22" s="284"/>
      <c r="Q22" s="284"/>
      <c r="R22" s="278"/>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Input'!G138,'1.1a Lead Financial Input'!E160)</f>
        <v>#DIV/0!</v>
      </c>
      <c r="G23" s="165" t="e">
        <f>CHOOSE('Bidder Instructions'!$E$39,'1.1b Lead Financial Input'!J138,'1.1a Lead Financial Input'!F160)</f>
        <v>#DIV/0!</v>
      </c>
      <c r="H23" s="222" t="e">
        <f>CHOOSE('Bidder Instructions'!$E$39,'1.1b Lead Financial Input'!#REF!,'1.1a Lead Financial Input'!#REF!)</f>
        <v>#REF!</v>
      </c>
      <c r="I23" s="222" t="e">
        <f>CHOOSE('Bidder Instructions'!$E$39,'1.1b Lead Financial Input'!G150,'1.1a Lead Financial Input'!E172)</f>
        <v>#DIV/0!</v>
      </c>
      <c r="J23" s="222" t="e">
        <f>CHOOSE('Bidder Instructions'!$E$39,'1.1b Lead Financial Input'!J150,'1.1a Lead Financial Input'!F172)</f>
        <v>#DIV/0!</v>
      </c>
      <c r="K23" s="9"/>
      <c r="L23" s="9"/>
      <c r="M23" s="9"/>
      <c r="N23" s="297"/>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Input'!G139,'1.1a Lead Financial Input'!E161)</f>
        <v>#DIV/0!</v>
      </c>
      <c r="G24" s="165" t="e">
        <f>CHOOSE('Bidder Instructions'!$E$39,'1.1b Lead Financial Input'!J139,'1.1a Lead Financial Input'!F161)</f>
        <v>#DIV/0!</v>
      </c>
      <c r="H24" s="222" t="e">
        <f>CHOOSE('Bidder Instructions'!$E$39,'1.1b Lead Financial Input'!#REF!,'1.1a Lead Financial Input'!#REF!)</f>
        <v>#REF!</v>
      </c>
      <c r="I24" s="222" t="str">
        <f>CHOOSE('Bidder Instructions'!$E$39,'1.1b Lead Financial Input'!G151,'1.1a Lead Financial Input'!E173)</f>
        <v>G</v>
      </c>
      <c r="J24" s="222" t="str">
        <f>CHOOSE('Bidder Instructions'!$E$39,'1.1b Lead Financial Input'!J151,'1.1a Lead Financial Input'!F173)</f>
        <v>G</v>
      </c>
      <c r="K24" s="9"/>
      <c r="L24" s="9"/>
      <c r="M24" s="9"/>
      <c r="N24" s="297"/>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Input'!G140,'1.1a Lead Financial Input'!E162)</f>
        <v>#DIV/0!</v>
      </c>
      <c r="G25" s="165" t="e">
        <f>CHOOSE('Bidder Instructions'!$E$39,'1.1b Lead Financial Input'!J140,'1.1a Lead Financial Input'!F162)</f>
        <v>#DIV/0!</v>
      </c>
      <c r="H25" s="222" t="e">
        <f>CHOOSE('Bidder Instructions'!$E$39,'1.1b Lead Financial Input'!#REF!,'1.1a Lead Financial Input'!#REF!)</f>
        <v>#REF!</v>
      </c>
      <c r="I25" s="222" t="e">
        <f>CHOOSE('Bidder Instructions'!$E$39,'1.1b Lead Financial Input'!G152,'1.1a Lead Financial Input'!E174)</f>
        <v>#DIV/0!</v>
      </c>
      <c r="J25" s="222" t="e">
        <f>CHOOSE('Bidder Instructions'!$E$39,'1.1b Lead Financial Input'!J152,'1.1a Lead Financial Input'!F174)</f>
        <v>#DIV/0!</v>
      </c>
      <c r="K25" s="9"/>
      <c r="L25" s="9"/>
      <c r="M25" s="9"/>
      <c r="N25" s="297"/>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Input'!G141,'1.1a Lead Financial Input'!E163)</f>
        <v>0</v>
      </c>
      <c r="G26" s="165">
        <f>CHOOSE('Bidder Instructions'!$E$39,'1.1b Lead Financial Input'!J141,'1.1a Lead Financial Input'!F163)</f>
        <v>0</v>
      </c>
      <c r="H26" s="222" t="e">
        <f>CHOOSE('Bidder Instructions'!$E$39,'1.1b Lead Financial Input'!#REF!,'1.1a Lead Financial Input'!#REF!)</f>
        <v>#REF!</v>
      </c>
      <c r="I26" s="222" t="str">
        <f>CHOOSE('Bidder Instructions'!$E$39,'1.1b Lead Financial Input'!G153,'1.1a Lead Financial Input'!E175)</f>
        <v>R</v>
      </c>
      <c r="J26" s="222" t="str">
        <f>CHOOSE('Bidder Instructions'!$E$39,'1.1b Lead Financial Input'!J153,'1.1a Lead Financial Input'!F175)</f>
        <v>R</v>
      </c>
      <c r="K26" s="9"/>
      <c r="L26" s="9"/>
      <c r="M26" s="9"/>
      <c r="N26" s="283"/>
      <c r="O26" s="284"/>
      <c r="P26" s="284"/>
      <c r="Q26" s="284"/>
      <c r="R26" s="278"/>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Input'!G142,'1.1a Lead Financial Input'!E164)</f>
        <v>#DIV/0!</v>
      </c>
      <c r="G27" s="166" t="e">
        <f>CHOOSE('Bidder Instructions'!$E$39,'1.1b Lead Financial Input'!J142,'1.1a Lead Financial Input'!F164)</f>
        <v>#DIV/0!</v>
      </c>
      <c r="H27" s="222" t="e">
        <f>CHOOSE('Bidder Instructions'!$E$39,'1.1b Lead Financial Input'!#REF!,'1.1a Lead Financial Input'!#REF!)</f>
        <v>#REF!</v>
      </c>
      <c r="I27" s="222" t="e">
        <f>CHOOSE('Bidder Instructions'!$E$39,'1.1b Lead Financial Input'!G154,'1.1a Lead Financial Input'!E176)</f>
        <v>#DIV/0!</v>
      </c>
      <c r="J27" s="222" t="e">
        <f>CHOOSE('Bidder Instructions'!$E$39,'1.1b Lead Financial Input'!J154,'1.1a Lead Financial Input'!F176)</f>
        <v>#DIV/0!</v>
      </c>
      <c r="K27" s="10"/>
      <c r="L27" s="10"/>
      <c r="M27" s="10"/>
      <c r="N27" s="283"/>
      <c r="O27" s="284"/>
      <c r="P27" s="284"/>
      <c r="Q27" s="284"/>
      <c r="R27" s="27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153</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2" t="s">
        <v>100</v>
      </c>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Input'!T$18,'1.1a Lead Financial Input'!L$18)</f>
        <v>Immediate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'!D36</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'!D37</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'!D38</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Input'!V$21,'1.1a Lead Financial Input'!N$21)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4" t="s">
        <v>59</v>
      </c>
      <c r="I18" s="154"/>
      <c r="J18" s="154" t="s">
        <v>60</v>
      </c>
      <c r="K18" s="154" t="s">
        <v>61</v>
      </c>
      <c r="L18" s="154"/>
      <c r="M18" s="154" t="s">
        <v>62</v>
      </c>
      <c r="N18" s="300" t="s">
        <v>398</v>
      </c>
      <c r="O18" s="300"/>
      <c r="P18" s="300"/>
      <c r="Q18" s="300"/>
      <c r="R18" s="300"/>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Input'!U134,'1.1a Lead Financial Input'!M156)</f>
        <v>#DIV/0!</v>
      </c>
      <c r="G19" s="165" t="e">
        <f>CHOOSE('Bidder Instructions'!$E$39,'1.1b Lead Financial Input'!V134,'1.1a Lead Financial Input'!N156)</f>
        <v>#DIV/0!</v>
      </c>
      <c r="H19" s="222" t="e">
        <f>CHOOSE('Bidder Instructions'!$E$39,'1.1b Lead Financial Input'!#REF!,'1.1a Lead Financial Input'!#REF!)</f>
        <v>#REF!</v>
      </c>
      <c r="I19" s="222" t="e">
        <f>CHOOSE('Bidder Instructions'!$E$39,'1.1b Lead Financial Input'!U146,'1.1a Lead Financial Input'!M168)</f>
        <v>#DIV/0!</v>
      </c>
      <c r="J19" s="222" t="e">
        <f>CHOOSE('Bidder Instructions'!$E$39,'1.1b Lead Financial Input'!V146,'1.1a Lead Financial Input'!N168)</f>
        <v>#DIV/0!</v>
      </c>
      <c r="K19" s="9"/>
      <c r="L19" s="9"/>
      <c r="M19" s="9"/>
      <c r="N19" s="301"/>
      <c r="O19" s="301"/>
      <c r="P19" s="301"/>
      <c r="Q19" s="301"/>
      <c r="R19" s="301"/>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Input'!U135,'1.1a Lead Financial Input'!M157)</f>
        <v>0</v>
      </c>
      <c r="G20" s="166">
        <f>CHOOSE('Bidder Instructions'!$E$39,'1.1b Lead Financial Input'!V135,'1.1a Lead Financial Input'!N157)</f>
        <v>0</v>
      </c>
      <c r="H20" s="222" t="e">
        <f>CHOOSE('Bidder Instructions'!$E$39,'1.1b Lead Financial Input'!#REF!,'1.1a Lead Financial Input'!#REF!)</f>
        <v>#REF!</v>
      </c>
      <c r="I20" s="222" t="str">
        <f>CHOOSE('Bidder Instructions'!$E$39,'1.1b Lead Financial Input'!U147,'1.1a Lead Financial Input'!M169)</f>
        <v>A</v>
      </c>
      <c r="J20" s="222" t="str">
        <f>CHOOSE('Bidder Instructions'!$E$39,'1.1b Lead Financial Input'!V147,'1.1a Lead Financial Input'!N169)</f>
        <v>A</v>
      </c>
      <c r="K20" s="9"/>
      <c r="L20" s="9"/>
      <c r="M20" s="9"/>
      <c r="N20" s="301"/>
      <c r="O20" s="301"/>
      <c r="P20" s="301"/>
      <c r="Q20" s="301"/>
      <c r="R20" s="301"/>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Input'!U136,'1.1a Lead Financial Input'!M158)</f>
        <v>N/A</v>
      </c>
      <c r="G21" s="166" t="str">
        <f>CHOOSE('Bidder Instructions'!$E$39,'1.1b Lead Financial Input'!V136,'1.1a Lead Financial Input'!N158)</f>
        <v>N/A</v>
      </c>
      <c r="H21" s="222" t="e">
        <f>CHOOSE('Bidder Instructions'!$E$39,'1.1b Lead Financial Input'!#REF!,'1.1a Lead Financial Input'!#REF!)</f>
        <v>#REF!</v>
      </c>
      <c r="I21" s="222" t="str">
        <f>CHOOSE('Bidder Instructions'!$E$39,'1.1b Lead Financial Input'!U148,'1.1a Lead Financial Input'!M170)</f>
        <v>N/A</v>
      </c>
      <c r="J21" s="222" t="str">
        <f>CHOOSE('Bidder Instructions'!$E$39,'1.1b Lead Financial Input'!V148,'1.1a Lead Financial Input'!N170)</f>
        <v>N/A</v>
      </c>
      <c r="K21" s="9"/>
      <c r="L21" s="9"/>
      <c r="M21" s="9"/>
      <c r="N21" s="301"/>
      <c r="O21" s="301"/>
      <c r="P21" s="301"/>
      <c r="Q21" s="301"/>
      <c r="R21" s="301"/>
    </row>
    <row r="22" spans="1:18" ht="141" customHeight="1" x14ac:dyDescent="0.35">
      <c r="A22" s="3"/>
      <c r="B22" s="3"/>
      <c r="C22" s="164" t="s">
        <v>71</v>
      </c>
      <c r="D22" s="164" t="s">
        <v>72</v>
      </c>
      <c r="E22" s="165" t="e">
        <f>CHOOSE('Bidder Instructions'!$E$39,'1.1b Lead Financial Input'!#REF!,'1.1a Lead Financial Input'!#REF!)</f>
        <v>#REF!</v>
      </c>
      <c r="F22" s="165" t="e">
        <f>CHOOSE('Bidder Instructions'!$E$39,'1.1b Lead Financial Input'!U137,'1.1a Lead Financial Input'!M159)</f>
        <v>#DIV/0!</v>
      </c>
      <c r="G22" s="165" t="e">
        <f>CHOOSE('Bidder Instructions'!$E$39,'1.1b Lead Financial Input'!V137,'1.1a Lead Financial Input'!N159)</f>
        <v>#DIV/0!</v>
      </c>
      <c r="H22" s="222" t="e">
        <f>CHOOSE('Bidder Instructions'!$E$39,'1.1b Lead Financial Input'!#REF!,'1.1a Lead Financial Input'!#REF!)</f>
        <v>#REF!</v>
      </c>
      <c r="I22" s="222" t="e">
        <f>CHOOSE('Bidder Instructions'!$E$39,'1.1b Lead Financial Input'!U149,'1.1a Lead Financial Input'!M171)</f>
        <v>#DIV/0!</v>
      </c>
      <c r="J22" s="222" t="e">
        <f>CHOOSE('Bidder Instructions'!$E$39,'1.1b Lead Financial Input'!V149,'1.1a Lead Financial Input'!N171)</f>
        <v>#DIV/0!</v>
      </c>
      <c r="K22" s="9"/>
      <c r="L22" s="9"/>
      <c r="M22" s="9"/>
      <c r="N22" s="301"/>
      <c r="O22" s="301"/>
      <c r="P22" s="301"/>
      <c r="Q22" s="301"/>
      <c r="R22" s="301"/>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Input'!U138,'1.1a Lead Financial Input'!M160)</f>
        <v>#DIV/0!</v>
      </c>
      <c r="G23" s="165" t="e">
        <f>CHOOSE('Bidder Instructions'!$E$39,'1.1b Lead Financial Input'!V138,'1.1a Lead Financial Input'!N160)</f>
        <v>#DIV/0!</v>
      </c>
      <c r="H23" s="222" t="e">
        <f>CHOOSE('Bidder Instructions'!$E$39,'1.1b Lead Financial Input'!#REF!,'1.1a Lead Financial Input'!#REF!)</f>
        <v>#REF!</v>
      </c>
      <c r="I23" s="222" t="e">
        <f>CHOOSE('Bidder Instructions'!$E$39,'1.1b Lead Financial Input'!U150,'1.1a Lead Financial Input'!M172)</f>
        <v>#DIV/0!</v>
      </c>
      <c r="J23" s="169" t="e">
        <f>CHOOSE('Bidder Instructions'!$E$39,'1.1b Lead Financial Input'!V150,'1.1a Lead Financial Input'!N172)</f>
        <v>#DIV/0!</v>
      </c>
      <c r="K23" s="168"/>
      <c r="L23" s="9"/>
      <c r="M23" s="170"/>
      <c r="N23" s="298"/>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Input'!U139,'1.1a Lead Financial Input'!M161)</f>
        <v>#DIV/0!</v>
      </c>
      <c r="G24" s="165" t="e">
        <f>CHOOSE('Bidder Instructions'!$E$39,'1.1b Lead Financial Input'!V139,'1.1a Lead Financial Input'!N161)</f>
        <v>#DIV/0!</v>
      </c>
      <c r="H24" s="222" t="e">
        <f>CHOOSE('Bidder Instructions'!$E$39,'1.1b Lead Financial Input'!#REF!,'1.1a Lead Financial Input'!#REF!)</f>
        <v>#REF!</v>
      </c>
      <c r="I24" s="222" t="str">
        <f>CHOOSE('Bidder Instructions'!$E$39,'1.1b Lead Financial Input'!U151,'1.1a Lead Financial Input'!M173)</f>
        <v>G</v>
      </c>
      <c r="J24" s="169" t="str">
        <f>CHOOSE('Bidder Instructions'!$E$39,'1.1b Lead Financial Input'!V151,'1.1a Lead Financial Input'!N173)</f>
        <v>G</v>
      </c>
      <c r="K24" s="168"/>
      <c r="L24" s="9"/>
      <c r="M24" s="170"/>
      <c r="N24" s="298"/>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Input'!U140,'1.1a Lead Financial Input'!M162)</f>
        <v>#DIV/0!</v>
      </c>
      <c r="G25" s="165" t="e">
        <f>CHOOSE('Bidder Instructions'!$E$39,'1.1b Lead Financial Input'!V140,'1.1a Lead Financial Input'!N162)</f>
        <v>#DIV/0!</v>
      </c>
      <c r="H25" s="222" t="e">
        <f>CHOOSE('Bidder Instructions'!$E$39,'1.1b Lead Financial Input'!#REF!,'1.1a Lead Financial Input'!#REF!)</f>
        <v>#REF!</v>
      </c>
      <c r="I25" s="222" t="e">
        <f>CHOOSE('Bidder Instructions'!$E$39,'1.1b Lead Financial Input'!U152,'1.1a Lead Financial Input'!M174)</f>
        <v>#DIV/0!</v>
      </c>
      <c r="J25" s="169" t="e">
        <f>CHOOSE('Bidder Instructions'!$E$39,'1.1b Lead Financial Input'!V152,'1.1a Lead Financial Input'!N174)</f>
        <v>#DIV/0!</v>
      </c>
      <c r="K25" s="168"/>
      <c r="L25" s="9"/>
      <c r="M25" s="170"/>
      <c r="N25" s="298"/>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Input'!U141,'1.1a Lead Financial Input'!M163)</f>
        <v>0</v>
      </c>
      <c r="G26" s="165">
        <f>CHOOSE('Bidder Instructions'!$E$39,'1.1b Lead Financial Input'!V141,'1.1a Lead Financial Input'!N163)</f>
        <v>0</v>
      </c>
      <c r="H26" s="222" t="e">
        <f>CHOOSE('Bidder Instructions'!$E$39,'1.1b Lead Financial Input'!#REF!,'1.1a Lead Financial Input'!#REF!)</f>
        <v>#REF!</v>
      </c>
      <c r="I26" s="222" t="str">
        <f>CHOOSE('Bidder Instructions'!$E$39,'1.1b Lead Financial Input'!U153,'1.1a Lead Financial Input'!M175)</f>
        <v>R</v>
      </c>
      <c r="J26" s="222" t="str">
        <f>CHOOSE('Bidder Instructions'!$E$39,'1.1b Lead Financial Input'!V153,'1.1a Lead Financial Input'!N175)</f>
        <v>R</v>
      </c>
      <c r="K26" s="9"/>
      <c r="L26" s="9"/>
      <c r="M26" s="9"/>
      <c r="N26" s="301"/>
      <c r="O26" s="301"/>
      <c r="P26" s="301"/>
      <c r="Q26" s="301"/>
      <c r="R26" s="301"/>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Input'!U142,'1.1a Lead Financial Input'!M164)</f>
        <v>#DIV/0!</v>
      </c>
      <c r="G27" s="166" t="e">
        <f>CHOOSE('Bidder Instructions'!$E$39,'1.1b Lead Financial Input'!V142,'1.1a Lead Financial Input'!N164)</f>
        <v>#DIV/0!</v>
      </c>
      <c r="H27" s="222" t="e">
        <f>CHOOSE('Bidder Instructions'!$E$39,'1.1b Lead Financial Input'!#REF!,'1.1a Lead Financial Input'!#REF!)</f>
        <v>#REF!</v>
      </c>
      <c r="I27" s="222" t="e">
        <f>CHOOSE('Bidder Instructions'!$E$39,'1.1b Lead Financial Input'!U154,'1.1a Lead Financial Input'!M176)</f>
        <v>#DIV/0!</v>
      </c>
      <c r="J27" s="222" t="e">
        <f>CHOOSE('Bidder Instructions'!$E$39,'1.1b Lead Financial Input'!V154,'1.1a Lead Financial Input'!N176)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153</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schemas.microsoft.com/office/2006/documentManagement/types"/>
    <ds:schemaRef ds:uri="cc793e0e-7ede-4355-8289-18a94c370c4a"/>
    <ds:schemaRef ds:uri="http://purl.org/dc/elements/1.1/"/>
    <ds:schemaRef ds:uri="http://schemas.microsoft.com/office/2006/metadata/properties"/>
    <ds:schemaRef ds:uri="http://schemas.microsoft.com/office/infopath/2007/PartnerControls"/>
    <ds:schemaRef ds:uri="885439bf-a03e-4994-a2bc-2a223ebc4ddc"/>
    <ds:schemaRef ds:uri="http://www.w3.org/XML/1998/namespace"/>
    <ds:schemaRef ds:uri="http://purl.org/dc/dcmitype/"/>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2024-03-15T09:47:41Z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