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ntents" sheetId="2" r:id="rId4"/>
    <sheet state="visible" name="Bidder Instructions" sheetId="3" r:id="rId5"/>
    <sheet state="visible" name="RAG Thresholds" sheetId="4" r:id="rId6"/>
    <sheet state="visible" name="1.1a Lead Financial Input" sheetId="5" r:id="rId7"/>
    <sheet state="visible" name="1.1b Lead Financial Input" sheetId="6" r:id="rId8"/>
    <sheet state="hidden" name="1.2a Alternative Guarantor" sheetId="7" r:id="rId9"/>
    <sheet state="visible" name="2.1 Lead Ancillary Input " sheetId="8" r:id="rId10"/>
    <sheet state="visible" name="3.1 Lead Bidder Assessment" sheetId="9" r:id="rId11"/>
    <sheet state="visible" name="3.3 Ultimate Parent Assmt" sheetId="10" r:id="rId12"/>
    <sheet state="hidden" name="3.4 Alt Guarantor Assmt" sheetId="11" r:id="rId13"/>
    <sheet state="visible" name="Metric Definitions" sheetId="12" r:id="rId14"/>
    <sheet state="hidden" name="Admin&gt;&gt;" sheetId="13" r:id="rId15"/>
    <sheet state="hidden" name="Setup" sheetId="14" r:id="rId16"/>
    <sheet state="hidden" name="SysConfig" sheetId="15" r:id="rId17"/>
  </sheets>
  <definedNames>
    <definedName name="eTol">SysConfig!$F$54</definedName>
    <definedName name="cstDaysInYr">SysConfig!$F$50</definedName>
    <definedName name="cstThou">SysConfig!$F$44</definedName>
    <definedName name="Turnover">'1.1a Lead Financial Input'!$G$26</definedName>
    <definedName name="rngNamedRanges">SysConfig!$E$62:$G$74</definedName>
    <definedName name="cstDaysInWk">SysConfig!$F$46</definedName>
    <definedName name="sysWarn">Contents!$I$28</definedName>
    <definedName name="sysChkWord">SysConfig!$F$56</definedName>
    <definedName name="cstProtectiveMarking">Setup!$F$22</definedName>
    <definedName name="cstWeeksInYr">SysConfig!$F$47</definedName>
    <definedName name="cstProjectName">Setup!$F$17</definedName>
    <definedName name="cstMil">SysConfig!$F$45</definedName>
    <definedName name="rngContents">Contents!$E$12:$I$26</definedName>
    <definedName name="cstMonthsInYr">SysConfig!$F$49</definedName>
    <definedName name="sysChk">Contents!$H$28</definedName>
    <definedName name="cstMonthsInQtr">SysConfig!$F$48</definedName>
  </definedNames>
  <calcPr/>
  <extLst>
    <ext uri="GoogleSheetsCustomDataVersion1">
      <go:sheetsCustomData xmlns:go="http://customooxmlschemas.google.com/" r:id="rId18" roundtripDataSignature="AMtx7mjOhPRf9J4kCz24UfdOU3HaNWUbOA=="/>
    </ext>
  </extLst>
</workbook>
</file>

<file path=xl/comments1.xml><?xml version="1.0" encoding="utf-8"?>
<comments xmlns:r="http://schemas.openxmlformats.org/officeDocument/2006/relationships" xmlns="http://schemas.openxmlformats.org/spreadsheetml/2006/main">
  <authors>
    <author/>
  </authors>
  <commentList>
    <comment authorId="0" ref="K22">
      <text>
        <t xml:space="preserve">======
ID#AAAAdjgvwhc
sanjayrathod    (2022-08-02 15:35:28)
This ratio is binary and cannot be Amber.</t>
      </text>
    </comment>
  </commentList>
  <extLst>
    <ext uri="GoogleSheetsCustomDataVersion1">
      <go:sheetsCustomData xmlns:go="http://customooxmlschemas.google.com/" r:id="rId1" roundtripDataSignature="AMtx7mjGydY24v3Tr8q66MhjHdVGY1cCOQ=="/>
    </ext>
  </extLst>
</comments>
</file>

<file path=xl/comments2.xml><?xml version="1.0" encoding="utf-8"?>
<comments xmlns:r="http://schemas.openxmlformats.org/officeDocument/2006/relationships" xmlns="http://schemas.openxmlformats.org/spreadsheetml/2006/main">
  <authors>
    <author/>
  </authors>
  <commentList>
    <comment authorId="0" ref="M151">
      <text>
        <t xml:space="preserve">======
ID#AAAAdjgvwiQ
sanjayrathod    (2022-08-02 15:35:28)
Net Debt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t>
      </text>
    </comment>
    <comment authorId="0" ref="D138">
      <text>
        <t xml:space="preserve">======
ID#AAAAdjgvwh0
Hilson, Matthew (LAA)    (2022-08-02 15:35:28)
Enter as positive value</t>
      </text>
    </comment>
    <comment authorId="0" ref="D93">
      <text>
        <t xml:space="preserve">======
ID#AAAAdjgvwho
Minal Sthankiya    (2022-08-02 15:35:28)
Must enter all liabilities as a positive</t>
      </text>
    </comment>
    <comment authorId="0" ref="J14">
      <text>
        <t xml:space="preserve">======
ID#AAAAdjgvwhU
sanjayrathod    (2022-08-02 15:35:28)
Please ensure that exchange rate is entered with GBP as the quote currency. For example, if the rate was 2 USD / 1GBP =$2.000 then 200USD from a financial statement reported in USD would convert into 100GBP in this tool.</t>
      </text>
    </comment>
    <comment authorId="0" ref="I151">
      <text>
        <t xml:space="preserve">======
ID#AAAAdjgvwhI
sanjayrathod    (2022-08-02 15:35:28)
Net Debt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t>
      </text>
    </comment>
    <comment authorId="0" ref="D146">
      <text>
        <t xml:space="preserve">======
ID#AAAAdjgvwhE
Hilson, Matthew (LAA)    (2022-08-02 15:35:28)
Enter figure as a negative</t>
      </text>
    </comment>
    <comment authorId="0" ref="M21">
      <text>
        <t xml:space="preserve">======
ID#AAAAdjgvwhA
Hilson, Matthew (LAA)    (2022-08-02 15:35:28)
Income figures to be entered as positive
Cost figures to be entered as negative</t>
      </text>
    </comment>
    <comment authorId="0" ref="D151">
      <text>
        <t xml:space="preserve">======
ID#AAAAdjgvwg8
sanjayrathod    (2022-08-02 15:35:28)
Net Debt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t>
      </text>
    </comment>
    <comment authorId="0" ref="M149">
      <text>
        <t xml:space="preserve">======
ID#AAAAdjgvwg4
sanjayrathod    (2022-08-02 15:35:28)
Average Month End Net Debt: 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t>
      </text>
    </comment>
    <comment authorId="0" ref="I149">
      <text>
        <t xml:space="preserve">======
ID#AAAAdjgvwg0
sanjayrathod    (2022-08-02 15:35:28)
Average Month End Net Debt: 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t>
      </text>
    </comment>
    <comment authorId="0" ref="I93">
      <text>
        <t xml:space="preserve">======
ID#AAAAdjgvwgk
Minal Sthankiya    (2022-08-02 15:35:28)
Must enter all liabilities as a positive</t>
      </text>
    </comment>
    <comment authorId="0" ref="D21">
      <text>
        <t xml:space="preserve">======
ID#AAAAdjgvwgY
Hilson, Matthew (LAA)    (2022-08-02 15:35:28)
Income figures to be entered as positive
Cost figures to be entered as negative</t>
      </text>
    </comment>
    <comment authorId="0" ref="D52">
      <text>
        <t xml:space="preserve">======
ID#AAAAdjgvwgQ
Hilson, Matthew (LAA)    (2022-08-02 15:35:28)
These costs should be included in the expenditure noted above, however, potential suppliers are requested to enter the details again here for the purposes of ratio calculations.
Enter as negative value</t>
      </text>
    </comment>
    <comment authorId="0" ref="I16">
      <text>
        <t xml:space="preserve">======
ID#AAAAdjgvwf0
sanjayrathod    (2022-08-02 15:35:28)
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text>
    </comment>
    <comment authorId="0" ref="I21">
      <text>
        <t xml:space="preserve">======
ID#AAAAdjgvwfw
Hilson, Matthew (LAA)    (2022-08-02 15:35:28)
Income figures to be entered as positive
Cost figures to be entered as negative</t>
      </text>
    </comment>
    <comment authorId="0" ref="M93">
      <text>
        <t xml:space="preserve">======
ID#AAAAdjgvwfs
Minal Sthankiya    (2022-08-02 15:35:28)
Must enter all liabilities as a positive</t>
      </text>
    </comment>
    <comment authorId="0" ref="I17">
      <text>
        <t xml:space="preserve">======
ID#AAAAdjgvwfo
sanjayrathod    (2022-08-02 15:35:28)
Please ensure that exchange rate is entered with GBP as the quote currency. Balance Sheet exchange rate should be based on period end value. For example, if the rate was 2 USD / 1GBP =$2.000 then 200USD from a financial statement reported in USD would convert into 100GBP in this tool.</t>
      </text>
    </comment>
    <comment authorId="0" ref="D23">
      <text>
        <t xml:space="preserve">======
ID#AAAAdjgvwfk
Hilson, Matthew (LAA)    (2022-08-02 15:35:28)
Enter Y or N</t>
      </text>
    </comment>
    <comment authorId="0" ref="D149">
      <text>
        <t xml:space="preserve">======
ID#AAAAdjgvwfE
sanjayrathod    (2022-08-02 15:35:28)
Average Month End Net Debt: 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t>
      </text>
    </comment>
  </commentList>
  <extLst>
    <ext uri="GoogleSheetsCustomDataVersion1">
      <go:sheetsCustomData xmlns:go="http://customooxmlschemas.google.com/" r:id="rId1" roundtripDataSignature="AMtx7miiX0DNRMsCa5a5s0LrMsedxrqRGQ=="/>
    </ext>
  </extLst>
</comments>
</file>

<file path=xl/comments3.xml><?xml version="1.0" encoding="utf-8"?>
<comments xmlns:r="http://schemas.openxmlformats.org/officeDocument/2006/relationships" xmlns="http://schemas.openxmlformats.org/spreadsheetml/2006/main">
  <authors>
    <author/>
  </authors>
  <commentList>
    <comment authorId="0" ref="D23">
      <text>
        <t xml:space="preserve">======
ID#AAAAdjgvwiY
Hilson, Matthew (LAA)    (2022-08-02 15:35:28)
Enter Y or N</t>
      </text>
    </comment>
    <comment authorId="0" ref="D116">
      <text>
        <t xml:space="preserve">======
ID#AAAAdjgvwic
Hilson, Matthew (LAA)    (2022-08-02 15:35:28)
Enter as positive value</t>
      </text>
    </comment>
    <comment authorId="0" ref="Q21">
      <text>
        <t xml:space="preserve">======
ID#AAAAdjgvwiM
Hilson, Matthew (LAA)    (2022-08-02 15:35:28)
Income figures to be entered as positive
Cost figures to be entered as negative</t>
      </text>
    </comment>
    <comment authorId="0" ref="AB127">
      <text>
        <t xml:space="preserve">======
ID#AAAAdjgvwiE
sanjayrathod    (2022-08-02 15:35:28)
Average Month End Net Debt: The Average Month End Net Debt is the preceding 13 month-end positions divided by 13. This is used to calculate a new metric (Average month end net debt to EBITDA) being piloted which may provide a better representation of the financial
indebtedness of Construction businesses.</t>
      </text>
    </comment>
    <comment authorId="0" ref="D129">
      <text>
        <t xml:space="preserve">======
ID#AAAAdjgvwh4
sanjayrathod    (2022-08-02 15:35:28)
Net Debt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t>
      </text>
    </comment>
    <comment authorId="0" ref="AB129">
      <text>
        <t xml:space="preserve">======
ID#AAAAdjgvwhw
sanjayrathod    (2022-08-02 15:35:28)
Net Debt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t>
      </text>
    </comment>
    <comment authorId="0" ref="Q129">
      <text>
        <t xml:space="preserve">======
ID#AAAAdjgvwhk
sanjayrathod    (2022-08-02 15:35:28)
Net Debt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t>
      </text>
    </comment>
    <comment authorId="0" ref="Q116">
      <text>
        <t xml:space="preserve">======
ID#AAAAdjgvwhs
Hilson, Matthew (LAA)    (2022-08-02 15:35:28)
Enter as positive value</t>
      </text>
    </comment>
    <comment authorId="0" ref="D55">
      <text>
        <t xml:space="preserve">======
ID#AAAAdjgvwhg
Hilson, Matthew (LAA)    (2022-08-02 15:35:28)
These costs should be included in the expenditure noted above, however, potential suppliers are requested to enter the details again here for the purposes of ratio calculations.
Enter as negative value</t>
      </text>
    </comment>
    <comment authorId="0" ref="T14">
      <text>
        <t xml:space="preserve">======
ID#AAAAdjgvwhY
sanjayrathod    (2022-08-02 15:35:28)
Please ensure that exchange rate is entered with GBP as the quote currency. For example, if the rate was 2 USD / 1GBP =$2.000 then 200USD from a financial statement reported in USD would convert into 100GBP in this tool.</t>
      </text>
    </comment>
    <comment authorId="0" ref="Q78">
      <text>
        <t xml:space="preserve">======
ID#AAAAdjgvwhQ
Minal Sthankiya    (2022-08-02 15:35:28)
Must enter all liabilities as a positive</t>
      </text>
    </comment>
    <comment authorId="0" ref="D124">
      <text>
        <t xml:space="preserve">======
ID#AAAAdjgvwgw
Hilson, Matthew (LAA)    (2022-08-02 15:35:28)
Enter figure as a negative</t>
      </text>
    </comment>
    <comment authorId="0" ref="D21">
      <text>
        <t xml:space="preserve">======
ID#AAAAdjgvwgs
Hilson, Matthew (LAA)    (2022-08-02 15:35:28)
Income figures to be entered as positive
Cost figures to be entered as negative</t>
      </text>
    </comment>
    <comment authorId="0" ref="D78">
      <text>
        <t xml:space="preserve">======
ID#AAAAdjgvwgo
Minal Sthankiya    (2022-08-02 15:35:28)
Must enter all liabilities as a positive</t>
      </text>
    </comment>
    <comment authorId="0" ref="Q16">
      <text>
        <t xml:space="preserve">======
ID#AAAAdjgvwgg
sanjayrathod    (2022-08-02 15:35:28)
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text>
    </comment>
    <comment authorId="0" ref="T22">
      <text>
        <t xml:space="preserve">======
ID#AAAAdjgvwgU
sanjayrathod    (2022-08-02 15:35:28)
Please note adjusting this line item will not pro-rate the ratios below.</t>
      </text>
    </comment>
    <comment authorId="0" ref="AB116">
      <text>
        <t xml:space="preserve">======
ID#AAAAdjgvwgI
Hilson, Matthew (LAA)    (2022-08-02 15:35:28)
Enter as positive value</t>
      </text>
    </comment>
    <comment authorId="0" ref="AB124">
      <text>
        <t xml:space="preserve">======
ID#AAAAdjgvwgM
Hilson, Matthew (LAA)    (2022-08-02 15:35:28)
Enter figure as a negative</t>
      </text>
    </comment>
    <comment authorId="0" ref="W22">
      <text>
        <t xml:space="preserve">======
ID#AAAAdjgvwgE
sanjayrathod    (2022-08-02 15:35:28)
Please note adjusting this line item will not pro-rate the ratios below.</t>
      </text>
    </comment>
    <comment authorId="0" ref="Q17">
      <text>
        <t xml:space="preserve">======
ID#AAAAdjgvwf4
sanjayrathod    (2022-08-02 15:35:28)
Please ensure that exchange rate is entered with GBP as the quote currency. Balance Sheet exchange rate should be based on period end value. For example, if the rate was 2 USD / 1GBP =$2.000 then 200USD from a financial statement reported in USD would convert into 100GBP in this tool.</t>
      </text>
    </comment>
    <comment authorId="0" ref="Q127">
      <text>
        <t xml:space="preserve">======
ID#AAAAdjgvwfc
sanjayrathod    (2022-08-02 15:35:28)
Average Month End Net Debt: The Average Month End Net Debt is the preceding 13 month-end positions divided by 13. This is used to calculate a new metric (Average month end net debt to EBITDA) being piloted which may provide a better representation of the financial
indebtedness of Construction businesses.</t>
      </text>
    </comment>
    <comment authorId="0" ref="Q124">
      <text>
        <t xml:space="preserve">======
ID#AAAAdjgvwfY
Hilson, Matthew (LAA)    (2022-08-02 15:35:28)
Enter figure as a negative</t>
      </text>
    </comment>
    <comment authorId="0" ref="D127">
      <text>
        <t xml:space="preserve">======
ID#AAAAdjgvwfQ
sanjayrathod    (2022-08-02 15:35:28)
Average Month End Net Debt: The Average Month End Net Debt is the preceding 13 month-end positions divided by 13. This is used to calculate a new metric (Average month end net debt to EBITDA) being piloted which may provide a better representation of the financial
indebtedness of Construction businesses.</t>
      </text>
    </comment>
    <comment authorId="0" ref="AB21">
      <text>
        <t xml:space="preserve">======
ID#AAAAdjgvwfI
Hilson, Matthew (LAA)    (2022-08-02 15:35:28)
Income figures to be entered as positive
Cost figures to be entered as negative</t>
      </text>
    </comment>
    <comment authorId="0" ref="AB78">
      <text>
        <t xml:space="preserve">======
ID#AAAAdjgvwfM
Minal Sthankiya    (2022-08-02 15:35:28)
Must enter all liabilities as a positive</t>
      </text>
    </comment>
  </commentList>
  <extLst>
    <ext uri="GoogleSheetsCustomDataVersion1">
      <go:sheetsCustomData xmlns:go="http://customooxmlschemas.google.com/" r:id="rId1" roundtripDataSignature="AMtx7mjSef8oJnkNLDd99DDfkPskp30PHQ=="/>
    </ext>
  </extLst>
</comments>
</file>

<file path=xl/comments4.xml><?xml version="1.0" encoding="utf-8"?>
<comments xmlns:r="http://schemas.openxmlformats.org/officeDocument/2006/relationships" xmlns="http://schemas.openxmlformats.org/spreadsheetml/2006/main">
  <authors>
    <author/>
  </authors>
  <commentList>
    <comment authorId="0" ref="E22">
      <text>
        <t xml:space="preserve">======
ID#AAAAdjgvwiU
sanjayrathod    (2022-08-02 15:35:28)
Please note adjusting this line item will not pro-rate the ratios below.</t>
      </text>
    </comment>
    <comment authorId="0" ref="D52">
      <text>
        <t xml:space="preserve">======
ID#AAAAdjgvwiI
Hilson, Matthew (LAA)    (2022-08-02 15:35:28)
These costs should be included in the expenditure noted above, however, potential suppliers are requested to enter the details again here for the purposes of ratio calculations.
Enter as negative value</t>
      </text>
    </comment>
    <comment authorId="0" ref="F22">
      <text>
        <t xml:space="preserve">======
ID#AAAAdjgvwiA
sanjayrathod    (2022-08-02 15:35:28)
Please note adjusting this line item will not pro-rate the ratios below.</t>
      </text>
    </comment>
    <comment authorId="0" ref="D149">
      <text>
        <t xml:space="preserve">======
ID#AAAAdjgvwh8
sanjayrathod    (2022-08-02 15:35:28)
Average Month End Net Debt: The Average Month End Net Debt is the preceding 13 month-end positions divided by 13. This is used to calculate a new metric (Average month end net debt to EBITDA) being piloted which may provide a better representation of the financial
indebtedness of Construction businesses.</t>
      </text>
    </comment>
    <comment authorId="0" ref="D151">
      <text>
        <t xml:space="preserve">======
ID#AAAAdjgvwhM
sanjayrathod    (2022-08-02 15:35:28)
Net Debt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t>
      </text>
    </comment>
    <comment authorId="0" ref="D138">
      <text>
        <t xml:space="preserve">======
ID#AAAAdjgvwgc
Hilson, Matthew (LAA)    (2022-08-02 15:35:28)
Enter as positive value</t>
      </text>
    </comment>
    <comment authorId="0" ref="D146">
      <text>
        <t xml:space="preserve">======
ID#AAAAdjgvwf8
Hilson, Matthew (LAA)    (2022-08-02 15:35:28)
Enter figure as a negative</t>
      </text>
    </comment>
    <comment authorId="0" ref="D93">
      <text>
        <t xml:space="preserve">======
ID#AAAAdjgvwgA
Minal Sthankiya    (2022-08-02 15:35:28)
Must enter all liabilities as a positive</t>
      </text>
    </comment>
    <comment authorId="0" ref="D23">
      <text>
        <t xml:space="preserve">======
ID#AAAAdjgvwfg
Hilson, Matthew (LAA)    (2022-08-02 15:35:28)
Enter Y or N</t>
      </text>
    </comment>
    <comment authorId="0" ref="D21">
      <text>
        <t xml:space="preserve">======
ID#AAAAdjgvwfU
Hilson, Matthew (LAA)    (2022-08-02 15:35:28)
Income figures to be entered as positive
Cost figures to be entered as negative</t>
      </text>
    </comment>
  </commentList>
  <extLst>
    <ext uri="GoogleSheetsCustomDataVersion1">
      <go:sheetsCustomData xmlns:go="http://customooxmlschemas.google.com/" r:id="rId1" roundtripDataSignature="AMtx7mgakl1e3JS9T36fcwowAn9gwEcLsg=="/>
    </ext>
  </extLst>
</comments>
</file>

<file path=xl/sharedStrings.xml><?xml version="1.0" encoding="utf-8"?>
<sst xmlns="http://schemas.openxmlformats.org/spreadsheetml/2006/main" count="1382" uniqueCount="481">
  <si>
    <t>Contents</t>
  </si>
  <si>
    <t>Worksheet</t>
  </si>
  <si>
    <t>Link</t>
  </si>
  <si>
    <t>Sheet Description</t>
  </si>
  <si>
    <t>Errors</t>
  </si>
  <si>
    <t>Warnings</t>
  </si>
  <si>
    <t>Contents sheet listing all worksheets in template, listing error checks and containing template map.</t>
  </si>
  <si>
    <t>Bidder Instructions</t>
  </si>
  <si>
    <t>This sheet provides instructions to Bidders on how to use this template.</t>
  </si>
  <si>
    <t>RAG Thresholds</t>
  </si>
  <si>
    <t>This sheet allows for the Contracting Authority to set the RAG thresholds used in the scoring of the ratios.</t>
  </si>
  <si>
    <t>1.1a Lead Financial Input</t>
  </si>
  <si>
    <t>Input sheet for a Lead Bidder which is a Private Limited Company/Publicly Listed Company together with its Immediate and Ultimate Parent.</t>
  </si>
  <si>
    <t>1.1b Lead Financial Input</t>
  </si>
  <si>
    <t>Input sheet for a Lead Bidder which is a Not-for-profit/Voluntary organisation together with its Immediate and Ultimate Parent.</t>
  </si>
  <si>
    <t>1.2a Alternative Guarantor</t>
  </si>
  <si>
    <t>Input sheet for Alternative Guarantor</t>
  </si>
  <si>
    <t xml:space="preserve">2.1 Lead Ancillary Input </t>
  </si>
  <si>
    <t>Ancillary information input sheet for Lead Bidder, the Immediate Parent and Ultimate Parent.</t>
  </si>
  <si>
    <t>3.1 Lead Bidder Assessment</t>
  </si>
  <si>
    <t>Ratio commentary and supplementary information sheet for Lead Bidder.</t>
  </si>
  <si>
    <t>3.3 Ultimate Parent Assmt</t>
  </si>
  <si>
    <t>Ratio commentary and supplementary information sheet for Ultimate Parent of the Lead Bidder.</t>
  </si>
  <si>
    <t>3.4 Alt Guarantor Assmt</t>
  </si>
  <si>
    <t>Ratio commentary and supplementary information sheet for subcontractor 1.</t>
  </si>
  <si>
    <t>Metric Definitions</t>
  </si>
  <si>
    <t>This sheet sets out metric definitions under EFS guidance.</t>
  </si>
  <si>
    <t>Setup</t>
  </si>
  <si>
    <t>Setup sheet, including general details, such as Contracting Authority name, and FVRA tool start date.</t>
  </si>
  <si>
    <t>SysConfig</t>
  </si>
  <si>
    <t>System configuration sheet, including lists, named ranges and constants.</t>
  </si>
  <si>
    <t>INSERT NEW ROWS ABOVE THIS ROW</t>
  </si>
  <si>
    <t>Master Control Check</t>
  </si>
  <si>
    <t>FVRA Template Map</t>
  </si>
  <si>
    <t>The map below indicates the flow between worksheets within the template. Additional information around each tab can be found in the "Bidder Instructions" sheet.</t>
  </si>
  <si>
    <t>END OF WORKSHEET - INSERT ROWS ABOVE</t>
  </si>
  <si>
    <t>Overview</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</si>
  <si>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</si>
  <si>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</si>
  <si>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</si>
  <si>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</si>
  <si>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If a Bidder is a consortium or joint venture, a separate FVRA tool should be completed by each consortium or joint venture member.</t>
  </si>
  <si>
    <t>1.</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</si>
  <si>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</si>
  <si>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2.</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</si>
  <si>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</si>
  <si>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t>3.</t>
  </si>
  <si>
    <t>Where inputs are to be selected from a dropdown, input cells have been highlighted in blue. For example, External audit opinion would be selected from the drop down within the cell.</t>
  </si>
  <si>
    <t>External Audit Opinion</t>
  </si>
  <si>
    <t>Unmodified: Unqualified</t>
  </si>
  <si>
    <r>
      <rPr>
        <rFont val="Arial"/>
        <color theme="1"/>
        <sz val="12.0"/>
        <u/>
      </rPr>
      <t>Numeric or narrative data must only be entered in the yellow input cells</t>
    </r>
    <r>
      <rPr>
        <rFont val="Arial"/>
        <color theme="1"/>
        <sz val="12.0"/>
      </rPr>
      <t>.. All values are to be entered in thousands, '000's.  For example, the Bidder would enter 422 to represent £422,000 of tangible fixed assets</t>
    </r>
  </si>
  <si>
    <t>Tangible fixed assets</t>
  </si>
  <si>
    <t>Sheet Colour Coding</t>
  </si>
  <si>
    <t>For each relevant organisation for whom you are providing FVRA data, information should be provided in the 3 groups of separately-coloured tabs:</t>
  </si>
  <si>
    <t>3a.</t>
  </si>
  <si>
    <t>Blue tabs -       1.1, 1.2.</t>
  </si>
  <si>
    <t xml:space="preserve">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</si>
  <si>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3b.</t>
  </si>
  <si>
    <t>Green tabs -       2.1</t>
  </si>
  <si>
    <t>Ancillary information must be entered into the Green tab "2.1 Lead Ancillary Input".  Where not relevant to your organisation (e.g. a Not-for-profit will not have a Share Price) please enter n/a, adding explanatory narrative as required.</t>
  </si>
  <si>
    <t>3c.</t>
  </si>
  <si>
    <t>Black tabs -       3.1 - 3.4</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</si>
  <si>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</si>
  <si>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Company/Organisation Selection Dropdown</t>
  </si>
  <si>
    <t>Company/Organisation Type(s)</t>
  </si>
  <si>
    <t>Please select the organisation type from the dropdown:</t>
  </si>
  <si>
    <t>Select Lead Bidder Type</t>
  </si>
  <si>
    <t>Private Limited Company/Publicly Listed Company</t>
  </si>
  <si>
    <t>Sheet Input Logic</t>
  </si>
  <si>
    <t>Blue tabs</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</si>
  <si>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</si>
  <si>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 xml:space="preserve">Income Statement: </t>
  </si>
  <si>
    <r>
      <rPr>
        <rFont val="Arial"/>
        <color theme="1"/>
        <sz val="12.0"/>
      </rPr>
      <t xml:space="preserve">Costs should be entered as </t>
    </r>
    <r>
      <rPr>
        <rFont val="Arial"/>
        <b/>
        <color rgb="FFFF0000"/>
        <sz val="12.0"/>
      </rPr>
      <t>(</t>
    </r>
    <r>
      <rPr>
        <rFont val="Arial"/>
        <b/>
        <color rgb="FFFF0000"/>
        <sz val="12.0"/>
        <u/>
      </rPr>
      <t>negative values)</t>
    </r>
    <r>
      <rPr>
        <rFont val="Arial"/>
        <color theme="1"/>
        <sz val="12.0"/>
      </rPr>
      <t xml:space="preserve">, income should be entered as </t>
    </r>
    <r>
      <rPr>
        <rFont val="Arial"/>
        <b/>
        <color theme="1"/>
        <sz val="12.0"/>
        <u/>
      </rPr>
      <t>positive values</t>
    </r>
    <r>
      <rPr>
        <rFont val="Arial"/>
        <color theme="1"/>
        <sz val="12.0"/>
      </rPr>
      <t xml:space="preserve">. </t>
    </r>
  </si>
  <si>
    <r>
      <rPr>
        <rFont val="Arial"/>
        <color theme="1"/>
        <sz val="12.0"/>
      </rP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rFont val="Arial"/>
        <b/>
        <color rgb="FFFF0000"/>
        <sz val="12.0"/>
        <u/>
      </rPr>
      <t>(negative values)</t>
    </r>
    <r>
      <rPr>
        <rFont val="Arial"/>
        <color theme="1"/>
        <sz val="12.0"/>
      </rPr>
      <t>.</t>
    </r>
  </si>
  <si>
    <t>Balance Sheet:</t>
  </si>
  <si>
    <r>
      <rPr>
        <rFont val="Arial"/>
        <color theme="1"/>
        <sz val="12.0"/>
      </rPr>
      <t xml:space="preserve">All figures, whether assets or liabilities should be entered as </t>
    </r>
    <r>
      <rPr>
        <rFont val="Arial"/>
        <b/>
        <color theme="1"/>
        <sz val="12.0"/>
        <u/>
      </rPr>
      <t>positive values</t>
    </r>
    <r>
      <rPr>
        <rFont val="Arial"/>
        <color theme="1"/>
        <sz val="12.0"/>
        <u/>
      </rPr>
      <t>.</t>
    </r>
  </si>
  <si>
    <r>
      <rPr>
        <rFont val="Arial"/>
        <color theme="1"/>
        <sz val="12.0"/>
      </rP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rFont val="Arial"/>
        <b/>
        <color theme="1"/>
        <sz val="12.0"/>
      </rPr>
      <t xml:space="preserve"> positive</t>
    </r>
    <r>
      <rPr>
        <rFont val="Arial"/>
        <color theme="1"/>
        <sz val="12.0"/>
      </rPr>
      <t xml:space="preserve"> or </t>
    </r>
    <r>
      <rPr>
        <rFont val="Arial"/>
        <b/>
        <color rgb="FFFF0000"/>
        <sz val="12.0"/>
      </rPr>
      <t>(negative)</t>
    </r>
    <r>
      <rPr>
        <rFont val="Arial"/>
        <color theme="1"/>
        <sz val="12.0"/>
      </rPr>
      <t xml:space="preserve"> value based on audited accounts</t>
    </r>
  </si>
  <si>
    <t xml:space="preserve">Cash Flow </t>
  </si>
  <si>
    <r>
      <rPr>
        <rFont val="Arial"/>
        <color theme="1"/>
        <sz val="12.0"/>
      </rPr>
      <t xml:space="preserve">Net cash flow from operating activities should be entered after working capital and tax. The item should be entered as a </t>
    </r>
    <r>
      <rPr>
        <rFont val="Arial"/>
        <b/>
        <color theme="1"/>
        <sz val="12.0"/>
      </rPr>
      <t>positive</t>
    </r>
    <r>
      <rPr>
        <rFont val="Arial"/>
        <color theme="1"/>
        <sz val="12.0"/>
      </rPr>
      <t xml:space="preserve"> or </t>
    </r>
    <r>
      <rPr>
        <rFont val="Arial"/>
        <b/>
        <color rgb="FFFF0000"/>
        <sz val="12.0"/>
      </rPr>
      <t xml:space="preserve">(negative) </t>
    </r>
    <r>
      <rPr>
        <rFont val="Arial"/>
        <color theme="1"/>
        <sz val="12.0"/>
      </rPr>
      <t>value as set out in your cash flow statement or management accounting data where a statement of cash flows is not produced as a part of audited accounts.</t>
    </r>
  </si>
  <si>
    <r>
      <rPr>
        <rFont val="Arial"/>
        <b/>
        <color rgb="FFFF0000"/>
        <sz val="12.0"/>
      </rPr>
      <t>Capital Expenditure (Tangible and Intangible)</t>
    </r>
    <r>
      <rPr>
        <rFont val="Arial"/>
        <color theme="1"/>
        <sz val="12.0"/>
      </rPr>
      <t xml:space="preserve"> must be entered as a </t>
    </r>
    <r>
      <rPr>
        <rFont val="Arial"/>
        <b/>
        <color rgb="FFFF0000"/>
        <sz val="12.0"/>
      </rPr>
      <t>(</t>
    </r>
    <r>
      <rPr>
        <rFont val="Arial"/>
        <b/>
        <color rgb="FFFF0000"/>
        <sz val="12.0"/>
        <u/>
      </rPr>
      <t>negative value)</t>
    </r>
    <r>
      <rPr>
        <rFont val="Arial"/>
        <color theme="1"/>
        <sz val="12.0"/>
      </rPr>
      <t>.</t>
    </r>
  </si>
  <si>
    <r>
      <rPr>
        <rFont val="Arial"/>
        <color theme="1"/>
        <sz val="12.0"/>
      </rPr>
      <t>Annual Contract Value: Contracting Authority to confirm the value and d</t>
    </r>
    <r>
      <rPr>
        <rFont val="Arial"/>
        <color theme="1"/>
        <sz val="12.0"/>
        <u/>
      </rPr>
      <t>oes not require Bidder input</t>
    </r>
    <r>
      <rPr>
        <rFont val="Arial"/>
        <color theme="1"/>
        <sz val="12.0"/>
      </rPr>
      <t>.</t>
    </r>
  </si>
  <si>
    <t>Green tabs</t>
  </si>
  <si>
    <t>Please provide share prices as quoted at close of business the day before submission.</t>
  </si>
  <si>
    <t>Please provide the name of company directors as at close of business the day before submission.</t>
  </si>
  <si>
    <t>Lot Allocation: Please provide details of the lots you are bidding for by ticking the relevant box.</t>
  </si>
  <si>
    <t>Credit Report: Please provide the most recent credit report, stating the credit reporting agency and also the date the report was generated.</t>
  </si>
  <si>
    <t>Black tabs</t>
  </si>
  <si>
    <t>The FVRA tool will automatically transfer data relating to both the organisation details (Rows 10-14), and its performance against stipulated Ratios and Metrics (Columns E to J).</t>
  </si>
  <si>
    <r>
      <rPr>
        <rFont val="Arial"/>
        <color theme="1"/>
        <sz val="12.0"/>
      </rPr>
      <t xml:space="preserve">Please use yellow input fields to the right of the RAG status columns to comment on each organisation's performance against Ratios.  </t>
    </r>
    <r>
      <rPr>
        <rFont val="Arial"/>
        <color theme="1"/>
        <sz val="12.0"/>
        <u/>
      </rPr>
      <t>As a minimum you must provide commentary where in any period the organisation is ranked Red or Amber.</t>
    </r>
    <r>
      <rPr>
        <rFont val="Arial"/>
        <color theme="1"/>
        <sz val="12.0"/>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</si>
  <si>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Further discussion around providing this commentary and examples of potential mitigations can be found in the Assessing and Monitoring the Economic and Financial Standing of Bidders and Suppliers Guidance Note.</t>
  </si>
  <si>
    <t>FVRA Tool Limitations</t>
  </si>
  <si>
    <r>
      <rPr>
        <rFont val="Arial"/>
        <color theme="1"/>
        <sz val="12.0"/>
      </rPr>
      <t xml:space="preserve">Where the tool is used for </t>
    </r>
    <r>
      <rPr>
        <rFont val="Arial"/>
        <b/>
        <color theme="1"/>
        <sz val="12.0"/>
      </rPr>
      <t>monitoring purposes</t>
    </r>
    <r>
      <rPr>
        <rFont val="Arial"/>
        <color theme="1"/>
        <sz val="12.0"/>
      </rPr>
      <t xml:space="preserve"> throughout the life of the contract, the information for the Lead Bidder should be populated in the designated areas for a Lead Bidder.  </t>
    </r>
  </si>
  <si>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</si>
  <si>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End of Sheet</t>
  </si>
  <si>
    <t xml:space="preserve"> </t>
  </si>
  <si>
    <t>RAG Thresholds and Associated Boundaries</t>
  </si>
  <si>
    <t>Threshold Boundaries</t>
  </si>
  <si>
    <t>Metric Definition (EFS)</t>
  </si>
  <si>
    <t>Ratio</t>
  </si>
  <si>
    <t>Red</t>
  </si>
  <si>
    <t>Amber</t>
  </si>
  <si>
    <t>Green</t>
  </si>
  <si>
    <t>Interpretation</t>
  </si>
  <si>
    <t>Turnover Ratio</t>
  </si>
  <si>
    <t>Higher the better</t>
  </si>
  <si>
    <t>Operating Margin</t>
  </si>
  <si>
    <t>3a</t>
  </si>
  <si>
    <t>Free Cash flow to Net Debt Ratio</t>
  </si>
  <si>
    <t>3b</t>
  </si>
  <si>
    <t>Net Debt to EBITDA Ratio</t>
  </si>
  <si>
    <t>Lower the better</t>
  </si>
  <si>
    <t>Net Debt and Net Pension Deficit to EBITDA Ratio</t>
  </si>
  <si>
    <t>Net Interest Paid Cover</t>
  </si>
  <si>
    <t>Acid Ratio</t>
  </si>
  <si>
    <t>Net Asset Value</t>
  </si>
  <si>
    <t>Group Exposure Ratio</t>
  </si>
  <si>
    <t>Approximate Annual Contract Value (£000s)</t>
  </si>
  <si>
    <t>Lot Details</t>
  </si>
  <si>
    <r>
      <rPr>
        <rFont val="Arial"/>
        <b/>
        <color theme="1"/>
        <sz val="10.0"/>
      </rPr>
      <t xml:space="preserve">Allocaiton </t>
    </r>
    <r>
      <rPr>
        <rFont val="Arial"/>
        <b val="0"/>
        <color theme="1"/>
        <sz val="8.0"/>
      </rPr>
      <t>(Input in tab 2.1)</t>
    </r>
  </si>
  <si>
    <t>Typical Annual Value (£000's)</t>
  </si>
  <si>
    <t>Private Limited Company/Publicly Listed Company Template</t>
  </si>
  <si>
    <t>Note please only complete this template if you are a Private Limited Company/ Publicly Listed Company.</t>
  </si>
  <si>
    <t>Lead Bidder</t>
  </si>
  <si>
    <t>Ultimate Parent (Domestic Currency)</t>
  </si>
  <si>
    <t>Exchange Rate (X/GBP)</t>
  </si>
  <si>
    <t>Ultimate Parent (GBP)</t>
  </si>
  <si>
    <t>Stated exchange rate currency (e.g. € / £)</t>
  </si>
  <si>
    <t>P&amp;L and cash flow Statement Exchange Rate (X/GBP)</t>
  </si>
  <si>
    <t>Balance Sheet Exchange Rate (X/GBP)</t>
  </si>
  <si>
    <t>Lead Bidder Name</t>
  </si>
  <si>
    <t>Ultimate Parent Name</t>
  </si>
  <si>
    <t>Summary Accounts</t>
  </si>
  <si>
    <t>Latest period</t>
  </si>
  <si>
    <t>INCOME STATEMENT (£'000s)</t>
  </si>
  <si>
    <t>31/XX/20XX</t>
  </si>
  <si>
    <t>INCOME STATEMENT (000s)</t>
  </si>
  <si>
    <t>Months in period</t>
  </si>
  <si>
    <t>Consolidated</t>
  </si>
  <si>
    <t>N</t>
  </si>
  <si>
    <t>Y</t>
  </si>
  <si>
    <t>N/A</t>
  </si>
  <si>
    <t>Annual/Interim</t>
  </si>
  <si>
    <t>Annual</t>
  </si>
  <si>
    <t>Turnover</t>
  </si>
  <si>
    <t>Cost of sales</t>
  </si>
  <si>
    <t>Gross profit</t>
  </si>
  <si>
    <t>Other operating income/expense</t>
  </si>
  <si>
    <t>Administrative income/expense</t>
  </si>
  <si>
    <t>Grant income (e.g. Government income)</t>
  </si>
  <si>
    <t>Impairment losses/gains</t>
  </si>
  <si>
    <t>Restructuring costs</t>
  </si>
  <si>
    <t>Operating profit</t>
  </si>
  <si>
    <t>Exceptional and non-underlying items</t>
  </si>
  <si>
    <t>Interest received</t>
  </si>
  <si>
    <t>Interest paid</t>
  </si>
  <si>
    <t>Other income/expense</t>
  </si>
  <si>
    <t>Share of results of associates and joint ventures</t>
  </si>
  <si>
    <t>Dividend income</t>
  </si>
  <si>
    <t>Gains and losses on reclassification of financial assets</t>
  </si>
  <si>
    <t>Profit before tax</t>
  </si>
  <si>
    <t>Income tax</t>
  </si>
  <si>
    <t>Discontinued operations (Profit/loss)</t>
  </si>
  <si>
    <t>Profit after tax</t>
  </si>
  <si>
    <t>Other</t>
  </si>
  <si>
    <t>Dividends</t>
  </si>
  <si>
    <t>Retained profit</t>
  </si>
  <si>
    <t>Depreciation and Amortisation (£'000s)</t>
  </si>
  <si>
    <t>Depreciation and Amortisation (000s)</t>
  </si>
  <si>
    <t xml:space="preserve">          Depreciation of right of use asset (£'000s)</t>
  </si>
  <si>
    <t xml:space="preserve">          Depreciation of right of use asset (000s)</t>
  </si>
  <si>
    <t>BALANCE SHEET (£'000s)</t>
  </si>
  <si>
    <t>BALANCE SHEET (000s)</t>
  </si>
  <si>
    <t>Goodwill (Incl negative goodwill)</t>
  </si>
  <si>
    <t>Other intangible fixed assets</t>
  </si>
  <si>
    <t>Other fixed assets (Fixed asset investments, investment properties etc.)</t>
  </si>
  <si>
    <t>Right of use assets</t>
  </si>
  <si>
    <t>Fixed assets</t>
  </si>
  <si>
    <t>Investments in associates or joint ventures</t>
  </si>
  <si>
    <t>Non-current trade receivables</t>
  </si>
  <si>
    <t>Finance lease receivables</t>
  </si>
  <si>
    <t xml:space="preserve">Amounts owed by group undertakings </t>
  </si>
  <si>
    <t>Amounts owed by joint ventures and associates</t>
  </si>
  <si>
    <t>Derivative financial instruments</t>
  </si>
  <si>
    <t>Other non-current assets (Deferred tax, etc.)</t>
  </si>
  <si>
    <t>Employee benefit assets (Pension etc.)</t>
  </si>
  <si>
    <t>Contract fulfilment assets</t>
  </si>
  <si>
    <t>Contract costs</t>
  </si>
  <si>
    <t>Other non-current assets</t>
  </si>
  <si>
    <t>Stock &amp; W.I.P.</t>
  </si>
  <si>
    <t>Right to returned goods asset</t>
  </si>
  <si>
    <t>Contract assets</t>
  </si>
  <si>
    <t>Trade and other receivables</t>
  </si>
  <si>
    <t>Amounts owed by group undertakings</t>
  </si>
  <si>
    <t>Corporation tax</t>
  </si>
  <si>
    <t>Prepayments and accrued income</t>
  </si>
  <si>
    <t>Investments</t>
  </si>
  <si>
    <t>Other current assets (Deferred tax, etc.)</t>
  </si>
  <si>
    <t>Other current financial assets (i.e. MMFs, secured loan notes)</t>
  </si>
  <si>
    <t>Cash and cash equivalents (Incl marketable securities)</t>
  </si>
  <si>
    <t>Assets classified as held for sale</t>
  </si>
  <si>
    <t>Current assets</t>
  </si>
  <si>
    <t>Trade and other payables</t>
  </si>
  <si>
    <t>Loans and overdrafts</t>
  </si>
  <si>
    <t>Current tax liabilities and social security costs</t>
  </si>
  <si>
    <t>Deferred consideration</t>
  </si>
  <si>
    <t>Lease liabilities</t>
  </si>
  <si>
    <t>Accruals</t>
  </si>
  <si>
    <t>Contract liabilities and deferred income</t>
  </si>
  <si>
    <t>Deferred income related to government grants</t>
  </si>
  <si>
    <t>Amounts owed to group undertakings</t>
  </si>
  <si>
    <t>Amounts owed to joint ventures and associates</t>
  </si>
  <si>
    <t>Share-based payments</t>
  </si>
  <si>
    <t>Other current liabilities</t>
  </si>
  <si>
    <t>Provisions</t>
  </si>
  <si>
    <t>Refund liability</t>
  </si>
  <si>
    <t>Liabilities directly associated with assets classified as held for sale</t>
  </si>
  <si>
    <t>Current liabilities</t>
  </si>
  <si>
    <t>Working capital</t>
  </si>
  <si>
    <t>Assets less current liabilities</t>
  </si>
  <si>
    <t>Loans and borrowings</t>
  </si>
  <si>
    <t>Employee benefit liabilities (Pension etc.)</t>
  </si>
  <si>
    <t>Deferred tax liabilities</t>
  </si>
  <si>
    <t>Other creditors</t>
  </si>
  <si>
    <t xml:space="preserve">Contract liabilities and deferred income </t>
  </si>
  <si>
    <t>Other non-current liabilities</t>
  </si>
  <si>
    <t>Non-current liabilities</t>
  </si>
  <si>
    <t>Non-controlling interest (e.g. Minority interest)</t>
  </si>
  <si>
    <t>Share capital &amp; share premium account &amp; other reserves</t>
  </si>
  <si>
    <t>Retained earnings</t>
  </si>
  <si>
    <t>Net worth</t>
  </si>
  <si>
    <t>Capital employed</t>
  </si>
  <si>
    <t>Contingent liabilities in support of group undertakings (£'000s)</t>
  </si>
  <si>
    <t>Contingent liabilities in support of group undertakings (000s)</t>
  </si>
  <si>
    <t>Uncapped liabilities</t>
  </si>
  <si>
    <t>No</t>
  </si>
  <si>
    <t/>
  </si>
  <si>
    <t>Balance sheet check</t>
  </si>
  <si>
    <t>CASH FLOW (£'000s)</t>
  </si>
  <si>
    <t>CASH FLOW (000s)</t>
  </si>
  <si>
    <t>Net cash flow from operating activities (After working capital and tax)</t>
  </si>
  <si>
    <t>Capital expenditure (Tangible and intangible)</t>
  </si>
  <si>
    <t>Free cash flow</t>
  </si>
  <si>
    <t>Average month end net debt</t>
  </si>
  <si>
    <t>Net debt</t>
  </si>
  <si>
    <t>Annual contract value (£000s)</t>
  </si>
  <si>
    <t>Ratios</t>
  </si>
  <si>
    <t>Free cash flow to Net Debt Ratio</t>
  </si>
  <si>
    <t>RAG</t>
  </si>
  <si>
    <t>Not-for-profit/Voluntary organisation Template</t>
  </si>
  <si>
    <t>Note please only complete this template if you are a Not-for-profit/Voluntary organisation.</t>
  </si>
  <si>
    <t>Ultimate Parent</t>
  </si>
  <si>
    <t>Unrestricted Funds</t>
  </si>
  <si>
    <t>Restricted Funds</t>
  </si>
  <si>
    <t>Total Funds</t>
  </si>
  <si>
    <t>Income Statement/Statement of Financial Activities (£'000s)</t>
  </si>
  <si>
    <t>Income Statement/Statement of Financial Activities (000s)</t>
  </si>
  <si>
    <t>Donations and legacies</t>
  </si>
  <si>
    <t>Income from Charitable Activities/social purpose activities (including income from government, institutional donors, and other public authorities)</t>
  </si>
  <si>
    <t>Income from charitable activities</t>
  </si>
  <si>
    <t>Income from fundraising activities</t>
  </si>
  <si>
    <t>Income from other trading activities</t>
  </si>
  <si>
    <t>Investment income</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</si>
  <si>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</si>
  <si>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</si>
  <si>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</si>
  <si>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</si>
  <si>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</si>
  <si>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</si>
  <si>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</si>
  <si>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</si>
  <si>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</si>
  <si>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Other costs/Income</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</si>
  <si>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</si>
  <si>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</si>
  <si>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</si>
  <si>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</si>
  <si>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</si>
  <si>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</si>
  <si>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Transfer from unrestricted funds to restricted funds</t>
  </si>
  <si>
    <t>Net movements in funds for year</t>
  </si>
  <si>
    <t>Total funds brought forward</t>
  </si>
  <si>
    <t>Total funds carried forward</t>
  </si>
  <si>
    <t>Intangible fixed assets</t>
  </si>
  <si>
    <t>Employee pension benefit assets</t>
  </si>
  <si>
    <t xml:space="preserve">Other non-current assets </t>
  </si>
  <si>
    <t>Total non-current assets</t>
  </si>
  <si>
    <t>Trade debtors</t>
  </si>
  <si>
    <t>Legacy, gifts and grants receivable</t>
  </si>
  <si>
    <t>Tax asset</t>
  </si>
  <si>
    <t>Other debtors</t>
  </si>
  <si>
    <t>Amounts owed by government, institutional donors, and other public authorities</t>
  </si>
  <si>
    <t>Cash at bank and in hand and equivalents</t>
  </si>
  <si>
    <t>Other current assets (Investments etc)</t>
  </si>
  <si>
    <t>Total current assets</t>
  </si>
  <si>
    <t>Borrowings (Falling due within one year)</t>
  </si>
  <si>
    <t>Trade creditors</t>
  </si>
  <si>
    <t>Taxation and social security costs</t>
  </si>
  <si>
    <t>Interest payable</t>
  </si>
  <si>
    <t>Provision for grants payable</t>
  </si>
  <si>
    <t>Deferred income (contract and grant related)</t>
  </si>
  <si>
    <t xml:space="preserve">Deferred consideration </t>
  </si>
  <si>
    <t xml:space="preserve">Obligations under finance lease and hire purchase contracts </t>
  </si>
  <si>
    <t>Borrowings (Falling due after more than one year)</t>
  </si>
  <si>
    <t>Employee retirement benefit liabilities (Pension etc.)</t>
  </si>
  <si>
    <t>Provisions &amp; other creditors (Falling due after more than one year)</t>
  </si>
  <si>
    <t>Provision for multi-year grants payable</t>
  </si>
  <si>
    <t xml:space="preserve">Deferred income (contract and grant related)  </t>
  </si>
  <si>
    <t>Net Assets</t>
  </si>
  <si>
    <t>Unrestricted-General</t>
  </si>
  <si>
    <t xml:space="preserve">Unrestricted-Pension Funds </t>
  </si>
  <si>
    <t xml:space="preserve">Unrestricted-Designated </t>
  </si>
  <si>
    <t xml:space="preserve">Restricted-Endowment </t>
  </si>
  <si>
    <t xml:space="preserve">Restricted-Income </t>
  </si>
  <si>
    <t>Total charity funds</t>
  </si>
  <si>
    <t>Grant Commitments and Contingent Liabilities in support of Group undertakings (£'000s)</t>
  </si>
  <si>
    <t>Grant Commitments and Contingent Liabilities in support of Group undertakings (000s)</t>
  </si>
  <si>
    <t>Net cash flow from/used in operating activities</t>
  </si>
  <si>
    <t>Private Limited Company/Public Listed Company Subcontractor Template</t>
  </si>
  <si>
    <t>Note please only complete this template if ……</t>
  </si>
  <si>
    <t>Alternative Guarantor</t>
  </si>
  <si>
    <t>Name</t>
  </si>
  <si>
    <t>Alternative Guarantor Ltd</t>
  </si>
  <si>
    <t>Registered Number</t>
  </si>
  <si>
    <t>DUNS Number</t>
  </si>
  <si>
    <t>How is the company connected . Linked to the bidding entity</t>
  </si>
  <si>
    <t>Company/Organisation</t>
  </si>
  <si>
    <t>Commercial Agreement Information</t>
  </si>
  <si>
    <t>Detail</t>
  </si>
  <si>
    <t>Comment</t>
  </si>
  <si>
    <t>Country of Registration</t>
  </si>
  <si>
    <t>Commercial Agreement Reference</t>
  </si>
  <si>
    <t>RM 6261</t>
  </si>
  <si>
    <t>Commercial Agreement Name</t>
  </si>
  <si>
    <t>Mobile, Voice and Data Services</t>
  </si>
  <si>
    <t>Lot Title</t>
  </si>
  <si>
    <t>Bidder Allocation</t>
  </si>
  <si>
    <t>Share Price</t>
  </si>
  <si>
    <t>Lot 3 - MVDS Audit and Health Check</t>
  </si>
  <si>
    <t>Share Price Date</t>
  </si>
  <si>
    <t>Lot 4 - MVDS Professional Services</t>
  </si>
  <si>
    <t>Company/Organisation Directors:</t>
  </si>
  <si>
    <t>Note: Please indicate which lots you have bid for by checking the corresponding box</t>
  </si>
  <si>
    <t>Credit Report (D&amp;B, Experian etc)</t>
  </si>
  <si>
    <t>Credit Score (i.e H score, Commerial Delphi etc)</t>
  </si>
  <si>
    <t>Details of existing covenants:</t>
  </si>
  <si>
    <t>External Audit Opinion Commentary</t>
  </si>
  <si>
    <t>H score</t>
  </si>
  <si>
    <t xml:space="preserve">Credit rating assessment  (e.g. Fitch, Moody's, S&amp;P) </t>
  </si>
  <si>
    <t>Company Name</t>
  </si>
  <si>
    <t>Most Recent Accounting Period End</t>
  </si>
  <si>
    <t xml:space="preserve">Note: Potential Bidder to provide information/clarification on ratings. </t>
  </si>
  <si>
    <t>Assessment Area Most Recent Financial Year</t>
  </si>
  <si>
    <t>Latest Period</t>
  </si>
  <si>
    <t>Latest RAG</t>
  </si>
  <si>
    <t>Earliest Score</t>
  </si>
  <si>
    <t>Latest Score</t>
  </si>
  <si>
    <t>Potential Bidder to input comments</t>
  </si>
  <si>
    <t>Metric not used in this seleciton criterea</t>
  </si>
  <si>
    <t>Net Debt to EBITDA ratio</t>
  </si>
  <si>
    <t xml:space="preserve">Please see below for the definitions of the 8 Metrics as detailed in Appendix I in the Assessing and Monitoring the Economic and Financial Standing of Bidders and Suppliers Guidance Note. </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</si>
  <si>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</si>
  <si>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</si>
  <si>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Formula Mappings</t>
  </si>
  <si>
    <t>Metric No.</t>
  </si>
  <si>
    <t>Metric</t>
  </si>
  <si>
    <t>Metric Definition (as per EFS Guidance)</t>
  </si>
  <si>
    <t>Private Limited Company/Public Listed Company</t>
  </si>
  <si>
    <t>Not-for-Profit/Voluntary Organisation</t>
  </si>
  <si>
    <t>Turnover Ratio = Turnover / Annual Contract Value</t>
  </si>
  <si>
    <t>Turnover Ratio = Total income and endowments / Annual Contract Value</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</si>
  <si>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</si>
  <si>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Operating Margin = Net income/(expenditure) before gains and losses / Total income and endowments</t>
  </si>
  <si>
    <t>3(A)</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</si>
  <si>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</si>
  <si>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</si>
  <si>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3(B)</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</si>
  <si>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</si>
  <si>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</si>
  <si>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</si>
  <si>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</si>
  <si>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</si>
  <si>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t>Net Interest Paid Cover =  Net income/(expenditure) before gains and losses / - (Net finance costs + Investment income)</t>
  </si>
  <si>
    <t>Acid Ratio = (Current Assets - Stock and WIP) / Current liabilities</t>
  </si>
  <si>
    <t>Net Asset Value = Net Worth</t>
  </si>
  <si>
    <t>Net Asset Value = Total charity funds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</si>
  <si>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</si>
  <si>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</si>
  <si>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Contracting Authority Instructions</t>
  </si>
  <si>
    <t>This tab should be updated by the Contracting Authority before the FVRA tool is distributed to Bidders.</t>
  </si>
  <si>
    <t>1 General Details</t>
  </si>
  <si>
    <t>Procurement Name</t>
  </si>
  <si>
    <t>RM 6261 (Lots 3&amp;4) Financial Viability Risk Assessment Template</t>
  </si>
  <si>
    <t>Please enter the procurement title here. This will appear in the tool strapline across all tabs.</t>
  </si>
  <si>
    <t>Contracting Authority</t>
  </si>
  <si>
    <t>Crown Commercial Service</t>
  </si>
  <si>
    <t>Enter the name of the Contracting Authority here.</t>
  </si>
  <si>
    <t>Tool Developer</t>
  </si>
  <si>
    <t>Commercial Finance</t>
  </si>
  <si>
    <t>Enter the name/Contracting Authority responsible for updating and distributing the tool.</t>
  </si>
  <si>
    <t>Contact Details</t>
  </si>
  <si>
    <t>Enter the contact details of the tool owner within the Contracting Authority distributing the tool.</t>
  </si>
  <si>
    <t>Tool Owner</t>
  </si>
  <si>
    <t>Mark Pepperell</t>
  </si>
  <si>
    <t>Enter the name of the tool owner in the Contracting Authority distributing the tool.</t>
  </si>
  <si>
    <t>Protective Marking</t>
  </si>
  <si>
    <t>OFFICIAL</t>
  </si>
  <si>
    <t>Do not change this cell.</t>
  </si>
  <si>
    <t>These cells are not to be changed by the Bidder.</t>
  </si>
  <si>
    <t>2 Setup</t>
  </si>
  <si>
    <t>Tool Start Date (dd/mm/yy)</t>
  </si>
  <si>
    <t>Enter the current date.</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</si>
  <si>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</si>
  <si>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</si>
  <si>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1 Lists</t>
  </si>
  <si>
    <t>This section can be used to enter lists (e.g., for Data Validation) that may be required as the FVRA Tool is developed.</t>
  </si>
  <si>
    <t>2.1 External Auditors Opinion</t>
  </si>
  <si>
    <t>Unmodified: Key audit matters</t>
  </si>
  <si>
    <t>Unmodified: Material uncertainty</t>
  </si>
  <si>
    <t>Unmodified: Emphasis of matter</t>
  </si>
  <si>
    <t>Modified: Qualified</t>
  </si>
  <si>
    <t>Modified: Disclaimer of opinion</t>
  </si>
  <si>
    <t>Modified: Adverse opinion</t>
  </si>
  <si>
    <t>These cells are used in the dropdown lists in the Bidder input tabs and are not to be modified.</t>
  </si>
  <si>
    <t>2.2 Company Organisation Type</t>
  </si>
  <si>
    <t>Lead Bidder Type</t>
  </si>
  <si>
    <t>Not-for-profit/Voluntary Organisation</t>
  </si>
  <si>
    <t>These cells are used in the dropdown lists in the Bidder instruction tabs and are not to be modified.</t>
  </si>
  <si>
    <t>2.3 Uncapped Liabilities</t>
  </si>
  <si>
    <t>Yes</t>
  </si>
  <si>
    <t>3 Named Constants</t>
  </si>
  <si>
    <t>Named Range</t>
  </si>
  <si>
    <t>Constant Value</t>
  </si>
  <si>
    <t>cstThou</t>
  </si>
  <si>
    <t>Constant value used in calculations.</t>
  </si>
  <si>
    <t>cstMil</t>
  </si>
  <si>
    <t>cstDaysInWk</t>
  </si>
  <si>
    <t>Constant value reflecting the number of days per week.</t>
  </si>
  <si>
    <t>cstWeeksInYr</t>
  </si>
  <si>
    <t>Constant value reflecting the number of weeks per year.</t>
  </si>
  <si>
    <t>cstMonthsInQtr</t>
  </si>
  <si>
    <t>Constant value reflecting the number of months per quarter.</t>
  </si>
  <si>
    <t>cstMonthsInYr</t>
  </si>
  <si>
    <t>Constant value reflecting the number of months per year.</t>
  </si>
  <si>
    <t>cstDaysInYr</t>
  </si>
  <si>
    <t>Constant value reflecting the number of days per year.</t>
  </si>
  <si>
    <t>These cells are not to be modified</t>
  </si>
  <si>
    <t>4 Error Check Settings</t>
  </si>
  <si>
    <t>Error Tolerance</t>
  </si>
  <si>
    <t>This is an error tolerance value, primarily used in validation formula to check that the balance sheet balances. The error tolerance can be adjusted to allow for rounding errors in the balance sheet.</t>
  </si>
  <si>
    <t>Error Check Wording</t>
  </si>
  <si>
    <t>This cell contains the wording which is displayed when the validation formulas do not show any errors.</t>
  </si>
  <si>
    <t>5 Named Ranges List</t>
  </si>
  <si>
    <t>The table below sets out the name and location and purpose of all named ranges used throughout the tool.</t>
  </si>
  <si>
    <t>Address</t>
  </si>
  <si>
    <t>Purpose</t>
  </si>
  <si>
    <t>SysConfig!$F$49</t>
  </si>
  <si>
    <t>Thousand constant</t>
  </si>
  <si>
    <t>SysConfig!$F$50</t>
  </si>
  <si>
    <t>Million constant</t>
  </si>
  <si>
    <t>SysConfig!$F$51</t>
  </si>
  <si>
    <t>Number of days in week constant</t>
  </si>
  <si>
    <t>SysConfig!$F$52</t>
  </si>
  <si>
    <t>Number of weeks in year constant</t>
  </si>
  <si>
    <t>SysConfig!$F$53</t>
  </si>
  <si>
    <t>Number of months in quarter constant</t>
  </si>
  <si>
    <t>SysConfig!$F$54</t>
  </si>
  <si>
    <t>Number of months in year constant</t>
  </si>
  <si>
    <t>SysConfig!$F$55</t>
  </si>
  <si>
    <t>Number of days in year constant</t>
  </si>
  <si>
    <t>cstProjectName</t>
  </si>
  <si>
    <t>Setup!F17</t>
  </si>
  <si>
    <t>Name of Project</t>
  </si>
  <si>
    <t>cstProtectiveMarking</t>
  </si>
  <si>
    <t>Setup!F22</t>
  </si>
  <si>
    <t>Protective Marking wording</t>
  </si>
  <si>
    <t>eTol</t>
  </si>
  <si>
    <t>SysConfig!$F$59</t>
  </si>
  <si>
    <t>Error Tolerance constant</t>
  </si>
  <si>
    <t>rngNamedRanges</t>
  </si>
  <si>
    <t>SysConfig!$E$67:$G$79</t>
  </si>
  <si>
    <t>This table</t>
  </si>
</sst>
</file>

<file path=xl/styles.xml><?xml version="1.0" encoding="utf-8"?>
<styleSheet xmlns="http://schemas.openxmlformats.org/spreadsheetml/2006/main" xmlns:x14ac="http://schemas.microsoft.com/office/spreadsheetml/2009/9/ac" xmlns:mc="http://schemas.openxmlformats.org/markup-compatibility/2006">
  <numFmts count="11">
    <numFmt numFmtId="164" formatCode="[Red]&quot;!Err!&quot;;[Red]&quot;!Err!&quot;;&quot;OK&quot;"/>
    <numFmt numFmtId="165" formatCode="[Red]&quot;!W!&quot;;[Red]&quot;!W!&quot;;&quot;OK&quot;"/>
    <numFmt numFmtId="166" formatCode="#,##0_);[Red]\(#,##0\);&quot;-&quot;_);[Red]&quot;Err-&quot;@"/>
    <numFmt numFmtId="167" formatCode="#,##0.00_);[Red]\(#,##0.00\);&quot;-&quot;_);[Red]&quot;Err-&quot;@"/>
    <numFmt numFmtId="168" formatCode="#,##0.000_);[Red]\(#,##0.000\);&quot;-&quot;_);[Red]&quot;Err-&quot;@"/>
    <numFmt numFmtId="169" formatCode="#,##0_);[Red]\(#,##0\);&quot;-&quot;_)"/>
    <numFmt numFmtId="170" formatCode="#,##0.00_);[Red]\(#,##0.00\);&quot;-&quot;_)"/>
    <numFmt numFmtId="171" formatCode="#,##0.0"/>
    <numFmt numFmtId="172" formatCode="0.0%;[Red]\(0.0%\)"/>
    <numFmt numFmtId="173" formatCode="D/M/YYYY"/>
    <numFmt numFmtId="174" formatCode="0.00%_);[Red]\-0.00%_);\-\%_)"/>
  </numFmts>
  <fonts count="50">
    <font>
      <sz val="9.0"/>
      <color theme="1"/>
      <name val="Arial"/>
      <scheme val="minor"/>
    </font>
    <font>
      <sz val="9.0"/>
      <color theme="1"/>
      <name val="Arial"/>
    </font>
    <font>
      <b/>
      <sz val="9.0"/>
      <color rgb="FFFF0000"/>
      <name val="Arial"/>
    </font>
    <font>
      <b/>
      <sz val="10.0"/>
      <color theme="0"/>
      <name val="Arial"/>
    </font>
    <font>
      <sz val="10.0"/>
      <color theme="0"/>
      <name val="Arial"/>
    </font>
    <font>
      <b/>
      <u/>
      <sz val="9.0"/>
      <color theme="0"/>
      <name val="Arial"/>
    </font>
    <font/>
    <font>
      <b/>
      <u/>
      <sz val="9.0"/>
      <color theme="0"/>
      <name val="Arial"/>
    </font>
    <font>
      <u/>
      <sz val="10.0"/>
      <color theme="0"/>
      <name val="Arial"/>
    </font>
    <font>
      <b/>
      <sz val="9.0"/>
      <color theme="0"/>
      <name val="Arial"/>
    </font>
    <font>
      <b/>
      <sz val="8.0"/>
      <color rgb="FF00B0F0"/>
      <name val="Arial"/>
    </font>
    <font>
      <b/>
      <sz val="12.0"/>
      <color rgb="FFFFFFFF"/>
      <name val="Arial"/>
    </font>
    <font>
      <b/>
      <sz val="9.0"/>
      <color theme="1"/>
      <name val="Arial"/>
    </font>
    <font>
      <u/>
      <sz val="9.0"/>
      <color theme="10"/>
      <name val="Arial"/>
    </font>
    <font>
      <i/>
      <sz val="9.0"/>
      <color rgb="FFFF0000"/>
      <name val="Arial"/>
    </font>
    <font>
      <sz val="12.0"/>
      <color theme="1"/>
      <name val="Arial"/>
    </font>
    <font>
      <b/>
      <sz val="10.0"/>
      <color theme="1"/>
      <name val="Arial"/>
    </font>
    <font>
      <b/>
      <sz val="12.0"/>
      <color theme="1"/>
      <name val="Arial"/>
    </font>
    <font>
      <sz val="12.0"/>
      <color theme="0"/>
      <name val="Arial"/>
    </font>
    <font>
      <b/>
      <sz val="10.0"/>
      <color rgb="FF57B6B3"/>
      <name val="Arial"/>
    </font>
    <font>
      <b/>
      <u/>
      <sz val="14.0"/>
      <color theme="0"/>
      <name val="Arial"/>
    </font>
    <font>
      <b/>
      <u/>
      <sz val="12.0"/>
      <color theme="1"/>
      <name val="Arial"/>
    </font>
    <font>
      <b/>
      <u/>
      <sz val="14.0"/>
      <color theme="1"/>
      <name val="Arial"/>
    </font>
    <font>
      <b/>
      <u/>
      <sz val="14.0"/>
      <color theme="0"/>
      <name val="Arial"/>
    </font>
    <font>
      <sz val="12.0"/>
      <color rgb="FFFF0000"/>
      <name val="Arial"/>
    </font>
    <font>
      <sz val="9.0"/>
      <color rgb="FFFF0000"/>
      <name val="Arial"/>
    </font>
    <font>
      <u/>
      <sz val="10.0"/>
      <color theme="0"/>
      <name val="Arial"/>
    </font>
    <font>
      <sz val="11.0"/>
      <color theme="1"/>
      <name val="Arial"/>
    </font>
    <font>
      <b/>
      <sz val="11.0"/>
      <color theme="1"/>
      <name val="Arial"/>
    </font>
    <font>
      <i/>
      <sz val="9.0"/>
      <color theme="1"/>
      <name val="Arial"/>
    </font>
    <font>
      <u/>
      <sz val="10.0"/>
      <color theme="0"/>
      <name val="Arial"/>
    </font>
    <font>
      <b/>
      <sz val="11.0"/>
      <color theme="1"/>
      <name val="Calibri"/>
    </font>
    <font>
      <b/>
      <sz val="16.0"/>
      <color theme="1"/>
      <name val="Calibri"/>
    </font>
    <font>
      <b/>
      <sz val="11.0"/>
      <color rgb="FFFF0000"/>
      <name val="Calibri"/>
    </font>
    <font>
      <sz val="16.0"/>
      <color theme="1"/>
      <name val="Arial"/>
    </font>
    <font>
      <b/>
      <sz val="14.0"/>
      <color theme="1"/>
      <name val="Arial"/>
    </font>
    <font>
      <b/>
      <i/>
      <sz val="9.0"/>
      <color rgb="FFFF0000"/>
      <name val="Arial"/>
    </font>
    <font>
      <sz val="9.0"/>
      <color rgb="FF0070C0"/>
      <name val="Arial"/>
    </font>
    <font>
      <i/>
      <sz val="11.0"/>
      <color theme="1"/>
      <name val="Calibri"/>
    </font>
    <font>
      <b/>
      <sz val="9.0"/>
      <color rgb="FFFFFFFF"/>
      <name val="Arial"/>
    </font>
    <font>
      <color theme="1"/>
      <name val="Arial"/>
      <scheme val="minor"/>
    </font>
    <font>
      <sz val="8.0"/>
      <color rgb="FF969696"/>
      <name val="Arial"/>
    </font>
    <font>
      <sz val="11.0"/>
      <color theme="1"/>
      <name val="Calibri"/>
    </font>
    <font>
      <sz val="9.0"/>
      <color rgb="FFFFFFCC"/>
      <name val="Arial"/>
    </font>
    <font>
      <sz val="12.0"/>
      <color rgb="FF0070C0"/>
      <name val="Arial"/>
    </font>
    <font>
      <b/>
      <sz val="12.0"/>
      <color rgb="FF000000"/>
      <name val="Arial"/>
    </font>
    <font>
      <i/>
      <sz val="12.0"/>
      <color rgb="FFFF0000"/>
      <name val="Arial"/>
    </font>
    <font>
      <u/>
      <sz val="12.0"/>
      <color theme="10"/>
      <name val="Arial"/>
    </font>
    <font>
      <u/>
      <sz val="9.0"/>
      <color theme="10"/>
      <name val="Arial"/>
    </font>
    <font>
      <sz val="9.0"/>
      <color theme="1"/>
      <name val="Calibri"/>
    </font>
  </fonts>
  <fills count="21">
    <fill>
      <patternFill patternType="none"/>
    </fill>
    <fill>
      <patternFill patternType="lightGray"/>
    </fill>
    <fill>
      <patternFill patternType="solid">
        <fgColor rgb="FF5E6D75"/>
        <bgColor rgb="FF5E6D75"/>
      </patternFill>
    </fill>
    <fill>
      <patternFill patternType="solid">
        <fgColor rgb="FF57B6B3"/>
        <bgColor rgb="FF57B6B3"/>
      </patternFill>
    </fill>
    <fill>
      <patternFill patternType="solid">
        <fgColor rgb="FFF2F2F2"/>
        <bgColor rgb="FFF2F2F2"/>
      </patternFill>
    </fill>
    <fill>
      <patternFill patternType="solid">
        <fgColor theme="0"/>
        <bgColor theme="0"/>
      </patternFill>
    </fill>
    <fill>
      <patternFill patternType="solid">
        <fgColor rgb="FFCCEEFB"/>
        <bgColor rgb="FFCCEEFB"/>
      </patternFill>
    </fill>
    <fill>
      <patternFill patternType="solid">
        <fgColor rgb="FFFFFFCC"/>
        <bgColor rgb="FFFFFFCC"/>
      </patternFill>
    </fill>
    <fill>
      <patternFill patternType="solid">
        <fgColor rgb="FF0070C0"/>
        <bgColor rgb="FF0070C0"/>
      </patternFill>
    </fill>
    <fill>
      <patternFill patternType="solid">
        <fgColor rgb="FF5AB7B2"/>
        <bgColor rgb="FF5AB7B2"/>
      </patternFill>
    </fill>
    <fill>
      <patternFill patternType="solid">
        <fgColor theme="1"/>
        <bgColor theme="1"/>
      </patternFill>
    </fill>
    <fill>
      <patternFill patternType="solid">
        <fgColor rgb="FFDEEAF6"/>
        <bgColor rgb="FFDEEAF6"/>
      </patternFill>
    </fill>
    <fill>
      <patternFill patternType="solid">
        <fgColor rgb="FFFF0000"/>
        <bgColor rgb="FFFF0000"/>
      </patternFill>
    </fill>
    <fill>
      <patternFill patternType="solid">
        <fgColor rgb="FFFFC000"/>
        <bgColor rgb="FFFFC000"/>
      </patternFill>
    </fill>
    <fill>
      <patternFill patternType="solid">
        <fgColor rgb="FF92D050"/>
        <bgColor rgb="FF92D050"/>
      </patternFill>
    </fill>
    <fill>
      <patternFill patternType="solid">
        <fgColor rgb="FFA5A5A5"/>
        <bgColor rgb="FFA5A5A5"/>
      </patternFill>
    </fill>
    <fill>
      <patternFill patternType="solid">
        <fgColor rgb="FFD9E2F3"/>
        <bgColor rgb="FFD9E2F3"/>
      </patternFill>
    </fill>
    <fill>
      <patternFill patternType="solid">
        <fgColor rgb="FFC0C0C0"/>
        <bgColor rgb="FFC0C0C0"/>
      </patternFill>
    </fill>
    <fill>
      <patternFill patternType="solid">
        <fgColor rgb="FF808080"/>
        <bgColor rgb="FF808080"/>
      </patternFill>
    </fill>
    <fill>
      <patternFill patternType="solid">
        <fgColor rgb="FFFFFFFF"/>
        <bgColor rgb="FFFFFFFF"/>
      </patternFill>
    </fill>
    <fill>
      <patternFill patternType="solid">
        <fgColor rgb="FF617179"/>
        <bgColor rgb="FF617179"/>
      </patternFill>
    </fill>
  </fills>
  <borders count="45">
    <border/>
    <border>
      <left/>
      <right/>
      <top/>
      <bottom/>
    </border>
    <border>
      <left/>
      <top/>
      <bottom/>
    </border>
    <border>
      <top/>
      <bottom/>
    </border>
    <border>
      <right/>
      <top/>
      <bottom/>
    </border>
    <border>
      <left style="thin">
        <color rgb="FF617179"/>
      </left>
      <right style="thin">
        <color rgb="FF617179"/>
      </right>
      <top style="thin">
        <color rgb="FF617179"/>
      </top>
      <bottom style="thin">
        <color rgb="FF617179"/>
      </bottom>
    </border>
    <border>
      <left style="hair">
        <color rgb="FF7F7F7F"/>
      </left>
      <right style="hair">
        <color rgb="FF7F7F7F"/>
      </right>
      <top/>
      <bottom style="hair">
        <color rgb="FF7F7F7F"/>
      </bottom>
    </border>
    <border>
      <bottom style="medium">
        <color rgb="FF57B6B3"/>
      </bottom>
    </border>
    <border>
      <left/>
      <right/>
      <top style="medium">
        <color rgb="FF57B6B3"/>
      </top>
      <bottom/>
    </border>
    <border>
      <left style="thin">
        <color rgb="FFC0C0C0"/>
      </left>
      <right style="thin">
        <color rgb="FFC0C0C0"/>
      </right>
      <top style="thin">
        <color rgb="FFC0C0C0"/>
      </top>
      <bottom style="thin">
        <color rgb="FFC0C0C0"/>
      </bottom>
    </border>
    <border>
      <left style="hair">
        <color rgb="FF7F7F7F"/>
      </left>
      <right style="hair">
        <color rgb="FF7F7F7F"/>
      </right>
      <top style="hair">
        <color rgb="FF7F7F7F"/>
      </top>
      <bottom style="hair">
        <color rgb="FF7F7F7F"/>
      </bottom>
    </border>
    <border>
      <left style="hair">
        <color rgb="FF5AB7B2"/>
      </left>
      <right style="hair">
        <color rgb="FF5AB7B2"/>
      </right>
      <top style="hair">
        <color rgb="FF5AB7B2"/>
      </top>
    </border>
    <border>
      <left style="hair">
        <color rgb="FF5AB7B2"/>
      </left>
      <right style="hair">
        <color rgb="FF5AB7B2"/>
      </right>
      <bottom style="hair">
        <color rgb="FF5AB7B2"/>
      </bottom>
    </border>
    <border>
      <left style="thin">
        <color rgb="FF000000"/>
      </left>
      <right style="thin">
        <color rgb="FF000000"/>
      </right>
      <top style="thin">
        <color rgb="FF000000"/>
      </top>
      <bottom/>
    </border>
    <border>
      <left style="thin">
        <color rgb="FF000000"/>
      </left>
      <right style="thin">
        <color rgb="FF000000"/>
      </right>
      <top style="thin">
        <color rgb="FF000000"/>
      </top>
      <bottom style="thin">
        <color rgb="FF000000"/>
      </bottom>
    </border>
    <border>
      <left style="hair">
        <color rgb="FF7F7F7F"/>
      </left>
      <right/>
      <top/>
      <bottom/>
    </border>
    <border>
      <left style="thin">
        <color rgb="FFC0C0C0"/>
      </left>
    </border>
    <border>
      <left style="dotted">
        <color rgb="FF7F7F7F"/>
      </left>
      <top style="dotted">
        <color rgb="FF7F7F7F"/>
      </top>
      <bottom style="dotted">
        <color rgb="FF7F7F7F"/>
      </bottom>
    </border>
    <border>
      <right style="dotted">
        <color rgb="FF7F7F7F"/>
      </right>
      <top style="dotted">
        <color rgb="FF7F7F7F"/>
      </top>
      <bottom style="dotted">
        <color rgb="FF7F7F7F"/>
      </bottom>
    </border>
    <border>
      <left style="dotted">
        <color rgb="FF7F7F7F"/>
      </left>
      <right style="dotted">
        <color rgb="FF7F7F7F"/>
      </right>
      <top style="dotted">
        <color rgb="FF7F7F7F"/>
      </top>
      <bottom style="dotted">
        <color rgb="FF7F7F7F"/>
      </bottom>
    </border>
    <border>
      <left style="hair">
        <color rgb="FF7F7F7F"/>
      </left>
      <top style="hair">
        <color rgb="FF7F7F7F"/>
      </top>
      <bottom style="hair">
        <color rgb="FF7F7F7F"/>
      </bottom>
    </border>
    <border>
      <right style="hair">
        <color rgb="FF7F7F7F"/>
      </right>
      <top style="hair">
        <color rgb="FF7F7F7F"/>
      </top>
      <bottom style="hair">
        <color rgb="FF7F7F7F"/>
      </bottom>
    </border>
    <border>
      <right style="hair">
        <color rgb="FF7F7F7F"/>
      </right>
    </border>
    <border>
      <top style="hair">
        <color rgb="FF7F7F7F"/>
      </top>
      <bottom style="hair">
        <color rgb="FF7F7F7F"/>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thin">
        <color rgb="FF000000"/>
      </right>
      <top/>
      <bottom style="thin">
        <color rgb="FF000000"/>
      </bottom>
    </border>
    <border>
      <left style="thin">
        <color rgb="FF000000"/>
      </left>
      <top style="thin">
        <color rgb="FF000000"/>
      </top>
      <bottom style="hair">
        <color rgb="FF7F7F7F"/>
      </bottom>
    </border>
    <border>
      <top style="thin">
        <color rgb="FF000000"/>
      </top>
      <bottom style="hair">
        <color rgb="FF7F7F7F"/>
      </bottom>
    </border>
    <border>
      <right style="hair">
        <color rgb="FF7F7F7F"/>
      </right>
      <top style="thin">
        <color rgb="FF000000"/>
      </top>
      <bottom style="hair">
        <color rgb="FF7F7F7F"/>
      </bottom>
    </border>
    <border>
      <left style="thin">
        <color rgb="FF000000"/>
      </left>
      <top style="hair">
        <color rgb="FF7F7F7F"/>
      </top>
      <bottom style="hair">
        <color rgb="FF7F7F7F"/>
      </bottom>
    </border>
    <border>
      <left/>
      <right style="thin">
        <color rgb="FF000000"/>
      </right>
      <top/>
      <bottom style="thin">
        <color rgb="FF000000"/>
      </bottom>
    </border>
    <border>
      <left style="thin">
        <color rgb="FF000000"/>
      </left>
      <right/>
      <top/>
      <bottom style="thin">
        <color rgb="FF000000"/>
      </bottom>
    </border>
    <border>
      <left/>
      <top style="hair">
        <color rgb="FF7F7F7F"/>
      </top>
      <bottom style="hair">
        <color rgb="FF7F7F7F"/>
      </bottom>
    </border>
    <border>
      <left style="dotted">
        <color rgb="FFFF0000"/>
      </left>
      <right style="dotted">
        <color rgb="FFFF0000"/>
      </right>
      <top style="dotted">
        <color rgb="FFFF0000"/>
      </top>
      <bottom style="dotted">
        <color rgb="FFFF0000"/>
      </bottom>
    </border>
    <border>
      <left style="hair">
        <color rgb="FFFF0000"/>
      </left>
      <right style="hair">
        <color rgb="FFFF0000"/>
      </right>
      <top style="hair">
        <color rgb="FFFF0000"/>
      </top>
      <bottom style="hair">
        <color rgb="FFFF0000"/>
      </bottom>
    </border>
    <border>
      <left style="dotted">
        <color rgb="FFFF0000"/>
      </left>
      <top style="dotted">
        <color rgb="FFFF0000"/>
      </top>
    </border>
    <border>
      <top style="dotted">
        <color rgb="FFFF0000"/>
      </top>
    </border>
    <border>
      <right style="dotted">
        <color rgb="FFFF0000"/>
      </right>
      <top style="dotted">
        <color rgb="FFFF0000"/>
      </top>
    </border>
    <border>
      <left style="dotted">
        <color rgb="FFFF0000"/>
      </left>
    </border>
    <border>
      <left style="hair">
        <color rgb="FF7F7F7F"/>
      </left>
      <right style="dotted">
        <color rgb="FFFF0000"/>
      </right>
      <top style="hair">
        <color rgb="FF7F7F7F"/>
      </top>
      <bottom style="hair">
        <color rgb="FF7F7F7F"/>
      </bottom>
    </border>
    <border>
      <left style="dotted">
        <color rgb="FFFF0000"/>
      </left>
      <right/>
      <top/>
      <bottom style="dotted">
        <color rgb="FFFF0000"/>
      </bottom>
    </border>
    <border>
      <left/>
      <right/>
      <top/>
      <bottom style="dotted">
        <color rgb="FFFF0000"/>
      </bottom>
    </border>
    <border>
      <left/>
      <right style="dotted">
        <color rgb="FFFF0000"/>
      </right>
      <top/>
      <bottom style="dotted">
        <color rgb="FFFF0000"/>
      </bottom>
    </border>
  </borders>
  <cellStyleXfs count="1">
    <xf borderId="0" fillId="0" fontId="0" numFmtId="0" applyAlignment="1" applyFont="1"/>
  </cellStyleXfs>
  <cellXfs count="208">
    <xf borderId="0" fillId="0" fontId="0" numFmtId="0" xfId="0" applyAlignment="1" applyFont="1">
      <alignment readingOrder="0" shrinkToFit="0" vertical="bottom" wrapText="0"/>
    </xf>
    <xf borderId="1" fillId="2" fontId="1" numFmtId="0" xfId="0" applyBorder="1" applyFill="1" applyFont="1"/>
    <xf borderId="1" fillId="2" fontId="2" numFmtId="0" xfId="0" applyBorder="1" applyFont="1"/>
    <xf borderId="1" fillId="2" fontId="3" numFmtId="0" xfId="0" applyAlignment="1" applyBorder="1" applyFont="1">
      <alignment horizontal="left" vertical="center"/>
    </xf>
    <xf borderId="1" fillId="2" fontId="4" numFmtId="0" xfId="0" applyAlignment="1" applyBorder="1" applyFont="1">
      <alignment horizontal="left" vertical="center"/>
    </xf>
    <xf borderId="2" fillId="2" fontId="5" numFmtId="0" xfId="0" applyAlignment="1" applyBorder="1" applyFont="1">
      <alignment horizontal="left"/>
    </xf>
    <xf borderId="3" fillId="0" fontId="6" numFmtId="0" xfId="0" applyBorder="1" applyFont="1"/>
    <xf borderId="4" fillId="0" fontId="6" numFmtId="0" xfId="0" applyBorder="1" applyFont="1"/>
    <xf borderId="1" fillId="2" fontId="7" numFmtId="0" xfId="0" applyBorder="1" applyFont="1"/>
    <xf borderId="2" fillId="2" fontId="8" numFmtId="0" xfId="0" applyAlignment="1" applyBorder="1" applyFont="1">
      <alignment horizontal="left"/>
    </xf>
    <xf borderId="1" fillId="2" fontId="9" numFmtId="0" xfId="0" applyBorder="1" applyFont="1"/>
    <xf borderId="5" fillId="2" fontId="10" numFmtId="164" xfId="0" applyAlignment="1" applyBorder="1" applyFont="1" applyNumberFormat="1">
      <alignment horizontal="center"/>
    </xf>
    <xf borderId="5" fillId="2" fontId="10" numFmtId="165" xfId="0" applyAlignment="1" applyBorder="1" applyFont="1" applyNumberFormat="1">
      <alignment horizontal="center"/>
    </xf>
    <xf borderId="1" fillId="2" fontId="9" numFmtId="0" xfId="0" applyAlignment="1" applyBorder="1" applyFont="1">
      <alignment horizontal="center" vertical="center"/>
    </xf>
    <xf borderId="0" fillId="0" fontId="1" numFmtId="0" xfId="0" applyFont="1"/>
    <xf borderId="1" fillId="3" fontId="11" numFmtId="0" xfId="0" applyAlignment="1" applyBorder="1" applyFill="1" applyFont="1">
      <alignment horizontal="left"/>
    </xf>
    <xf borderId="0" fillId="0" fontId="1" numFmtId="0" xfId="0" applyAlignment="1" applyFont="1">
      <alignment vertical="center"/>
    </xf>
    <xf borderId="0" fillId="0" fontId="12" numFmtId="0" xfId="0" applyFont="1"/>
    <xf borderId="0" fillId="0" fontId="12" numFmtId="0" xfId="0" applyAlignment="1" applyFont="1">
      <alignment horizontal="center"/>
    </xf>
    <xf borderId="0" fillId="0" fontId="13" numFmtId="0" xfId="0" applyFont="1"/>
    <xf borderId="5" fillId="0" fontId="10" numFmtId="164" xfId="0" applyAlignment="1" applyBorder="1" applyFont="1" applyNumberFormat="1">
      <alignment horizontal="center"/>
    </xf>
    <xf borderId="6" fillId="4" fontId="12" numFmtId="0" xfId="0" applyAlignment="1" applyBorder="1" applyFill="1" applyFont="1">
      <alignment vertical="center"/>
    </xf>
    <xf borderId="6" fillId="4" fontId="1" numFmtId="0" xfId="0" applyAlignment="1" applyBorder="1" applyFont="1">
      <alignment vertical="center"/>
    </xf>
    <xf borderId="0" fillId="0" fontId="12" numFmtId="0" xfId="0" applyAlignment="1" applyFont="1">
      <alignment vertical="center"/>
    </xf>
    <xf borderId="0" fillId="0" fontId="14" numFmtId="0" xfId="0" applyAlignment="1" applyFont="1">
      <alignment vertical="center"/>
    </xf>
    <xf borderId="5" fillId="0" fontId="10" numFmtId="165" xfId="0" applyAlignment="1" applyBorder="1" applyFont="1" applyNumberFormat="1">
      <alignment horizontal="center"/>
    </xf>
    <xf borderId="1" fillId="2" fontId="10" numFmtId="164" xfId="0" applyAlignment="1" applyBorder="1" applyFont="1" applyNumberFormat="1">
      <alignment horizontal="center"/>
    </xf>
    <xf borderId="1" fillId="5" fontId="15" numFmtId="0" xfId="0" applyBorder="1" applyFill="1" applyFont="1"/>
    <xf borderId="2" fillId="5" fontId="15" numFmtId="0" xfId="0" applyAlignment="1" applyBorder="1" applyFont="1">
      <alignment horizontal="left" shrinkToFit="0" vertical="center" wrapText="1"/>
    </xf>
    <xf borderId="1" fillId="5" fontId="15" numFmtId="49" xfId="0" applyAlignment="1" applyBorder="1" applyFont="1" applyNumberFormat="1">
      <alignment horizontal="right"/>
    </xf>
    <xf borderId="2" fillId="5" fontId="15" numFmtId="0" xfId="0" applyAlignment="1" applyBorder="1" applyFont="1">
      <alignment shrinkToFit="0" vertical="center" wrapText="1"/>
    </xf>
    <xf borderId="1" fillId="5" fontId="15" numFmtId="0" xfId="0" applyAlignment="1" applyBorder="1" applyFont="1">
      <alignment horizontal="left" shrinkToFit="0" vertical="center" wrapText="1"/>
    </xf>
    <xf borderId="7" fillId="0" fontId="16" numFmtId="0" xfId="0" applyAlignment="1" applyBorder="1" applyFont="1">
      <alignment horizontal="left" vertical="center"/>
    </xf>
    <xf borderId="8" fillId="5" fontId="15" numFmtId="49" xfId="0" applyAlignment="1" applyBorder="1" applyFont="1" applyNumberFormat="1">
      <alignment horizontal="right" vertical="center"/>
    </xf>
    <xf borderId="1" fillId="5" fontId="15" numFmtId="49" xfId="0" applyAlignment="1" applyBorder="1" applyFont="1" applyNumberFormat="1">
      <alignment horizontal="right" vertical="center"/>
    </xf>
    <xf borderId="9" fillId="0" fontId="1" numFmtId="0" xfId="0" applyAlignment="1" applyBorder="1" applyFont="1">
      <alignment horizontal="center" vertical="center"/>
    </xf>
    <xf borderId="10" fillId="6" fontId="1" numFmtId="0" xfId="0" applyAlignment="1" applyBorder="1" applyFill="1" applyFont="1">
      <alignment horizontal="left" vertical="center"/>
    </xf>
    <xf borderId="10" fillId="7" fontId="1" numFmtId="166" xfId="0" applyAlignment="1" applyBorder="1" applyFill="1" applyFont="1" applyNumberFormat="1">
      <alignment vertical="center"/>
    </xf>
    <xf borderId="1" fillId="5" fontId="15" numFmtId="0" xfId="0" applyAlignment="1" applyBorder="1" applyFont="1">
      <alignment vertical="center"/>
    </xf>
    <xf borderId="1" fillId="5" fontId="15" numFmtId="49" xfId="0" applyAlignment="1" applyBorder="1" applyFont="1" applyNumberFormat="1">
      <alignment horizontal="right" vertical="top"/>
    </xf>
    <xf borderId="2" fillId="5" fontId="17" numFmtId="0" xfId="0" applyAlignment="1" applyBorder="1" applyFont="1">
      <alignment shrinkToFit="0" vertical="top" wrapText="1"/>
    </xf>
    <xf borderId="1" fillId="8" fontId="18" numFmtId="0" xfId="0" applyAlignment="1" applyBorder="1" applyFill="1" applyFont="1">
      <alignment horizontal="center" shrinkToFit="0" vertical="center" wrapText="1"/>
    </xf>
    <xf borderId="1" fillId="9" fontId="15" numFmtId="0" xfId="0" applyAlignment="1" applyBorder="1" applyFill="1" applyFont="1">
      <alignment horizontal="center" shrinkToFit="0" vertical="center" wrapText="1"/>
    </xf>
    <xf borderId="1" fillId="10" fontId="18" numFmtId="0" xfId="0" applyAlignment="1" applyBorder="1" applyFill="1" applyFont="1">
      <alignment horizontal="center" shrinkToFit="0" vertical="center" wrapText="1"/>
    </xf>
    <xf borderId="8" fillId="5" fontId="15" numFmtId="49" xfId="0" applyAlignment="1" applyBorder="1" applyFont="1" applyNumberFormat="1">
      <alignment horizontal="right"/>
    </xf>
    <xf borderId="0" fillId="0" fontId="19" numFmtId="0" xfId="0" applyAlignment="1" applyFont="1">
      <alignment horizontal="left" vertical="center"/>
    </xf>
    <xf borderId="0" fillId="0" fontId="15" numFmtId="0" xfId="0" applyFont="1"/>
    <xf borderId="1" fillId="5" fontId="17" numFmtId="0" xfId="0" applyBorder="1" applyFont="1"/>
    <xf borderId="10" fillId="4" fontId="1" numFmtId="0" xfId="0" applyAlignment="1" applyBorder="1" applyFont="1">
      <alignment vertical="center"/>
    </xf>
    <xf borderId="2" fillId="8" fontId="20" numFmtId="0" xfId="0" applyAlignment="1" applyBorder="1" applyFont="1">
      <alignment shrinkToFit="0" vertical="center" wrapText="1"/>
    </xf>
    <xf borderId="11" fillId="11" fontId="15" numFmtId="0" xfId="0" applyAlignment="1" applyBorder="1" applyFill="1" applyFont="1">
      <alignment shrinkToFit="0" vertical="center" wrapText="1"/>
    </xf>
    <xf borderId="12" fillId="0" fontId="6" numFmtId="0" xfId="0" applyBorder="1" applyFont="1"/>
    <xf borderId="0" fillId="0" fontId="1" numFmtId="0" xfId="0" applyAlignment="1" applyFont="1">
      <alignment shrinkToFit="0" vertical="center" wrapText="1"/>
    </xf>
    <xf borderId="1" fillId="5" fontId="21" numFmtId="0" xfId="0" applyAlignment="1" applyBorder="1" applyFont="1">
      <alignment vertical="center"/>
    </xf>
    <xf borderId="1" fillId="5" fontId="15" numFmtId="0" xfId="0" applyAlignment="1" applyBorder="1" applyFont="1">
      <alignment shrinkToFit="0" vertical="center" wrapText="1"/>
    </xf>
    <xf borderId="2" fillId="9" fontId="22" numFmtId="0" xfId="0" applyAlignment="1" applyBorder="1" applyFont="1">
      <alignment shrinkToFit="0" vertical="center" wrapText="1"/>
    </xf>
    <xf borderId="2" fillId="10" fontId="23" numFmtId="0" xfId="0" applyAlignment="1" applyBorder="1" applyFont="1">
      <alignment shrinkToFit="0" vertical="center" wrapText="1"/>
    </xf>
    <xf borderId="1" fillId="5" fontId="24" numFmtId="0" xfId="0" applyAlignment="1" applyBorder="1" applyFont="1">
      <alignment shrinkToFit="0" vertical="center" wrapText="1"/>
    </xf>
    <xf borderId="0" fillId="0" fontId="25" numFmtId="0" xfId="0" applyAlignment="1" applyFont="1">
      <alignment shrinkToFit="0" vertical="center" wrapText="1"/>
    </xf>
    <xf borderId="1" fillId="2" fontId="26" numFmtId="0" xfId="0" applyBorder="1" applyFont="1"/>
    <xf borderId="0" fillId="0" fontId="27" numFmtId="0" xfId="0" applyFont="1"/>
    <xf borderId="0" fillId="0" fontId="28" numFmtId="0" xfId="0" applyFont="1"/>
    <xf borderId="7" fillId="0" fontId="16" numFmtId="0" xfId="0" applyAlignment="1" applyBorder="1" applyFont="1">
      <alignment horizontal="center" vertical="center"/>
    </xf>
    <xf borderId="13" fillId="12" fontId="28" numFmtId="0" xfId="0" applyAlignment="1" applyBorder="1" applyFill="1" applyFont="1">
      <alignment horizontal="center" vertical="center"/>
    </xf>
    <xf borderId="14" fillId="13" fontId="28" numFmtId="0" xfId="0" applyAlignment="1" applyBorder="1" applyFill="1" applyFont="1">
      <alignment horizontal="center" vertical="center"/>
    </xf>
    <xf borderId="14" fillId="14" fontId="28" numFmtId="0" xfId="0" applyAlignment="1" applyBorder="1" applyFill="1" applyFont="1">
      <alignment horizontal="center" vertical="center"/>
    </xf>
    <xf borderId="0" fillId="0" fontId="15" numFmtId="0" xfId="0" applyAlignment="1" applyFont="1">
      <alignment horizontal="center"/>
    </xf>
    <xf borderId="10" fillId="7" fontId="15" numFmtId="167" xfId="0" applyAlignment="1" applyBorder="1" applyFont="1" applyNumberFormat="1">
      <alignment horizontal="center" vertical="center"/>
    </xf>
    <xf borderId="1" fillId="15" fontId="15" numFmtId="0" xfId="0" applyAlignment="1" applyBorder="1" applyFill="1" applyFont="1">
      <alignment horizontal="center" vertical="center"/>
    </xf>
    <xf borderId="13" fillId="12" fontId="15" numFmtId="0" xfId="0" applyAlignment="1" applyBorder="1" applyFont="1">
      <alignment horizontal="center" vertical="center"/>
    </xf>
    <xf borderId="14" fillId="13" fontId="15" numFmtId="0" xfId="0" applyAlignment="1" applyBorder="1" applyFont="1">
      <alignment horizontal="center" vertical="center"/>
    </xf>
    <xf borderId="14" fillId="14" fontId="15" numFmtId="0" xfId="0" applyAlignment="1" applyBorder="1" applyFont="1">
      <alignment horizontal="center" vertical="center"/>
    </xf>
    <xf borderId="1" fillId="15" fontId="1" numFmtId="0" xfId="0" applyAlignment="1" applyBorder="1" applyFont="1">
      <alignment vertical="center"/>
    </xf>
    <xf borderId="0" fillId="0" fontId="1" numFmtId="0" xfId="0" applyAlignment="1" applyFont="1">
      <alignment horizontal="center"/>
    </xf>
    <xf borderId="15" fillId="7" fontId="15" numFmtId="166" xfId="0" applyAlignment="1" applyBorder="1" applyFont="1" applyNumberFormat="1">
      <alignment horizontal="center" vertical="center"/>
    </xf>
    <xf borderId="7" fillId="0" fontId="16" numFmtId="0" xfId="0" applyAlignment="1" applyBorder="1" applyFont="1">
      <alignment horizontal="left" shrinkToFit="0" vertical="center" wrapText="1"/>
    </xf>
    <xf borderId="7" fillId="0" fontId="16" numFmtId="0" xfId="0" applyAlignment="1" applyBorder="1" applyFont="1">
      <alignment horizontal="center" shrinkToFit="0" vertical="center" wrapText="1"/>
    </xf>
    <xf borderId="0" fillId="0" fontId="27" numFmtId="0" xfId="0" applyAlignment="1" applyFont="1">
      <alignment horizontal="center"/>
    </xf>
    <xf borderId="0" fillId="0" fontId="27" numFmtId="3" xfId="0" applyAlignment="1" applyFont="1" applyNumberFormat="1">
      <alignment horizontal="center"/>
    </xf>
    <xf borderId="0" fillId="0" fontId="29" numFmtId="0" xfId="0" applyAlignment="1" applyFont="1">
      <alignment horizontal="left" shrinkToFit="0" vertical="center" wrapText="1"/>
    </xf>
    <xf borderId="1" fillId="2" fontId="30" numFmtId="0" xfId="0" applyAlignment="1" applyBorder="1" applyFont="1">
      <alignment horizontal="left"/>
    </xf>
    <xf borderId="0" fillId="0" fontId="31" numFmtId="0" xfId="0" applyFont="1"/>
    <xf borderId="0" fillId="0" fontId="32" numFmtId="0" xfId="0" applyAlignment="1" applyFont="1">
      <alignment horizontal="left"/>
    </xf>
    <xf borderId="0" fillId="0" fontId="33" numFmtId="0" xfId="0" applyFont="1"/>
    <xf borderId="10" fillId="7" fontId="1" numFmtId="0" xfId="0" applyAlignment="1" applyBorder="1" applyFont="1">
      <alignment horizontal="left" vertical="center"/>
    </xf>
    <xf borderId="0" fillId="0" fontId="10" numFmtId="165" xfId="0" applyAlignment="1" applyFont="1" applyNumberFormat="1">
      <alignment horizontal="center"/>
    </xf>
    <xf borderId="0" fillId="0" fontId="32" numFmtId="0" xfId="0" applyFont="1"/>
    <xf borderId="10" fillId="7" fontId="1" numFmtId="168" xfId="0" applyAlignment="1" applyBorder="1" applyFont="1" applyNumberFormat="1">
      <alignment vertical="center"/>
    </xf>
    <xf borderId="0" fillId="0" fontId="34" numFmtId="0" xfId="0" applyAlignment="1" applyFont="1">
      <alignment horizontal="left"/>
    </xf>
    <xf borderId="0" fillId="0" fontId="35" numFmtId="0" xfId="0" applyAlignment="1" applyFont="1">
      <alignment horizontal="left"/>
    </xf>
    <xf borderId="0" fillId="0" fontId="36" numFmtId="0" xfId="0" applyAlignment="1" applyFont="1">
      <alignment vertical="center"/>
    </xf>
    <xf borderId="9" fillId="16" fontId="16" numFmtId="0" xfId="0" applyBorder="1" applyFill="1" applyFont="1"/>
    <xf borderId="10" fillId="7" fontId="1" numFmtId="15" xfId="0" applyAlignment="1" applyBorder="1" applyFont="1" applyNumberFormat="1">
      <alignment horizontal="center" vertical="center"/>
    </xf>
    <xf borderId="10" fillId="7" fontId="1" numFmtId="15" xfId="0" applyAlignment="1" applyBorder="1" applyFont="1" applyNumberFormat="1">
      <alignment horizontal="right" vertical="center"/>
    </xf>
    <xf borderId="10" fillId="0" fontId="37" numFmtId="15" xfId="0" applyAlignment="1" applyBorder="1" applyFont="1" applyNumberFormat="1">
      <alignment horizontal="right" vertical="center"/>
    </xf>
    <xf borderId="10" fillId="0" fontId="37" numFmtId="169" xfId="0" applyAlignment="1" applyBorder="1" applyFont="1" applyNumberFormat="1">
      <alignment vertical="center"/>
    </xf>
    <xf borderId="9" fillId="0" fontId="1" numFmtId="0" xfId="0" applyBorder="1" applyFont="1"/>
    <xf borderId="10" fillId="7" fontId="1" numFmtId="167" xfId="0" applyAlignment="1" applyBorder="1" applyFont="1" applyNumberFormat="1">
      <alignment vertical="center"/>
    </xf>
    <xf borderId="10" fillId="0" fontId="1" numFmtId="170" xfId="0" applyAlignment="1" applyBorder="1" applyFont="1" applyNumberFormat="1">
      <alignment vertical="center"/>
    </xf>
    <xf borderId="9" fillId="17" fontId="12" numFmtId="0" xfId="0" applyBorder="1" applyFill="1" applyFont="1"/>
    <xf borderId="9" fillId="17" fontId="12" numFmtId="3" xfId="0" applyAlignment="1" applyBorder="1" applyFont="1" applyNumberFormat="1">
      <alignment horizontal="right"/>
    </xf>
    <xf borderId="0" fillId="0" fontId="1" numFmtId="0" xfId="0" applyAlignment="1" applyFont="1">
      <alignment horizontal="right"/>
    </xf>
    <xf borderId="0" fillId="0" fontId="38" numFmtId="0" xfId="0" applyFont="1"/>
    <xf borderId="0" fillId="0" fontId="29" numFmtId="0" xfId="0" applyFont="1"/>
    <xf borderId="0" fillId="0" fontId="1" numFmtId="3" xfId="0" applyAlignment="1" applyFont="1" applyNumberFormat="1">
      <alignment horizontal="right"/>
    </xf>
    <xf borderId="9" fillId="0" fontId="1" numFmtId="0" xfId="0" applyAlignment="1" applyBorder="1" applyFont="1">
      <alignment horizontal="left"/>
    </xf>
    <xf borderId="9" fillId="0" fontId="1" numFmtId="171" xfId="0" applyAlignment="1" applyBorder="1" applyFont="1" applyNumberFormat="1">
      <alignment horizontal="left" shrinkToFit="0" wrapText="1"/>
    </xf>
    <xf borderId="9" fillId="0" fontId="1" numFmtId="0" xfId="0" applyAlignment="1" applyBorder="1" applyFont="1">
      <alignment shrinkToFit="0" wrapText="1"/>
    </xf>
    <xf borderId="9" fillId="18" fontId="39" numFmtId="0" xfId="0" applyBorder="1" applyFill="1" applyFont="1"/>
    <xf borderId="9" fillId="18" fontId="39" numFmtId="3" xfId="0" applyAlignment="1" applyBorder="1" applyFont="1" applyNumberFormat="1">
      <alignment horizontal="right"/>
    </xf>
    <xf borderId="16" fillId="0" fontId="1" numFmtId="3" xfId="0" applyAlignment="1" applyBorder="1" applyFont="1" applyNumberFormat="1">
      <alignment horizontal="right"/>
    </xf>
    <xf borderId="0" fillId="0" fontId="40" numFmtId="0" xfId="0" applyFont="1"/>
    <xf borderId="1" fillId="5" fontId="1" numFmtId="0" xfId="0" applyBorder="1" applyFont="1"/>
    <xf borderId="1" fillId="5" fontId="39" numFmtId="0" xfId="0" applyBorder="1" applyFont="1"/>
    <xf borderId="1" fillId="5" fontId="39" numFmtId="3" xfId="0" applyAlignment="1" applyBorder="1" applyFont="1" applyNumberFormat="1">
      <alignment horizontal="right"/>
    </xf>
    <xf borderId="10" fillId="0" fontId="37" numFmtId="0" xfId="0" applyAlignment="1" applyBorder="1" applyFont="1">
      <alignment horizontal="left" vertical="center"/>
    </xf>
    <xf borderId="0" fillId="0" fontId="41" numFmtId="0" xfId="0" applyFont="1"/>
    <xf borderId="9" fillId="17" fontId="16" numFmtId="0" xfId="0" applyBorder="1" applyFont="1"/>
    <xf borderId="1" fillId="5" fontId="1" numFmtId="3" xfId="0" applyBorder="1" applyFont="1" applyNumberFormat="1"/>
    <xf borderId="10" fillId="0" fontId="1" numFmtId="170" xfId="0" applyAlignment="1" applyBorder="1" applyFont="1" applyNumberFormat="1">
      <alignment horizontal="center" vertical="center"/>
    </xf>
    <xf borderId="0" fillId="0" fontId="1" numFmtId="172" xfId="0" applyFont="1" applyNumberFormat="1"/>
    <xf borderId="0" fillId="0" fontId="1" numFmtId="3" xfId="0" applyFont="1" applyNumberFormat="1"/>
    <xf borderId="10" fillId="0" fontId="1" numFmtId="169" xfId="0" applyAlignment="1" applyBorder="1" applyFont="1" applyNumberFormat="1">
      <alignment horizontal="center" vertical="center"/>
    </xf>
    <xf borderId="0" fillId="0" fontId="29" numFmtId="3" xfId="0" applyAlignment="1" applyFont="1" applyNumberFormat="1">
      <alignment horizontal="right"/>
    </xf>
    <xf borderId="9" fillId="16" fontId="12" numFmtId="173" xfId="0" applyAlignment="1" applyBorder="1" applyFont="1" applyNumberFormat="1">
      <alignment horizontal="right"/>
    </xf>
    <xf borderId="0" fillId="0" fontId="41" numFmtId="3" xfId="0" applyFont="1" applyNumberFormat="1"/>
    <xf borderId="10" fillId="0" fontId="1" numFmtId="174" xfId="0" applyAlignment="1" applyBorder="1" applyFont="1" applyNumberFormat="1">
      <alignment horizontal="center" vertical="center"/>
    </xf>
    <xf borderId="17" fillId="7" fontId="1" numFmtId="0" xfId="0" applyAlignment="1" applyBorder="1" applyFont="1">
      <alignment horizontal="left" vertical="center"/>
    </xf>
    <xf borderId="18" fillId="0" fontId="6" numFmtId="0" xfId="0" applyBorder="1" applyFont="1"/>
    <xf borderId="1" fillId="5" fontId="1" numFmtId="0" xfId="0" applyAlignment="1" applyBorder="1" applyFont="1">
      <alignment horizontal="right"/>
    </xf>
    <xf borderId="19" fillId="7" fontId="1" numFmtId="0" xfId="0" applyAlignment="1" applyBorder="1" applyFont="1">
      <alignment horizontal="left" vertical="center"/>
    </xf>
    <xf borderId="0" fillId="0" fontId="1" numFmtId="0" xfId="0" applyAlignment="1" applyFont="1">
      <alignment horizontal="left"/>
    </xf>
    <xf borderId="1" fillId="2" fontId="1" numFmtId="0" xfId="0" applyAlignment="1" applyBorder="1" applyFont="1">
      <alignment shrinkToFit="0" wrapText="1"/>
    </xf>
    <xf borderId="1" fillId="2" fontId="9" numFmtId="0" xfId="0" applyAlignment="1" applyBorder="1" applyFont="1">
      <alignment shrinkToFit="0" wrapText="1"/>
    </xf>
    <xf borderId="1" fillId="2" fontId="9" numFmtId="0" xfId="0" applyAlignment="1" applyBorder="1" applyFont="1">
      <alignment horizontal="center" shrinkToFit="0" vertical="center" wrapText="1"/>
    </xf>
    <xf borderId="1" fillId="5" fontId="1" numFmtId="0" xfId="0" applyAlignment="1" applyBorder="1" applyFont="1">
      <alignment shrinkToFit="0" wrapText="1"/>
    </xf>
    <xf borderId="0" fillId="0" fontId="12" numFmtId="0" xfId="0" applyAlignment="1" applyFont="1">
      <alignment shrinkToFit="0" vertical="center" wrapText="1"/>
    </xf>
    <xf borderId="1" fillId="5" fontId="31" numFmtId="0" xfId="0" applyAlignment="1" applyBorder="1" applyFont="1">
      <alignment shrinkToFit="0" wrapText="1"/>
    </xf>
    <xf borderId="1" fillId="5" fontId="42" numFmtId="0" xfId="0" applyAlignment="1" applyBorder="1" applyFont="1">
      <alignment shrinkToFit="0" wrapText="1"/>
    </xf>
    <xf borderId="10" fillId="7" fontId="1" numFmtId="0" xfId="0" applyAlignment="1" applyBorder="1" applyFont="1">
      <alignment horizontal="left" shrinkToFit="0" vertical="center" wrapText="1"/>
    </xf>
    <xf borderId="20" fillId="7" fontId="1" numFmtId="0" xfId="0" applyAlignment="1" applyBorder="1" applyFont="1">
      <alignment horizontal="left" shrinkToFit="0" vertical="center" wrapText="1"/>
    </xf>
    <xf borderId="21" fillId="0" fontId="6" numFmtId="0" xfId="0" applyBorder="1" applyFont="1"/>
    <xf borderId="1" fillId="5" fontId="31" numFmtId="0" xfId="0" applyBorder="1" applyFont="1"/>
    <xf borderId="10" fillId="7" fontId="43" numFmtId="0" xfId="0" applyAlignment="1" applyBorder="1" applyFont="1">
      <alignment horizontal="left" shrinkToFit="0" vertical="center" wrapText="1"/>
    </xf>
    <xf borderId="1" fillId="5" fontId="1" numFmtId="0" xfId="0" applyAlignment="1" applyBorder="1" applyFont="1">
      <alignment readingOrder="0"/>
    </xf>
    <xf borderId="1" fillId="5" fontId="1" numFmtId="0" xfId="0" applyAlignment="1" applyBorder="1" applyFont="1">
      <alignment horizontal="left"/>
    </xf>
    <xf borderId="1" fillId="3" fontId="11" numFmtId="0" xfId="0" applyAlignment="1" applyBorder="1" applyFont="1">
      <alignment horizontal="left" shrinkToFit="0" wrapText="1"/>
    </xf>
    <xf borderId="0" fillId="0" fontId="1" numFmtId="0" xfId="0" applyAlignment="1" applyFont="1">
      <alignment shrinkToFit="0" wrapText="1"/>
    </xf>
    <xf borderId="0" fillId="0" fontId="17" numFmtId="0" xfId="0" applyAlignment="1" applyFont="1">
      <alignment horizontal="left" vertical="center"/>
    </xf>
    <xf borderId="22" fillId="0" fontId="6" numFmtId="0" xfId="0" applyBorder="1" applyFont="1"/>
    <xf borderId="20" fillId="0" fontId="44" numFmtId="0" xfId="0" applyAlignment="1" applyBorder="1" applyFont="1">
      <alignment horizontal="center" vertical="center"/>
    </xf>
    <xf borderId="23" fillId="0" fontId="6" numFmtId="0" xfId="0" applyBorder="1" applyFont="1"/>
    <xf borderId="20" fillId="0" fontId="44" numFmtId="15" xfId="0" applyAlignment="1" applyBorder="1" applyFont="1" applyNumberFormat="1">
      <alignment horizontal="center" vertical="center"/>
    </xf>
    <xf borderId="1" fillId="19" fontId="15" numFmtId="0" xfId="0" applyBorder="1" applyFill="1" applyFont="1"/>
    <xf borderId="1" fillId="19" fontId="45" numFmtId="0" xfId="0" applyBorder="1" applyFont="1"/>
    <xf borderId="0" fillId="0" fontId="45" numFmtId="0" xfId="0" applyFont="1"/>
    <xf borderId="24" fillId="17" fontId="45" numFmtId="0" xfId="0" applyAlignment="1" applyBorder="1" applyFont="1">
      <alignment horizontal="center"/>
    </xf>
    <xf borderId="25" fillId="0" fontId="6" numFmtId="0" xfId="0" applyBorder="1" applyFont="1"/>
    <xf borderId="14" fillId="17" fontId="45" numFmtId="0" xfId="0" applyBorder="1" applyFont="1"/>
    <xf borderId="14" fillId="17" fontId="45" numFmtId="0" xfId="0" applyAlignment="1" applyBorder="1" applyFont="1">
      <alignment horizontal="center"/>
    </xf>
    <xf borderId="24" fillId="17" fontId="45" numFmtId="0" xfId="0" applyAlignment="1" applyBorder="1" applyFont="1">
      <alignment shrinkToFit="0" wrapText="1"/>
    </xf>
    <xf borderId="26" fillId="0" fontId="6" numFmtId="0" xfId="0" applyBorder="1" applyFont="1"/>
    <xf borderId="9" fillId="0" fontId="15" numFmtId="0" xfId="0" applyAlignment="1" applyBorder="1" applyFont="1">
      <alignment horizontal="center" vertical="center"/>
    </xf>
    <xf borderId="10" fillId="0" fontId="44" numFmtId="170" xfId="0" applyAlignment="1" applyBorder="1" applyFont="1" applyNumberFormat="1">
      <alignment horizontal="center" vertical="center"/>
    </xf>
    <xf borderId="10" fillId="0" fontId="44" numFmtId="169" xfId="0" applyAlignment="1" applyBorder="1" applyFont="1" applyNumberFormat="1">
      <alignment horizontal="center" vertical="center"/>
    </xf>
    <xf borderId="27" fillId="19" fontId="15" numFmtId="0" xfId="0" applyAlignment="1" applyBorder="1" applyFont="1">
      <alignment horizontal="center" vertical="center"/>
    </xf>
    <xf borderId="28" fillId="7" fontId="1" numFmtId="0" xfId="0" applyAlignment="1" applyBorder="1" applyFont="1">
      <alignment horizontal="left" shrinkToFit="0" vertical="center" wrapText="1"/>
    </xf>
    <xf borderId="29" fillId="0" fontId="6" numFmtId="0" xfId="0" applyBorder="1" applyFont="1"/>
    <xf borderId="30" fillId="0" fontId="6" numFmtId="0" xfId="0" applyBorder="1" applyFont="1"/>
    <xf borderId="31" fillId="7" fontId="1" numFmtId="0" xfId="0" applyAlignment="1" applyBorder="1" applyFont="1">
      <alignment horizontal="left" shrinkToFit="0" vertical="center" wrapText="1"/>
    </xf>
    <xf borderId="9" fillId="0" fontId="15" numFmtId="0" xfId="0" applyAlignment="1" applyBorder="1" applyFont="1">
      <alignment horizontal="center" shrinkToFit="0" vertical="center" wrapText="1"/>
    </xf>
    <xf borderId="31" fillId="7" fontId="1" numFmtId="0" xfId="0" applyAlignment="1" applyBorder="1" applyFont="1">
      <alignment horizontal="center" shrinkToFit="0" vertical="center" wrapText="1"/>
    </xf>
    <xf borderId="14" fillId="19" fontId="15" numFmtId="0" xfId="0" applyAlignment="1" applyBorder="1" applyFont="1">
      <alignment horizontal="center" vertical="center"/>
    </xf>
    <xf borderId="32" fillId="19" fontId="15" numFmtId="0" xfId="0" applyAlignment="1" applyBorder="1" applyFont="1">
      <alignment horizontal="center" vertical="center"/>
    </xf>
    <xf borderId="33" fillId="19" fontId="15" numFmtId="0" xfId="0" applyAlignment="1" applyBorder="1" applyFont="1">
      <alignment horizontal="center" vertical="center"/>
    </xf>
    <xf borderId="34" fillId="7" fontId="1" numFmtId="0" xfId="0" applyAlignment="1" applyBorder="1" applyFont="1">
      <alignment horizontal="center" shrinkToFit="0" vertical="center" wrapText="1"/>
    </xf>
    <xf borderId="0" fillId="0" fontId="17" numFmtId="0" xfId="0" applyAlignment="1" applyFont="1">
      <alignment vertical="center"/>
    </xf>
    <xf borderId="10" fillId="0" fontId="44" numFmtId="0" xfId="0" applyAlignment="1" applyBorder="1" applyFont="1">
      <alignment horizontal="center" vertical="center"/>
    </xf>
    <xf borderId="0" fillId="0" fontId="46" numFmtId="0" xfId="0" applyAlignment="1" applyFont="1">
      <alignment vertical="center"/>
    </xf>
    <xf borderId="0" fillId="0" fontId="15" numFmtId="0" xfId="0" applyAlignment="1" applyFont="1">
      <alignment shrinkToFit="0" vertical="top" wrapText="1"/>
    </xf>
    <xf borderId="0" fillId="0" fontId="1" numFmtId="0" xfId="0" applyAlignment="1" applyFont="1">
      <alignment shrinkToFit="0" vertical="top" wrapText="1"/>
    </xf>
    <xf borderId="0" fillId="0" fontId="47" numFmtId="0" xfId="0" applyAlignment="1" applyFont="1">
      <alignment shrinkToFit="0" vertical="top" wrapText="1"/>
    </xf>
    <xf borderId="0" fillId="0" fontId="15" numFmtId="0" xfId="0" applyAlignment="1" applyFont="1">
      <alignment horizontal="left" shrinkToFit="0" vertical="top" wrapText="1"/>
    </xf>
    <xf borderId="0" fillId="0" fontId="1" numFmtId="0" xfId="0" applyAlignment="1" applyFont="1">
      <alignment horizontal="left" shrinkToFit="0" vertical="top" wrapText="1"/>
    </xf>
    <xf borderId="2" fillId="3" fontId="11" numFmtId="0" xfId="0" applyAlignment="1" applyBorder="1" applyFont="1">
      <alignment horizontal="center"/>
    </xf>
    <xf borderId="1" fillId="3" fontId="11" numFmtId="0" xfId="0" applyAlignment="1" applyBorder="1" applyFont="1">
      <alignment horizontal="center"/>
    </xf>
    <xf borderId="19" fillId="0" fontId="15" numFmtId="0" xfId="0" applyAlignment="1" applyBorder="1" applyFont="1">
      <alignment horizontal="center" vertical="center"/>
    </xf>
    <xf borderId="19" fillId="0" fontId="15" numFmtId="0" xfId="0" applyAlignment="1" applyBorder="1" applyFont="1">
      <alignment horizontal="center" shrinkToFit="0" vertical="center" wrapText="1"/>
    </xf>
    <xf borderId="19" fillId="0" fontId="15" numFmtId="0" xfId="0" applyAlignment="1" applyBorder="1" applyFont="1">
      <alignment horizontal="left" shrinkToFit="0" vertical="center" wrapText="1"/>
    </xf>
    <xf borderId="5" fillId="20" fontId="10" numFmtId="165" xfId="0" applyAlignment="1" applyBorder="1" applyFill="1" applyFont="1" applyNumberFormat="1">
      <alignment horizontal="center"/>
    </xf>
    <xf borderId="0" fillId="0" fontId="15" numFmtId="0" xfId="0" applyAlignment="1" applyFont="1">
      <alignment horizontal="left" shrinkToFit="0" wrapText="1"/>
    </xf>
    <xf borderId="35" fillId="7" fontId="1" numFmtId="0" xfId="0" applyAlignment="1" applyBorder="1" applyFont="1">
      <alignment horizontal="left" vertical="center"/>
    </xf>
    <xf borderId="6" fillId="7" fontId="1" numFmtId="0" xfId="0" applyAlignment="1" applyBorder="1" applyFont="1">
      <alignment horizontal="left" vertical="center"/>
    </xf>
    <xf borderId="10" fillId="7" fontId="48" numFmtId="0" xfId="0" applyAlignment="1" applyBorder="1" applyFont="1">
      <alignment horizontal="left" vertical="center"/>
    </xf>
    <xf borderId="0" fillId="0" fontId="24" numFmtId="0" xfId="0" applyAlignment="1" applyFont="1">
      <alignment horizontal="left" shrinkToFit="0" wrapText="1"/>
    </xf>
    <xf borderId="0" fillId="0" fontId="49" numFmtId="0" xfId="0" applyFont="1"/>
    <xf borderId="36" fillId="7" fontId="1" numFmtId="166" xfId="0" applyAlignment="1" applyBorder="1" applyFont="1" applyNumberFormat="1">
      <alignment vertical="center"/>
    </xf>
    <xf borderId="0" fillId="0" fontId="14" numFmtId="0" xfId="0" applyAlignment="1" applyFont="1">
      <alignment horizontal="left" shrinkToFit="0" vertical="center" wrapText="1"/>
    </xf>
    <xf borderId="35" fillId="4" fontId="1" numFmtId="0" xfId="0" applyAlignment="1" applyBorder="1" applyFont="1">
      <alignment vertical="center"/>
    </xf>
    <xf borderId="37" fillId="0" fontId="12" numFmtId="0" xfId="0" applyBorder="1" applyFont="1"/>
    <xf borderId="38" fillId="0" fontId="12" numFmtId="0" xfId="0" applyBorder="1" applyFont="1"/>
    <xf borderId="39" fillId="0" fontId="12" numFmtId="0" xfId="0" applyBorder="1" applyFont="1"/>
    <xf borderId="40" fillId="0" fontId="1" numFmtId="0" xfId="0" applyAlignment="1" applyBorder="1" applyFont="1">
      <alignment vertical="center"/>
    </xf>
    <xf borderId="41" fillId="7" fontId="1" numFmtId="0" xfId="0" applyAlignment="1" applyBorder="1" applyFont="1">
      <alignment horizontal="left" vertical="center"/>
    </xf>
    <xf quotePrefix="1" borderId="10" fillId="7" fontId="1" numFmtId="0" xfId="0" applyAlignment="1" applyBorder="1" applyFont="1">
      <alignment horizontal="left" vertical="center"/>
    </xf>
    <xf borderId="42" fillId="4" fontId="12" numFmtId="0" xfId="0" applyAlignment="1" applyBorder="1" applyFont="1">
      <alignment vertical="center"/>
    </xf>
    <xf borderId="43" fillId="4" fontId="12" numFmtId="0" xfId="0" applyAlignment="1" applyBorder="1" applyFont="1">
      <alignment vertical="center"/>
    </xf>
    <xf borderId="44" fillId="4" fontId="12" numFmtId="0" xfId="0" applyAlignment="1" applyBorder="1" applyFont="1">
      <alignment vertical="center"/>
    </xf>
  </cellXfs>
  <cellStyles count="1">
    <cellStyle xfId="0" name="Normal" builtinId="0"/>
  </cellStyles>
  <dxfs count="3">
    <dxf>
      <font/>
      <fill>
        <patternFill patternType="solid">
          <fgColor rgb="FFFF0000"/>
          <bgColor rgb="FFFF0000"/>
        </patternFill>
      </fill>
      <border/>
    </dxf>
    <dxf>
      <font/>
      <fill>
        <patternFill patternType="solid">
          <fgColor rgb="FFFFC000"/>
          <bgColor rgb="FFFFC000"/>
        </patternFill>
      </fill>
      <border/>
    </dxf>
    <dxf>
      <font/>
      <fill>
        <patternFill patternType="solid">
          <fgColor rgb="FF92D050"/>
          <bgColor rgb="FF92D050"/>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18" Type="http://customschemas.google.com/relationships/workbookmetadata" Target="metadata"/><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1" Type="http://schemas.openxmlformats.org/officeDocument/2006/relationships/hyperlink" Target="#'2.1%20Lead%20Ancillary%20Input%20'!A1" TargetMode="External"/><Relationship Id="rId10" Type="http://schemas.openxmlformats.org/officeDocument/2006/relationships/hyperlink" Target="#'1.2b%20Subcontractor%20Input'!A1" TargetMode="External"/><Relationship Id="rId13" Type="http://schemas.openxmlformats.org/officeDocument/2006/relationships/hyperlink" Target="#'3.2%20Immediate%20Parent%20Assmt'!A1" TargetMode="External"/><Relationship Id="rId12" Type="http://schemas.openxmlformats.org/officeDocument/2006/relationships/hyperlink" Target="#'2.2%20Sub-Supplier%20Ancillary%20Inpu'!A1" TargetMode="External"/><Relationship Id="rId1" Type="http://schemas.openxmlformats.org/officeDocument/2006/relationships/hyperlink" Target="#'3.1%20Lead%20Bidder%20Assessment'!A1" TargetMode="External"/><Relationship Id="rId2" Type="http://schemas.openxmlformats.org/officeDocument/2006/relationships/hyperlink" Target="#'1.1a%20Lead%20Financial%20Input'!A1" TargetMode="External"/><Relationship Id="rId3" Type="http://schemas.openxmlformats.org/officeDocument/2006/relationships/hyperlink" Target="#'Bidder%20Instructions'!A1" TargetMode="External"/><Relationship Id="rId4" Type="http://schemas.openxmlformats.org/officeDocument/2006/relationships/hyperlink" Target="#Contents!A1" TargetMode="External"/><Relationship Id="rId9" Type="http://schemas.openxmlformats.org/officeDocument/2006/relationships/hyperlink" Target="#'1.2a%20Subcontractor%20Input'!A1" TargetMode="External"/><Relationship Id="rId15" Type="http://schemas.openxmlformats.org/officeDocument/2006/relationships/hyperlink" Target="#'3.4%20Subcontractor%20#1%20Assmt'!Print_Area" TargetMode="External"/><Relationship Id="rId14" Type="http://schemas.openxmlformats.org/officeDocument/2006/relationships/hyperlink" Target="#'3.3%20Ultimate%20Parent%20Assmt'!Print_Area" TargetMode="External"/><Relationship Id="rId17" Type="http://schemas.openxmlformats.org/officeDocument/2006/relationships/hyperlink" Target="#Setup!A1" TargetMode="External"/><Relationship Id="rId16" Type="http://schemas.openxmlformats.org/officeDocument/2006/relationships/hyperlink" Target="#'3.6%20Sub-Supplier%20#3%20Assmt'!A1" TargetMode="External"/><Relationship Id="rId5" Type="http://schemas.openxmlformats.org/officeDocument/2006/relationships/hyperlink" Target="#SysConfig!A1" TargetMode="External"/><Relationship Id="rId6" Type="http://schemas.openxmlformats.org/officeDocument/2006/relationships/hyperlink" Target="#'Metric%20Definitions'!A1" TargetMode="External"/><Relationship Id="rId18" Type="http://schemas.openxmlformats.org/officeDocument/2006/relationships/hyperlink" Target="#'Authority%20Instructions'!A1" TargetMode="External"/><Relationship Id="rId7" Type="http://schemas.openxmlformats.org/officeDocument/2006/relationships/hyperlink" Target="#'Authority%20RAG%20Thresholds'!A1" TargetMode="External"/><Relationship Id="rId8" Type="http://schemas.openxmlformats.org/officeDocument/2006/relationships/hyperlink" Target="#'1.1b%20Lead%20Financial%20Input'!A1" TargetMode="External"/></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9.png"/><Relationship Id="rId3" Type="http://schemas.openxmlformats.org/officeDocument/2006/relationships/image" Target="../media/image8.png"/><Relationship Id="rId4" Type="http://schemas.openxmlformats.org/officeDocument/2006/relationships/image" Target="../media/image1.png"/><Relationship Id="rId9" Type="http://schemas.openxmlformats.org/officeDocument/2006/relationships/image" Target="../media/image7.png"/><Relationship Id="rId5" Type="http://schemas.openxmlformats.org/officeDocument/2006/relationships/image" Target="../media/image2.png"/><Relationship Id="rId6" Type="http://schemas.openxmlformats.org/officeDocument/2006/relationships/image" Target="../media/image3.png"/><Relationship Id="rId7" Type="http://schemas.openxmlformats.org/officeDocument/2006/relationships/image" Target="../media/image6.png"/><Relationship Id="rId8"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3409950</xdr:colOff>
      <xdr:row>36</xdr:row>
      <xdr:rowOff>104775</xdr:rowOff>
    </xdr:from>
    <xdr:ext cx="1466850" cy="571500"/>
    <xdr:sp>
      <xdr:nvSpPr>
        <xdr:cNvPr id="3" name="Shape 3">
          <a:hlinkClick r:id="rId1"/>
        </xdr:cNvPr>
        <xdr:cNvSpPr/>
      </xdr:nvSpPr>
      <xdr:spPr>
        <a:xfrm>
          <a:off x="4617338" y="3494250"/>
          <a:ext cx="1457325" cy="571500"/>
        </a:xfrm>
        <a:prstGeom prst="roundRect">
          <a:avLst>
            <a:gd fmla="val 16667" name="adj"/>
          </a:avLst>
        </a:prstGeom>
        <a:solidFill>
          <a:schemeClr val="dk1"/>
        </a:solidFill>
        <a:ln cap="flat" cmpd="sng" w="12700">
          <a:solidFill>
            <a:srgbClr val="002060"/>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chemeClr val="lt1"/>
              </a:solidFill>
              <a:latin typeface="Calibri"/>
              <a:ea typeface="Calibri"/>
              <a:cs typeface="Calibri"/>
              <a:sym typeface="Calibri"/>
            </a:rPr>
            <a:t>3.1 Lead Bidder Assessment</a:t>
          </a:r>
          <a:endParaRPr sz="1400"/>
        </a:p>
      </xdr:txBody>
    </xdr:sp>
    <xdr:clientData fLocksWithSheet="0"/>
  </xdr:oneCellAnchor>
  <xdr:oneCellAnchor>
    <xdr:from>
      <xdr:col>6</xdr:col>
      <xdr:colOff>1066800</xdr:colOff>
      <xdr:row>36</xdr:row>
      <xdr:rowOff>57150</xdr:rowOff>
    </xdr:from>
    <xdr:ext cx="1466850" cy="571500"/>
    <xdr:sp>
      <xdr:nvSpPr>
        <xdr:cNvPr id="4" name="Shape 4">
          <a:hlinkClick r:id="rId2"/>
        </xdr:cNvPr>
        <xdr:cNvSpPr/>
      </xdr:nvSpPr>
      <xdr:spPr>
        <a:xfrm>
          <a:off x="4617338" y="3494250"/>
          <a:ext cx="1457325" cy="571500"/>
        </a:xfrm>
        <a:prstGeom prst="roundRect">
          <a:avLst>
            <a:gd fmla="val 16667" name="adj"/>
          </a:avLst>
        </a:prstGeom>
        <a:solidFill>
          <a:srgbClr val="0070C0"/>
        </a:solid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Calibri"/>
              <a:ea typeface="Calibri"/>
              <a:cs typeface="Calibri"/>
              <a:sym typeface="Calibri"/>
            </a:rPr>
            <a:t>1.1a</a:t>
          </a:r>
          <a:r>
            <a:rPr b="1" lang="en-US" sz="1100">
              <a:solidFill>
                <a:srgbClr val="000000"/>
              </a:solidFill>
              <a:latin typeface="Calibri"/>
              <a:ea typeface="Calibri"/>
              <a:cs typeface="Calibri"/>
              <a:sym typeface="Calibri"/>
            </a:rPr>
            <a:t> Lead Financial Input</a:t>
          </a:r>
          <a:endParaRPr b="1" sz="1100">
            <a:solidFill>
              <a:srgbClr val="000000"/>
            </a:solidFill>
          </a:endParaRPr>
        </a:p>
      </xdr:txBody>
    </xdr:sp>
    <xdr:clientData fLocksWithSheet="0"/>
  </xdr:oneCellAnchor>
  <xdr:oneCellAnchor>
    <xdr:from>
      <xdr:col>4</xdr:col>
      <xdr:colOff>1285875</xdr:colOff>
      <xdr:row>50</xdr:row>
      <xdr:rowOff>19050</xdr:rowOff>
    </xdr:from>
    <xdr:ext cx="1581150" cy="571500"/>
    <xdr:sp>
      <xdr:nvSpPr>
        <xdr:cNvPr id="5" name="Shape 5">
          <a:hlinkClick r:id="rId3"/>
        </xdr:cNvPr>
        <xdr:cNvSpPr/>
      </xdr:nvSpPr>
      <xdr:spPr>
        <a:xfrm>
          <a:off x="4560188" y="3494250"/>
          <a:ext cx="1571625" cy="571500"/>
        </a:xfrm>
        <a:prstGeom prst="roundRect">
          <a:avLst>
            <a:gd fmla="val 16667" name="adj"/>
          </a:avLst>
        </a:prstGeom>
        <a:solidFill>
          <a:srgbClr val="FFFFCC"/>
        </a:solidFill>
        <a:ln cap="flat" cmpd="sng" w="12700">
          <a:solidFill>
            <a:srgbClr val="FFFFCC"/>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Calibri"/>
              <a:ea typeface="Calibri"/>
              <a:cs typeface="Calibri"/>
              <a:sym typeface="Calibri"/>
            </a:rPr>
            <a:t>Bidder Instructions</a:t>
          </a:r>
          <a:endParaRPr sz="1400"/>
        </a:p>
      </xdr:txBody>
    </xdr:sp>
    <xdr:clientData fLocksWithSheet="0"/>
  </xdr:oneCellAnchor>
  <xdr:oneCellAnchor>
    <xdr:from>
      <xdr:col>6</xdr:col>
      <xdr:colOff>5629275</xdr:colOff>
      <xdr:row>44</xdr:row>
      <xdr:rowOff>9525</xdr:rowOff>
    </xdr:from>
    <xdr:ext cx="2152650" cy="571500"/>
    <xdr:sp>
      <xdr:nvSpPr>
        <xdr:cNvPr id="6" name="Shape 6">
          <a:hlinkClick r:id="rId4"/>
        </xdr:cNvPr>
        <xdr:cNvSpPr/>
      </xdr:nvSpPr>
      <xdr:spPr>
        <a:xfrm>
          <a:off x="4279200" y="3494250"/>
          <a:ext cx="2133600" cy="571500"/>
        </a:xfrm>
        <a:prstGeom prst="roundRect">
          <a:avLst>
            <a:gd fmla="val 16667" name="adj"/>
          </a:avLst>
        </a:prstGeom>
        <a:solidFill>
          <a:srgbClr val="617179"/>
        </a:solidFill>
        <a:ln cap="flat" cmpd="sng" w="12700">
          <a:solidFill>
            <a:srgbClr val="617179"/>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chemeClr val="lt1"/>
              </a:solidFill>
              <a:latin typeface="Calibri"/>
              <a:ea typeface="Calibri"/>
              <a:cs typeface="Calibri"/>
              <a:sym typeface="Calibri"/>
            </a:rPr>
            <a:t>Contents</a:t>
          </a:r>
          <a:endParaRPr sz="1400"/>
        </a:p>
      </xdr:txBody>
    </xdr:sp>
    <xdr:clientData fLocksWithSheet="0"/>
  </xdr:oneCellAnchor>
  <xdr:oneCellAnchor>
    <xdr:from>
      <xdr:col>6</xdr:col>
      <xdr:colOff>5638800</xdr:colOff>
      <xdr:row>54</xdr:row>
      <xdr:rowOff>9525</xdr:rowOff>
    </xdr:from>
    <xdr:ext cx="2152650" cy="571500"/>
    <xdr:sp>
      <xdr:nvSpPr>
        <xdr:cNvPr id="7" name="Shape 7">
          <a:hlinkClick r:id="rId5"/>
        </xdr:cNvPr>
        <xdr:cNvSpPr/>
      </xdr:nvSpPr>
      <xdr:spPr>
        <a:xfrm>
          <a:off x="4279200" y="3494250"/>
          <a:ext cx="2133600" cy="571500"/>
        </a:xfrm>
        <a:prstGeom prst="roundRect">
          <a:avLst>
            <a:gd fmla="val 16667" name="adj"/>
          </a:avLst>
        </a:prstGeom>
        <a:solidFill>
          <a:srgbClr val="617179"/>
        </a:solidFill>
        <a:ln cap="flat" cmpd="sng" w="12700">
          <a:solidFill>
            <a:srgbClr val="617179"/>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chemeClr val="lt1"/>
              </a:solidFill>
              <a:latin typeface="Calibri"/>
              <a:ea typeface="Calibri"/>
              <a:cs typeface="Calibri"/>
              <a:sym typeface="Calibri"/>
            </a:rPr>
            <a:t>SysConfig</a:t>
          </a:r>
          <a:endParaRPr sz="1400"/>
        </a:p>
      </xdr:txBody>
    </xdr:sp>
    <xdr:clientData fLocksWithSheet="0"/>
  </xdr:oneCellAnchor>
  <xdr:oneCellAnchor>
    <xdr:from>
      <xdr:col>6</xdr:col>
      <xdr:colOff>5629275</xdr:colOff>
      <xdr:row>59</xdr:row>
      <xdr:rowOff>0</xdr:rowOff>
    </xdr:from>
    <xdr:ext cx="2152650" cy="590550"/>
    <xdr:sp>
      <xdr:nvSpPr>
        <xdr:cNvPr id="8" name="Shape 8">
          <a:hlinkClick r:id="rId6"/>
        </xdr:cNvPr>
        <xdr:cNvSpPr/>
      </xdr:nvSpPr>
      <xdr:spPr>
        <a:xfrm>
          <a:off x="4279200" y="3494250"/>
          <a:ext cx="2133600" cy="571500"/>
        </a:xfrm>
        <a:prstGeom prst="roundRect">
          <a:avLst>
            <a:gd fmla="val 16667" name="adj"/>
          </a:avLst>
        </a:prstGeom>
        <a:solidFill>
          <a:srgbClr val="617179"/>
        </a:solidFill>
        <a:ln cap="flat" cmpd="sng" w="12700">
          <a:solidFill>
            <a:srgbClr val="617179"/>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chemeClr val="lt1"/>
              </a:solidFill>
              <a:latin typeface="Calibri"/>
              <a:ea typeface="Calibri"/>
              <a:cs typeface="Calibri"/>
              <a:sym typeface="Calibri"/>
            </a:rPr>
            <a:t>Metric Definitions</a:t>
          </a:r>
          <a:endParaRPr sz="1400"/>
        </a:p>
      </xdr:txBody>
    </xdr:sp>
    <xdr:clientData fLocksWithSheet="0"/>
  </xdr:oneCellAnchor>
  <xdr:oneCellAnchor>
    <xdr:from>
      <xdr:col>4</xdr:col>
      <xdr:colOff>1285875</xdr:colOff>
      <xdr:row>54</xdr:row>
      <xdr:rowOff>114300</xdr:rowOff>
    </xdr:from>
    <xdr:ext cx="1590675" cy="581025"/>
    <xdr:sp>
      <xdr:nvSpPr>
        <xdr:cNvPr id="9" name="Shape 9">
          <a:hlinkClick r:id="rId7"/>
        </xdr:cNvPr>
        <xdr:cNvSpPr/>
      </xdr:nvSpPr>
      <xdr:spPr>
        <a:xfrm>
          <a:off x="4560188" y="3494250"/>
          <a:ext cx="1571625" cy="571500"/>
        </a:xfrm>
        <a:prstGeom prst="roundRect">
          <a:avLst>
            <a:gd fmla="val 16667" name="adj"/>
          </a:avLst>
        </a:prstGeom>
        <a:solidFill>
          <a:srgbClr val="FFFFCC"/>
        </a:solidFill>
        <a:ln cap="flat" cmpd="sng" w="12700">
          <a:solidFill>
            <a:srgbClr val="FFFFCC"/>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Calibri"/>
              <a:ea typeface="Calibri"/>
              <a:cs typeface="Calibri"/>
              <a:sym typeface="Calibri"/>
            </a:rPr>
            <a:t>Authority</a:t>
          </a:r>
          <a:r>
            <a:rPr b="1" lang="en-US" sz="1100">
              <a:solidFill>
                <a:srgbClr val="000000"/>
              </a:solidFill>
              <a:latin typeface="Calibri"/>
              <a:ea typeface="Calibri"/>
              <a:cs typeface="Calibri"/>
              <a:sym typeface="Calibri"/>
            </a:rPr>
            <a:t> RAG Thresholds</a:t>
          </a:r>
          <a:endParaRPr b="1" sz="1100">
            <a:solidFill>
              <a:srgbClr val="000000"/>
            </a:solidFill>
          </a:endParaRPr>
        </a:p>
      </xdr:txBody>
    </xdr:sp>
    <xdr:clientData fLocksWithSheet="0"/>
  </xdr:oneCellAnchor>
  <xdr:oneCellAnchor>
    <xdr:from>
      <xdr:col>6</xdr:col>
      <xdr:colOff>1057275</xdr:colOff>
      <xdr:row>41</xdr:row>
      <xdr:rowOff>47625</xdr:rowOff>
    </xdr:from>
    <xdr:ext cx="1466850" cy="571500"/>
    <xdr:sp>
      <xdr:nvSpPr>
        <xdr:cNvPr id="10" name="Shape 10">
          <a:hlinkClick r:id="rId8"/>
        </xdr:cNvPr>
        <xdr:cNvSpPr/>
      </xdr:nvSpPr>
      <xdr:spPr>
        <a:xfrm>
          <a:off x="4617338" y="3494250"/>
          <a:ext cx="1457325" cy="571500"/>
        </a:xfrm>
        <a:prstGeom prst="roundRect">
          <a:avLst>
            <a:gd fmla="val 16667" name="adj"/>
          </a:avLst>
        </a:prstGeom>
        <a:solidFill>
          <a:srgbClr val="0070C0"/>
        </a:solid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Calibri"/>
              <a:ea typeface="Calibri"/>
              <a:cs typeface="Calibri"/>
              <a:sym typeface="Calibri"/>
            </a:rPr>
            <a:t>1.1b</a:t>
          </a:r>
          <a:r>
            <a:rPr b="1" lang="en-US" sz="1100">
              <a:solidFill>
                <a:srgbClr val="000000"/>
              </a:solidFill>
              <a:latin typeface="Calibri"/>
              <a:ea typeface="Calibri"/>
              <a:cs typeface="Calibri"/>
              <a:sym typeface="Calibri"/>
            </a:rPr>
            <a:t> Lead Financial Input</a:t>
          </a:r>
          <a:endParaRPr b="1" sz="1100">
            <a:solidFill>
              <a:srgbClr val="000000"/>
            </a:solidFill>
          </a:endParaRPr>
        </a:p>
      </xdr:txBody>
    </xdr:sp>
    <xdr:clientData fLocksWithSheet="0"/>
  </xdr:oneCellAnchor>
  <xdr:oneCellAnchor>
    <xdr:from>
      <xdr:col>6</xdr:col>
      <xdr:colOff>1066800</xdr:colOff>
      <xdr:row>46</xdr:row>
      <xdr:rowOff>38100</xdr:rowOff>
    </xdr:from>
    <xdr:ext cx="1466850" cy="571500"/>
    <xdr:sp>
      <xdr:nvSpPr>
        <xdr:cNvPr id="11" name="Shape 11">
          <a:hlinkClick r:id="rId9"/>
        </xdr:cNvPr>
        <xdr:cNvSpPr/>
      </xdr:nvSpPr>
      <xdr:spPr>
        <a:xfrm>
          <a:off x="4617338" y="3494250"/>
          <a:ext cx="1457325" cy="571500"/>
        </a:xfrm>
        <a:prstGeom prst="roundRect">
          <a:avLst>
            <a:gd fmla="val 16667" name="adj"/>
          </a:avLst>
        </a:prstGeom>
        <a:solidFill>
          <a:srgbClr val="0070C0"/>
        </a:solid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Calibri"/>
              <a:ea typeface="Calibri"/>
              <a:cs typeface="Calibri"/>
              <a:sym typeface="Calibri"/>
            </a:rPr>
            <a:t>1.2a Subcontractor Input</a:t>
          </a:r>
          <a:endParaRPr sz="1400"/>
        </a:p>
      </xdr:txBody>
    </xdr:sp>
    <xdr:clientData fLocksWithSheet="0"/>
  </xdr:oneCellAnchor>
  <xdr:oneCellAnchor>
    <xdr:from>
      <xdr:col>6</xdr:col>
      <xdr:colOff>1057275</xdr:colOff>
      <xdr:row>51</xdr:row>
      <xdr:rowOff>28575</xdr:rowOff>
    </xdr:from>
    <xdr:ext cx="1466850" cy="571500"/>
    <xdr:sp>
      <xdr:nvSpPr>
        <xdr:cNvPr id="12" name="Shape 12">
          <a:hlinkClick r:id="rId10"/>
        </xdr:cNvPr>
        <xdr:cNvSpPr/>
      </xdr:nvSpPr>
      <xdr:spPr>
        <a:xfrm>
          <a:off x="4617338" y="3494250"/>
          <a:ext cx="1457325" cy="571500"/>
        </a:xfrm>
        <a:prstGeom prst="roundRect">
          <a:avLst>
            <a:gd fmla="val 16667" name="adj"/>
          </a:avLst>
        </a:prstGeom>
        <a:solidFill>
          <a:srgbClr val="0070C0"/>
        </a:solid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Calibri"/>
              <a:ea typeface="Calibri"/>
              <a:cs typeface="Calibri"/>
              <a:sym typeface="Calibri"/>
            </a:rPr>
            <a:t>1.2b Subcontractor Input</a:t>
          </a:r>
          <a:endParaRPr sz="1400"/>
        </a:p>
      </xdr:txBody>
    </xdr:sp>
    <xdr:clientData fLocksWithSheet="0"/>
  </xdr:oneCellAnchor>
  <xdr:oneCellAnchor>
    <xdr:from>
      <xdr:col>6</xdr:col>
      <xdr:colOff>1038225</xdr:colOff>
      <xdr:row>56</xdr:row>
      <xdr:rowOff>28575</xdr:rowOff>
    </xdr:from>
    <xdr:ext cx="1466850" cy="571500"/>
    <xdr:sp>
      <xdr:nvSpPr>
        <xdr:cNvPr id="13" name="Shape 13">
          <a:hlinkClick r:id="rId11"/>
        </xdr:cNvPr>
        <xdr:cNvSpPr/>
      </xdr:nvSpPr>
      <xdr:spPr>
        <a:xfrm>
          <a:off x="4617338" y="3494250"/>
          <a:ext cx="1457325" cy="571500"/>
        </a:xfrm>
        <a:prstGeom prst="roundRect">
          <a:avLst>
            <a:gd fmla="val 16667" name="adj"/>
          </a:avLst>
        </a:prstGeom>
        <a:solidFill>
          <a:srgbClr val="5AB7B2"/>
        </a:solid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Calibri"/>
              <a:ea typeface="Calibri"/>
              <a:cs typeface="Calibri"/>
              <a:sym typeface="Calibri"/>
            </a:rPr>
            <a:t>2.1 Lead Ancillary Input </a:t>
          </a:r>
          <a:endParaRPr sz="1400"/>
        </a:p>
      </xdr:txBody>
    </xdr:sp>
    <xdr:clientData fLocksWithSheet="0"/>
  </xdr:oneCellAnchor>
  <xdr:oneCellAnchor>
    <xdr:from>
      <xdr:col>6</xdr:col>
      <xdr:colOff>1743075</xdr:colOff>
      <xdr:row>72</xdr:row>
      <xdr:rowOff>104775</xdr:rowOff>
    </xdr:from>
    <xdr:ext cx="1466850" cy="571500"/>
    <xdr:sp>
      <xdr:nvSpPr>
        <xdr:cNvPr id="14" name="Shape 14">
          <a:hlinkClick r:id="rId12"/>
        </xdr:cNvPr>
        <xdr:cNvSpPr/>
      </xdr:nvSpPr>
      <xdr:spPr>
        <a:xfrm>
          <a:off x="4617338" y="3494250"/>
          <a:ext cx="1457325" cy="571500"/>
        </a:xfrm>
        <a:prstGeom prst="roundRect">
          <a:avLst>
            <a:gd fmla="val 16667" name="adj"/>
          </a:avLst>
        </a:prstGeom>
        <a:solidFill>
          <a:srgbClr val="5AB7B2"/>
        </a:solid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Calibri"/>
              <a:ea typeface="Calibri"/>
              <a:cs typeface="Calibri"/>
              <a:sym typeface="Calibri"/>
            </a:rPr>
            <a:t>2.2 Sub-Supplier Ancillary Inpu</a:t>
          </a:r>
          <a:endParaRPr sz="1400"/>
        </a:p>
      </xdr:txBody>
    </xdr:sp>
    <xdr:clientData fLocksWithSheet="0"/>
  </xdr:oneCellAnchor>
  <xdr:oneCellAnchor>
    <xdr:from>
      <xdr:col>6</xdr:col>
      <xdr:colOff>3409950</xdr:colOff>
      <xdr:row>41</xdr:row>
      <xdr:rowOff>104775</xdr:rowOff>
    </xdr:from>
    <xdr:ext cx="1466850" cy="571500"/>
    <xdr:sp>
      <xdr:nvSpPr>
        <xdr:cNvPr id="15" name="Shape 15">
          <a:hlinkClick r:id="rId13"/>
        </xdr:cNvPr>
        <xdr:cNvSpPr/>
      </xdr:nvSpPr>
      <xdr:spPr>
        <a:xfrm>
          <a:off x="4617338" y="3494250"/>
          <a:ext cx="1457325" cy="571500"/>
        </a:xfrm>
        <a:prstGeom prst="roundRect">
          <a:avLst>
            <a:gd fmla="val 16667" name="adj"/>
          </a:avLst>
        </a:prstGeom>
        <a:solidFill>
          <a:schemeClr val="dk1"/>
        </a:solidFill>
        <a:ln cap="flat" cmpd="sng" w="12700">
          <a:solidFill>
            <a:srgbClr val="002060"/>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chemeClr val="lt1"/>
              </a:solidFill>
              <a:latin typeface="Calibri"/>
              <a:ea typeface="Calibri"/>
              <a:cs typeface="Calibri"/>
              <a:sym typeface="Calibri"/>
            </a:rPr>
            <a:t>3.2 Immediate Parent Assmt</a:t>
          </a:r>
          <a:endParaRPr sz="1400"/>
        </a:p>
      </xdr:txBody>
    </xdr:sp>
    <xdr:clientData fLocksWithSheet="0"/>
  </xdr:oneCellAnchor>
  <xdr:oneCellAnchor>
    <xdr:from>
      <xdr:col>6</xdr:col>
      <xdr:colOff>3419475</xdr:colOff>
      <xdr:row>46</xdr:row>
      <xdr:rowOff>95250</xdr:rowOff>
    </xdr:from>
    <xdr:ext cx="1466850" cy="571500"/>
    <xdr:sp>
      <xdr:nvSpPr>
        <xdr:cNvPr id="16" name="Shape 16">
          <a:hlinkClick r:id="rId14"/>
        </xdr:cNvPr>
        <xdr:cNvSpPr/>
      </xdr:nvSpPr>
      <xdr:spPr>
        <a:xfrm>
          <a:off x="4617338" y="3494250"/>
          <a:ext cx="1457325" cy="571500"/>
        </a:xfrm>
        <a:prstGeom prst="roundRect">
          <a:avLst>
            <a:gd fmla="val 16667" name="adj"/>
          </a:avLst>
        </a:prstGeom>
        <a:solidFill>
          <a:schemeClr val="dk1"/>
        </a:solidFill>
        <a:ln cap="flat" cmpd="sng" w="12700">
          <a:solidFill>
            <a:srgbClr val="002060"/>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chemeClr val="lt1"/>
              </a:solidFill>
              <a:latin typeface="Calibri"/>
              <a:ea typeface="Calibri"/>
              <a:cs typeface="Calibri"/>
              <a:sym typeface="Calibri"/>
            </a:rPr>
            <a:t>3.3 Ultimate Parent Assmt</a:t>
          </a:r>
          <a:endParaRPr sz="1400"/>
        </a:p>
      </xdr:txBody>
    </xdr:sp>
    <xdr:clientData fLocksWithSheet="0"/>
  </xdr:oneCellAnchor>
  <xdr:oneCellAnchor>
    <xdr:from>
      <xdr:col>6</xdr:col>
      <xdr:colOff>3409950</xdr:colOff>
      <xdr:row>51</xdr:row>
      <xdr:rowOff>104775</xdr:rowOff>
    </xdr:from>
    <xdr:ext cx="1466850" cy="571500"/>
    <xdr:sp>
      <xdr:nvSpPr>
        <xdr:cNvPr id="17" name="Shape 17">
          <a:hlinkClick r:id="rId15"/>
        </xdr:cNvPr>
        <xdr:cNvSpPr/>
      </xdr:nvSpPr>
      <xdr:spPr>
        <a:xfrm>
          <a:off x="4617338" y="3494250"/>
          <a:ext cx="1457325" cy="571500"/>
        </a:xfrm>
        <a:prstGeom prst="roundRect">
          <a:avLst>
            <a:gd fmla="val 16667" name="adj"/>
          </a:avLst>
        </a:prstGeom>
        <a:solidFill>
          <a:schemeClr val="dk1"/>
        </a:solidFill>
        <a:ln cap="flat" cmpd="sng" w="12700">
          <a:solidFill>
            <a:srgbClr val="002060"/>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chemeClr val="lt1"/>
              </a:solidFill>
              <a:latin typeface="Calibri"/>
              <a:ea typeface="Calibri"/>
              <a:cs typeface="Calibri"/>
              <a:sym typeface="Calibri"/>
            </a:rPr>
            <a:t>3.4 Subcontractor #1 Assmt</a:t>
          </a:r>
          <a:endParaRPr sz="1400"/>
        </a:p>
      </xdr:txBody>
    </xdr:sp>
    <xdr:clientData fLocksWithSheet="0"/>
  </xdr:oneCellAnchor>
  <xdr:oneCellAnchor>
    <xdr:from>
      <xdr:col>6</xdr:col>
      <xdr:colOff>3581400</xdr:colOff>
      <xdr:row>73</xdr:row>
      <xdr:rowOff>9525</xdr:rowOff>
    </xdr:from>
    <xdr:ext cx="1466850" cy="571500"/>
    <xdr:sp>
      <xdr:nvSpPr>
        <xdr:cNvPr id="18" name="Shape 18">
          <a:hlinkClick r:id="rId16"/>
        </xdr:cNvPr>
        <xdr:cNvSpPr/>
      </xdr:nvSpPr>
      <xdr:spPr>
        <a:xfrm>
          <a:off x="4617338" y="3494250"/>
          <a:ext cx="1457325" cy="571500"/>
        </a:xfrm>
        <a:prstGeom prst="roundRect">
          <a:avLst>
            <a:gd fmla="val 16667" name="adj"/>
          </a:avLst>
        </a:prstGeom>
        <a:solidFill>
          <a:schemeClr val="dk1"/>
        </a:solidFill>
        <a:ln cap="flat" cmpd="sng" w="12700">
          <a:solidFill>
            <a:srgbClr val="002060"/>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chemeClr val="lt1"/>
              </a:solidFill>
              <a:latin typeface="Calibri"/>
              <a:ea typeface="Calibri"/>
              <a:cs typeface="Calibri"/>
              <a:sym typeface="Calibri"/>
            </a:rPr>
            <a:t>3.6 Sub-Supplier #3 Assmt</a:t>
          </a:r>
          <a:endParaRPr sz="1400"/>
        </a:p>
      </xdr:txBody>
    </xdr:sp>
    <xdr:clientData fLocksWithSheet="0"/>
  </xdr:oneCellAnchor>
  <xdr:oneCellAnchor>
    <xdr:from>
      <xdr:col>6</xdr:col>
      <xdr:colOff>5467350</xdr:colOff>
      <xdr:row>42</xdr:row>
      <xdr:rowOff>85725</xdr:rowOff>
    </xdr:from>
    <xdr:ext cx="2524125" cy="3114675"/>
    <xdr:sp>
      <xdr:nvSpPr>
        <xdr:cNvPr id="19" name="Shape 19"/>
        <xdr:cNvSpPr/>
      </xdr:nvSpPr>
      <xdr:spPr>
        <a:xfrm>
          <a:off x="4098225" y="2236950"/>
          <a:ext cx="2495550" cy="3086100"/>
        </a:xfrm>
        <a:prstGeom prst="roundRect">
          <a:avLst>
            <a:gd fmla="val 16667" name="adj"/>
          </a:avLst>
        </a:prstGeom>
        <a:noFill/>
        <a:ln cap="flat" cmpd="sng" w="31750">
          <a:solidFill>
            <a:srgbClr val="7F7F7F"/>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6</xdr:col>
      <xdr:colOff>5334000</xdr:colOff>
      <xdr:row>39</xdr:row>
      <xdr:rowOff>28575</xdr:rowOff>
    </xdr:from>
    <xdr:ext cx="2867025" cy="466725"/>
    <xdr:sp>
      <xdr:nvSpPr>
        <xdr:cNvPr id="20" name="Shape 20"/>
        <xdr:cNvSpPr txBox="1"/>
      </xdr:nvSpPr>
      <xdr:spPr>
        <a:xfrm>
          <a:off x="3917250" y="3551400"/>
          <a:ext cx="2857500" cy="457200"/>
        </a:xfrm>
        <a:prstGeom prst="rect">
          <a:avLst/>
        </a:prstGeom>
        <a:no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200">
              <a:solidFill>
                <a:srgbClr val="7F7F7F"/>
              </a:solidFill>
              <a:latin typeface="Arial"/>
              <a:ea typeface="Arial"/>
              <a:cs typeface="Arial"/>
              <a:sym typeface="Arial"/>
            </a:rPr>
            <a:t>Navigation/Template Settings</a:t>
          </a:r>
          <a:endParaRPr sz="1400"/>
        </a:p>
      </xdr:txBody>
    </xdr:sp>
    <xdr:clientData fLocksWithSheet="0"/>
  </xdr:oneCellAnchor>
  <xdr:oneCellAnchor>
    <xdr:from>
      <xdr:col>6</xdr:col>
      <xdr:colOff>3219450</xdr:colOff>
      <xdr:row>35</xdr:row>
      <xdr:rowOff>9525</xdr:rowOff>
    </xdr:from>
    <xdr:ext cx="1847850" cy="3171825"/>
    <xdr:sp>
      <xdr:nvSpPr>
        <xdr:cNvPr id="21" name="Shape 21"/>
        <xdr:cNvSpPr/>
      </xdr:nvSpPr>
      <xdr:spPr>
        <a:xfrm>
          <a:off x="4441125" y="2208375"/>
          <a:ext cx="1809750" cy="3143250"/>
        </a:xfrm>
        <a:prstGeom prst="roundRect">
          <a:avLst>
            <a:gd fmla="val 16667" name="adj"/>
          </a:avLst>
        </a:prstGeom>
        <a:noFill/>
        <a:ln cap="flat" cmpd="sng" w="31750">
          <a:solidFill>
            <a:srgbClr val="7F7F7F"/>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6</xdr:col>
      <xdr:colOff>3276600</xdr:colOff>
      <xdr:row>32</xdr:row>
      <xdr:rowOff>38100</xdr:rowOff>
    </xdr:from>
    <xdr:ext cx="1771650" cy="314325"/>
    <xdr:sp>
      <xdr:nvSpPr>
        <xdr:cNvPr id="22" name="Shape 22"/>
        <xdr:cNvSpPr txBox="1"/>
      </xdr:nvSpPr>
      <xdr:spPr>
        <a:xfrm>
          <a:off x="4464938" y="3627600"/>
          <a:ext cx="1762125" cy="304800"/>
        </a:xfrm>
        <a:prstGeom prst="rect">
          <a:avLst/>
        </a:prstGeom>
        <a:no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200">
              <a:solidFill>
                <a:srgbClr val="7F7F7F"/>
              </a:solidFill>
              <a:latin typeface="Arial"/>
              <a:ea typeface="Arial"/>
              <a:cs typeface="Arial"/>
              <a:sym typeface="Arial"/>
            </a:rPr>
            <a:t>Bidder Assessment</a:t>
          </a:r>
          <a:endParaRPr sz="1400"/>
        </a:p>
      </xdr:txBody>
    </xdr:sp>
    <xdr:clientData fLocksWithSheet="0"/>
  </xdr:oneCellAnchor>
  <xdr:oneCellAnchor>
    <xdr:from>
      <xdr:col>6</xdr:col>
      <xdr:colOff>876300</xdr:colOff>
      <xdr:row>35</xdr:row>
      <xdr:rowOff>9525</xdr:rowOff>
    </xdr:from>
    <xdr:ext cx="1847850" cy="3714750"/>
    <xdr:sp>
      <xdr:nvSpPr>
        <xdr:cNvPr id="23" name="Shape 23"/>
        <xdr:cNvSpPr/>
      </xdr:nvSpPr>
      <xdr:spPr>
        <a:xfrm>
          <a:off x="4441125" y="1932150"/>
          <a:ext cx="1809750" cy="3695700"/>
        </a:xfrm>
        <a:prstGeom prst="roundRect">
          <a:avLst>
            <a:gd fmla="val 16667" name="adj"/>
          </a:avLst>
        </a:prstGeom>
        <a:noFill/>
        <a:ln cap="flat" cmpd="sng" w="31750">
          <a:solidFill>
            <a:srgbClr val="7F7F7F"/>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6</xdr:col>
      <xdr:colOff>933450</xdr:colOff>
      <xdr:row>32</xdr:row>
      <xdr:rowOff>38100</xdr:rowOff>
    </xdr:from>
    <xdr:ext cx="1771650" cy="314325"/>
    <xdr:sp>
      <xdr:nvSpPr>
        <xdr:cNvPr id="24" name="Shape 24"/>
        <xdr:cNvSpPr txBox="1"/>
      </xdr:nvSpPr>
      <xdr:spPr>
        <a:xfrm>
          <a:off x="4464938" y="3627600"/>
          <a:ext cx="1762125" cy="304800"/>
        </a:xfrm>
        <a:prstGeom prst="rect">
          <a:avLst/>
        </a:prstGeom>
        <a:no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200">
              <a:solidFill>
                <a:srgbClr val="7F7F7F"/>
              </a:solidFill>
              <a:latin typeface="Arial"/>
              <a:ea typeface="Arial"/>
              <a:cs typeface="Arial"/>
              <a:sym typeface="Arial"/>
            </a:rPr>
            <a:t>Bidder Inputs</a:t>
          </a:r>
          <a:endParaRPr sz="1400"/>
        </a:p>
      </xdr:txBody>
    </xdr:sp>
    <xdr:clientData fLocksWithSheet="0"/>
  </xdr:oneCellAnchor>
  <xdr:oneCellAnchor>
    <xdr:from>
      <xdr:col>4</xdr:col>
      <xdr:colOff>1162050</xdr:colOff>
      <xdr:row>44</xdr:row>
      <xdr:rowOff>9525</xdr:rowOff>
    </xdr:from>
    <xdr:ext cx="1876425" cy="2343150"/>
    <xdr:sp>
      <xdr:nvSpPr>
        <xdr:cNvPr id="25" name="Shape 25"/>
        <xdr:cNvSpPr/>
      </xdr:nvSpPr>
      <xdr:spPr>
        <a:xfrm>
          <a:off x="4422075" y="2622713"/>
          <a:ext cx="1847850" cy="2314575"/>
        </a:xfrm>
        <a:prstGeom prst="roundRect">
          <a:avLst>
            <a:gd fmla="val 16667" name="adj"/>
          </a:avLst>
        </a:prstGeom>
        <a:noFill/>
        <a:ln cap="flat" cmpd="sng" w="31750">
          <a:solidFill>
            <a:srgbClr val="7F7F7F"/>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4</xdr:col>
      <xdr:colOff>657225</xdr:colOff>
      <xdr:row>40</xdr:row>
      <xdr:rowOff>28575</xdr:rowOff>
    </xdr:from>
    <xdr:ext cx="2733675" cy="476250"/>
    <xdr:sp>
      <xdr:nvSpPr>
        <xdr:cNvPr id="26" name="Shape 26"/>
        <xdr:cNvSpPr txBox="1"/>
      </xdr:nvSpPr>
      <xdr:spPr>
        <a:xfrm>
          <a:off x="3983925" y="3546638"/>
          <a:ext cx="2724150" cy="466725"/>
        </a:xfrm>
        <a:prstGeom prst="rect">
          <a:avLst/>
        </a:prstGeom>
        <a:no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200">
              <a:solidFill>
                <a:srgbClr val="7F7F7F"/>
              </a:solidFill>
              <a:latin typeface="Arial"/>
              <a:ea typeface="Arial"/>
              <a:cs typeface="Arial"/>
              <a:sym typeface="Arial"/>
            </a:rPr>
            <a:t>Instructions/Evaluation</a:t>
          </a:r>
          <a:r>
            <a:rPr b="1" lang="en-US" sz="1200">
              <a:solidFill>
                <a:srgbClr val="7F7F7F"/>
              </a:solidFill>
              <a:latin typeface="Arial"/>
              <a:ea typeface="Arial"/>
              <a:cs typeface="Arial"/>
              <a:sym typeface="Arial"/>
            </a:rPr>
            <a:t> criteria</a:t>
          </a:r>
          <a:endParaRPr b="1" sz="1200">
            <a:solidFill>
              <a:srgbClr val="7F7F7F"/>
            </a:solidFill>
            <a:latin typeface="Arial"/>
            <a:ea typeface="Arial"/>
            <a:cs typeface="Arial"/>
            <a:sym typeface="Arial"/>
          </a:endParaRPr>
        </a:p>
      </xdr:txBody>
    </xdr:sp>
    <xdr:clientData fLocksWithSheet="0"/>
  </xdr:oneCellAnchor>
  <xdr:oneCellAnchor>
    <xdr:from>
      <xdr:col>6</xdr:col>
      <xdr:colOff>5629275</xdr:colOff>
      <xdr:row>49</xdr:row>
      <xdr:rowOff>0</xdr:rowOff>
    </xdr:from>
    <xdr:ext cx="2152650" cy="571500"/>
    <xdr:sp>
      <xdr:nvSpPr>
        <xdr:cNvPr id="27" name="Shape 27">
          <a:hlinkClick r:id="rId17"/>
        </xdr:cNvPr>
        <xdr:cNvSpPr/>
      </xdr:nvSpPr>
      <xdr:spPr>
        <a:xfrm>
          <a:off x="4279200" y="3494250"/>
          <a:ext cx="2133600" cy="571500"/>
        </a:xfrm>
        <a:prstGeom prst="roundRect">
          <a:avLst>
            <a:gd fmla="val 16667" name="adj"/>
          </a:avLst>
        </a:prstGeom>
        <a:solidFill>
          <a:srgbClr val="617179"/>
        </a:solidFill>
        <a:ln cap="flat" cmpd="sng" w="12700">
          <a:solidFill>
            <a:srgbClr val="617179"/>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chemeClr val="lt1"/>
              </a:solidFill>
              <a:latin typeface="Calibri"/>
              <a:ea typeface="Calibri"/>
              <a:cs typeface="Calibri"/>
              <a:sym typeface="Calibri"/>
            </a:rPr>
            <a:t>Setup</a:t>
          </a:r>
          <a:endParaRPr sz="1400"/>
        </a:p>
      </xdr:txBody>
    </xdr:sp>
    <xdr:clientData fLocksWithSheet="0"/>
  </xdr:oneCellAnchor>
  <xdr:oneCellAnchor>
    <xdr:from>
      <xdr:col>4</xdr:col>
      <xdr:colOff>1285875</xdr:colOff>
      <xdr:row>45</xdr:row>
      <xdr:rowOff>38100</xdr:rowOff>
    </xdr:from>
    <xdr:ext cx="1590675" cy="581025"/>
    <xdr:sp>
      <xdr:nvSpPr>
        <xdr:cNvPr id="28" name="Shape 28">
          <a:hlinkClick r:id="rId18"/>
        </xdr:cNvPr>
        <xdr:cNvSpPr/>
      </xdr:nvSpPr>
      <xdr:spPr>
        <a:xfrm>
          <a:off x="4560188" y="3494250"/>
          <a:ext cx="1571625" cy="571500"/>
        </a:xfrm>
        <a:prstGeom prst="roundRect">
          <a:avLst>
            <a:gd fmla="val 16667" name="adj"/>
          </a:avLst>
        </a:prstGeom>
        <a:solidFill>
          <a:srgbClr val="FFFFCC"/>
        </a:solidFill>
        <a:ln cap="flat" cmpd="sng" w="12700">
          <a:solidFill>
            <a:srgbClr val="FFFFCC"/>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Calibri"/>
              <a:ea typeface="Calibri"/>
              <a:cs typeface="Calibri"/>
              <a:sym typeface="Calibri"/>
            </a:rPr>
            <a:t>Authority</a:t>
          </a:r>
          <a:r>
            <a:rPr b="1" lang="en-US" sz="1100">
              <a:solidFill>
                <a:srgbClr val="000000"/>
              </a:solidFill>
              <a:latin typeface="Calibri"/>
              <a:ea typeface="Calibri"/>
              <a:cs typeface="Calibri"/>
              <a:sym typeface="Calibri"/>
            </a:rPr>
            <a:t> Instructions</a:t>
          </a:r>
          <a:endParaRPr b="1" sz="1100">
            <a:solidFill>
              <a:srgbClr val="000000"/>
            </a:solidFill>
          </a:endParaRPr>
        </a:p>
      </xdr:txBody>
    </xdr: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276225</xdr:colOff>
      <xdr:row>27</xdr:row>
      <xdr:rowOff>161925</xdr:rowOff>
    </xdr:from>
    <xdr:ext cx="4019550" cy="1362075"/>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152400</xdr:colOff>
      <xdr:row>23</xdr:row>
      <xdr:rowOff>133350</xdr:rowOff>
    </xdr:from>
    <xdr:ext cx="4248150" cy="1676400"/>
    <xdr:pic>
      <xdr:nvPicPr>
        <xdr:cNvPr id="0" name="image9.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161925</xdr:colOff>
      <xdr:row>24</xdr:row>
      <xdr:rowOff>238125</xdr:rowOff>
    </xdr:from>
    <xdr:ext cx="4276725" cy="1381125"/>
    <xdr:pic>
      <xdr:nvPicPr>
        <xdr:cNvPr id="0" name="image8.png"/>
        <xdr:cNvPicPr preferRelativeResize="0"/>
      </xdr:nvPicPr>
      <xdr:blipFill>
        <a:blip cstate="print" r:embed="rId3"/>
        <a:stretch>
          <a:fillRect/>
        </a:stretch>
      </xdr:blipFill>
      <xdr:spPr>
        <a:prstGeom prst="rect">
          <a:avLst/>
        </a:prstGeom>
        <a:noFill/>
      </xdr:spPr>
    </xdr:pic>
    <xdr:clientData fLocksWithSheet="0"/>
  </xdr:oneCellAnchor>
  <xdr:oneCellAnchor>
    <xdr:from>
      <xdr:col>6</xdr:col>
      <xdr:colOff>285750</xdr:colOff>
      <xdr:row>25</xdr:row>
      <xdr:rowOff>419100</xdr:rowOff>
    </xdr:from>
    <xdr:ext cx="3705225" cy="800100"/>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oneCellAnchor>
    <xdr:from>
      <xdr:col>6</xdr:col>
      <xdr:colOff>342900</xdr:colOff>
      <xdr:row>26</xdr:row>
      <xdr:rowOff>390525</xdr:rowOff>
    </xdr:from>
    <xdr:ext cx="2390775" cy="609600"/>
    <xdr:pic>
      <xdr:nvPicPr>
        <xdr:cNvPr id="0" name="image2.png"/>
        <xdr:cNvPicPr preferRelativeResize="0"/>
      </xdr:nvPicPr>
      <xdr:blipFill>
        <a:blip cstate="print" r:embed="rId5"/>
        <a:stretch>
          <a:fillRect/>
        </a:stretch>
      </xdr:blipFill>
      <xdr:spPr>
        <a:prstGeom prst="rect">
          <a:avLst/>
        </a:prstGeom>
        <a:noFill/>
      </xdr:spPr>
    </xdr:pic>
    <xdr:clientData fLocksWithSheet="0"/>
  </xdr:oneCellAnchor>
  <xdr:oneCellAnchor>
    <xdr:from>
      <xdr:col>6</xdr:col>
      <xdr:colOff>180975</xdr:colOff>
      <xdr:row>22</xdr:row>
      <xdr:rowOff>152400</xdr:rowOff>
    </xdr:from>
    <xdr:ext cx="4229100" cy="1724025"/>
    <xdr:pic>
      <xdr:nvPicPr>
        <xdr:cNvPr id="0" name="image3.png"/>
        <xdr:cNvPicPr preferRelativeResize="0"/>
      </xdr:nvPicPr>
      <xdr:blipFill>
        <a:blip cstate="print" r:embed="rId6"/>
        <a:stretch>
          <a:fillRect/>
        </a:stretch>
      </xdr:blipFill>
      <xdr:spPr>
        <a:prstGeom prst="rect">
          <a:avLst/>
        </a:prstGeom>
        <a:noFill/>
      </xdr:spPr>
    </xdr:pic>
    <xdr:clientData fLocksWithSheet="0"/>
  </xdr:oneCellAnchor>
  <xdr:oneCellAnchor>
    <xdr:from>
      <xdr:col>6</xdr:col>
      <xdr:colOff>228600</xdr:colOff>
      <xdr:row>21</xdr:row>
      <xdr:rowOff>228600</xdr:rowOff>
    </xdr:from>
    <xdr:ext cx="4210050" cy="2066925"/>
    <xdr:pic>
      <xdr:nvPicPr>
        <xdr:cNvPr id="0" name="image6.png"/>
        <xdr:cNvPicPr preferRelativeResize="0"/>
      </xdr:nvPicPr>
      <xdr:blipFill>
        <a:blip cstate="print" r:embed="rId7"/>
        <a:stretch>
          <a:fillRect/>
        </a:stretch>
      </xdr:blipFill>
      <xdr:spPr>
        <a:prstGeom prst="rect">
          <a:avLst/>
        </a:prstGeom>
        <a:noFill/>
      </xdr:spPr>
    </xdr:pic>
    <xdr:clientData fLocksWithSheet="0"/>
  </xdr:oneCellAnchor>
  <xdr:oneCellAnchor>
    <xdr:from>
      <xdr:col>6</xdr:col>
      <xdr:colOff>323850</xdr:colOff>
      <xdr:row>19</xdr:row>
      <xdr:rowOff>466725</xdr:rowOff>
    </xdr:from>
    <xdr:ext cx="4924425" cy="733425"/>
    <xdr:pic>
      <xdr:nvPicPr>
        <xdr:cNvPr id="0" name="image4.png"/>
        <xdr:cNvPicPr preferRelativeResize="0"/>
      </xdr:nvPicPr>
      <xdr:blipFill>
        <a:blip cstate="print" r:embed="rId8"/>
        <a:stretch>
          <a:fillRect/>
        </a:stretch>
      </xdr:blipFill>
      <xdr:spPr>
        <a:prstGeom prst="rect">
          <a:avLst/>
        </a:prstGeom>
        <a:noFill/>
      </xdr:spPr>
    </xdr:pic>
    <xdr:clientData fLocksWithSheet="0"/>
  </xdr:oneCellAnchor>
  <xdr:oneCellAnchor>
    <xdr:from>
      <xdr:col>6</xdr:col>
      <xdr:colOff>285750</xdr:colOff>
      <xdr:row>20</xdr:row>
      <xdr:rowOff>361950</xdr:rowOff>
    </xdr:from>
    <xdr:ext cx="3200400" cy="809625"/>
    <xdr:pic>
      <xdr:nvPicPr>
        <xdr:cNvPr id="0" name="image7.png"/>
        <xdr:cNvPicPr preferRelativeResize="0"/>
      </xdr:nvPicPr>
      <xdr:blipFill>
        <a:blip cstate="print" r:embed="rId9"/>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47625</xdr:colOff>
      <xdr:row>12</xdr:row>
      <xdr:rowOff>9525</xdr:rowOff>
    </xdr:from>
    <xdr:ext cx="4276725" cy="1457325"/>
    <xdr:sp>
      <xdr:nvSpPr>
        <xdr:cNvPr id="29" name="Shape 29">
          <a:hlinkClick r:id="rId1"/>
        </xdr:cNvPr>
        <xdr:cNvSpPr txBox="1"/>
      </xdr:nvSpPr>
      <xdr:spPr>
        <a:xfrm>
          <a:off x="3207638" y="3056100"/>
          <a:ext cx="4276725" cy="1447800"/>
        </a:xfrm>
        <a:prstGeom prst="rect">
          <a:avLst/>
        </a:prstGeom>
        <a:solidFill>
          <a:schemeClr val="lt1"/>
        </a:solidFill>
        <a:ln>
          <a:noFill/>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200" u="sng">
              <a:solidFill>
                <a:srgbClr val="0070C0"/>
              </a:solidFill>
              <a:latin typeface="Arial"/>
              <a:ea typeface="Arial"/>
              <a:cs typeface="Arial"/>
              <a:sym typeface="Arial"/>
            </a:rPr>
            <a:t>RAG Thresholds</a:t>
          </a:r>
          <a:endParaRPr sz="1400"/>
        </a:p>
        <a:p>
          <a:pPr indent="0" lvl="0" marL="0" rtl="0" algn="l">
            <a:spcBef>
              <a:spcPts val="0"/>
            </a:spcBef>
            <a:spcAft>
              <a:spcPts val="0"/>
            </a:spcAft>
            <a:buNone/>
          </a:pPr>
          <a:r>
            <a:rPr b="0" lang="en-US" sz="1200" u="sng">
              <a:solidFill>
                <a:srgbClr val="0070C0"/>
              </a:solidFill>
              <a:latin typeface="Arial"/>
              <a:ea typeface="Arial"/>
              <a:cs typeface="Arial"/>
              <a:sym typeface="Arial"/>
            </a:rPr>
            <a:t>The RAG thresholds in the table opposite set</a:t>
          </a:r>
          <a:r>
            <a:rPr b="0" lang="en-US" sz="1200" u="sng">
              <a:solidFill>
                <a:srgbClr val="0070C0"/>
              </a:solidFill>
              <a:latin typeface="Arial"/>
              <a:ea typeface="Arial"/>
              <a:cs typeface="Arial"/>
              <a:sym typeface="Arial"/>
            </a:rPr>
            <a:t> the boundaries of the RAG ratings as defined in Appendix 2 of the Assessing and Monitoring the Economic and Financial Standing of Bidders and Suppliers Guidance Note.</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 Id="rId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3.xml"/><Relationship Id="rId3"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4.xml"/><Relationship Id="rId3"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5.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6.xml"/><Relationship Id="rId3"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E6D75"/>
    <pageSetUpPr/>
  </sheetPr>
  <sheetViews>
    <sheetView showGridLines="0" workbookViewId="0">
      <pane ySplit="9.0" topLeftCell="A10" activePane="bottomLeft" state="frozen"/>
      <selection activeCell="B11" sqref="B11" pane="bottomLeft"/>
    </sheetView>
  </sheetViews>
  <sheetFormatPr customHeight="1" defaultColWidth="14.43" defaultRowHeight="15.0"/>
  <cols>
    <col customWidth="1" min="1" max="2" width="5.71"/>
    <col customWidth="1" min="3" max="3" width="2.14"/>
    <col customWidth="1" min="4" max="4" width="3.0"/>
    <col customWidth="1" min="5" max="5" width="33.14"/>
    <col customWidth="1" min="6" max="6" width="4.71"/>
    <col customWidth="1" min="7" max="7" width="114.86"/>
    <col customWidth="1" min="8" max="8" width="6.14"/>
    <col customWidth="1" min="9" max="11" width="9.14"/>
    <col customWidth="1" min="12" max="26" width="8.71"/>
  </cols>
  <sheetData>
    <row r="1" ht="11.25" customHeight="1">
      <c r="A1" s="1"/>
      <c r="B1" s="1"/>
      <c r="C1" s="2"/>
      <c r="D1" s="1"/>
      <c r="E1" s="1"/>
      <c r="F1" s="1"/>
      <c r="G1" s="1"/>
      <c r="H1" s="1"/>
      <c r="I1" s="1"/>
      <c r="J1" s="1"/>
      <c r="K1" s="1"/>
    </row>
    <row r="2" ht="11.25" customHeight="1">
      <c r="A2" s="1"/>
      <c r="B2" s="1"/>
      <c r="C2" s="3" t="str">
        <f>cstProjectName</f>
        <v>RM 6261 (Lots 3&amp;4) Financial Viability Risk Assessment Template</v>
      </c>
      <c r="D2" s="1"/>
      <c r="E2" s="1"/>
      <c r="F2" s="1"/>
      <c r="G2" s="1"/>
      <c r="H2" s="1"/>
      <c r="I2" s="1"/>
      <c r="J2" s="1"/>
      <c r="K2" s="1"/>
    </row>
    <row r="3" ht="11.25" customHeight="1">
      <c r="A3" s="1"/>
      <c r="B3" s="1"/>
      <c r="C3" s="4" t="str">
        <f>MID(CELL("filename",A1),FIND("]",CELL("filename",A1))+1,256)&amp;" Sheet"</f>
        <v>#VALUE!</v>
      </c>
      <c r="D3" s="1"/>
      <c r="E3" s="1"/>
      <c r="F3" s="1"/>
      <c r="G3" s="1"/>
      <c r="H3" s="1"/>
      <c r="I3" s="1"/>
      <c r="J3" s="1"/>
      <c r="K3" s="1"/>
    </row>
    <row r="4" ht="11.25" customHeight="1">
      <c r="A4" s="1"/>
      <c r="B4" s="1"/>
      <c r="C4" s="2" t="str">
        <f>IF(ISBLANK(cstProtectiveMarking),"",cstProtectiveMarking)</f>
        <v>OFFICIAL</v>
      </c>
      <c r="D4" s="1"/>
      <c r="E4" s="1"/>
      <c r="F4" s="1"/>
      <c r="G4" s="1"/>
      <c r="H4" s="1"/>
      <c r="I4" s="1"/>
      <c r="J4" s="1"/>
      <c r="K4" s="1"/>
    </row>
    <row r="5" ht="11.25" customHeight="1">
      <c r="A5" s="1"/>
      <c r="B5" s="1"/>
      <c r="C5" s="5" t="str">
        <f>HYPERLINK("#'Contents'!A1",sysChkWord)</f>
        <v>All Checks OK</v>
      </c>
      <c r="D5" s="6"/>
      <c r="E5" s="7"/>
      <c r="F5" s="1"/>
      <c r="G5" s="1"/>
      <c r="H5" s="1"/>
      <c r="I5" s="1"/>
      <c r="J5" s="1"/>
      <c r="K5" s="1"/>
    </row>
    <row r="6" ht="11.25" customHeight="1">
      <c r="A6" s="1"/>
      <c r="B6" s="8"/>
      <c r="C6" s="9" t="str">
        <f>HYPERLINK("#'Contents'!A1","Click for Contents")</f>
        <v>Click for Contents</v>
      </c>
      <c r="D6" s="6"/>
      <c r="E6" s="7"/>
      <c r="F6" s="10"/>
      <c r="G6" s="1"/>
      <c r="H6" s="1"/>
      <c r="I6" s="1"/>
      <c r="J6" s="1"/>
      <c r="K6" s="1"/>
    </row>
    <row r="7" ht="11.25" customHeight="1">
      <c r="A7" s="1"/>
      <c r="B7" s="1"/>
      <c r="C7" s="1"/>
      <c r="D7" s="1"/>
      <c r="E7" s="1"/>
      <c r="F7" s="1"/>
      <c r="G7" s="1"/>
      <c r="H7" s="1"/>
      <c r="I7" s="1"/>
      <c r="J7" s="1"/>
      <c r="K7" s="1"/>
    </row>
    <row r="8" ht="11.25" customHeight="1">
      <c r="A8" s="11">
        <f t="shared" ref="A8:B8" si="1">SUM(A9:A70)</f>
        <v>0</v>
      </c>
      <c r="B8" s="12">
        <f t="shared" si="1"/>
        <v>0</v>
      </c>
      <c r="C8" s="13"/>
      <c r="D8" s="13"/>
      <c r="E8" s="13"/>
      <c r="F8" s="13"/>
      <c r="G8" s="13"/>
      <c r="H8" s="13"/>
      <c r="I8" s="1"/>
      <c r="J8" s="1"/>
      <c r="K8" s="1"/>
    </row>
    <row r="9" ht="11.25" customHeight="1">
      <c r="A9" s="14"/>
      <c r="B9" s="14"/>
      <c r="C9" s="14"/>
      <c r="D9" s="14"/>
      <c r="E9" s="14"/>
      <c r="F9" s="14"/>
      <c r="G9" s="14"/>
      <c r="H9" s="14"/>
      <c r="I9" s="14"/>
      <c r="J9" s="14"/>
    </row>
    <row r="10" ht="11.25" customHeight="1">
      <c r="A10" s="15"/>
      <c r="B10" s="15"/>
      <c r="C10" s="15"/>
      <c r="D10" s="15" t="s">
        <v>0</v>
      </c>
      <c r="E10" s="15"/>
      <c r="F10" s="15"/>
      <c r="G10" s="15"/>
      <c r="H10" s="15"/>
      <c r="I10" s="15"/>
      <c r="J10" s="15"/>
    </row>
    <row r="11" ht="11.25" customHeight="1">
      <c r="A11" s="16"/>
      <c r="B11" s="16"/>
      <c r="C11" s="16"/>
      <c r="D11" s="16"/>
      <c r="E11" s="16"/>
      <c r="F11" s="16"/>
      <c r="G11" s="16"/>
      <c r="H11" s="16"/>
      <c r="I11" s="16"/>
    </row>
    <row r="12" ht="11.25" customHeight="1">
      <c r="A12" s="16"/>
      <c r="B12" s="16"/>
      <c r="C12" s="16"/>
      <c r="D12" s="16"/>
      <c r="E12" s="17" t="s">
        <v>1</v>
      </c>
      <c r="F12" s="17" t="s">
        <v>2</v>
      </c>
      <c r="G12" s="17" t="s">
        <v>3</v>
      </c>
      <c r="H12" s="18" t="s">
        <v>4</v>
      </c>
      <c r="I12" s="18" t="s">
        <v>5</v>
      </c>
    </row>
    <row r="13" ht="11.25" customHeight="1">
      <c r="A13" s="16"/>
      <c r="B13" s="16"/>
      <c r="C13" s="16"/>
      <c r="D13" s="16"/>
      <c r="E13" s="16" t="s">
        <v>0</v>
      </c>
      <c r="F13" s="19" t="s">
        <v>2</v>
      </c>
      <c r="G13" s="16" t="s">
        <v>6</v>
      </c>
      <c r="H13" s="20">
        <f t="shared" ref="H13:I13" si="2">A8</f>
        <v>0</v>
      </c>
      <c r="I13" s="20">
        <f t="shared" si="2"/>
        <v>0</v>
      </c>
    </row>
    <row r="14" ht="11.25" customHeight="1">
      <c r="A14" s="16"/>
      <c r="B14" s="16"/>
      <c r="C14" s="16"/>
      <c r="D14" s="16"/>
      <c r="E14" s="16" t="s">
        <v>7</v>
      </c>
      <c r="F14" s="19" t="s">
        <v>2</v>
      </c>
      <c r="G14" s="16" t="s">
        <v>8</v>
      </c>
      <c r="H14" s="20">
        <f>'Bidder Instructions'!A8</f>
        <v>0</v>
      </c>
      <c r="I14" s="20">
        <f>'Bidder Instructions'!B8</f>
        <v>0</v>
      </c>
    </row>
    <row r="15" ht="11.25" customHeight="1">
      <c r="A15" s="16"/>
      <c r="B15" s="16"/>
      <c r="C15" s="16"/>
      <c r="D15" s="16"/>
      <c r="E15" s="16" t="s">
        <v>9</v>
      </c>
      <c r="F15" s="19" t="s">
        <v>2</v>
      </c>
      <c r="G15" s="16" t="s">
        <v>10</v>
      </c>
      <c r="H15" s="20">
        <f>'RAG Thresholds'!A8</f>
        <v>0</v>
      </c>
      <c r="I15" s="20">
        <f>'RAG Thresholds'!B8</f>
        <v>0</v>
      </c>
    </row>
    <row r="16" ht="11.25" customHeight="1">
      <c r="A16" s="16"/>
      <c r="B16" s="16"/>
      <c r="C16" s="16"/>
      <c r="D16" s="16"/>
      <c r="E16" s="16" t="s">
        <v>11</v>
      </c>
      <c r="F16" s="19" t="s">
        <v>2</v>
      </c>
      <c r="G16" s="16" t="s">
        <v>12</v>
      </c>
      <c r="H16" s="20">
        <f>'1.1a Lead Financial Input'!A8</f>
        <v>0</v>
      </c>
      <c r="I16" s="20">
        <f>'1.1a Lead Financial Input'!B8</f>
        <v>0</v>
      </c>
    </row>
    <row r="17" ht="11.25" customHeight="1">
      <c r="A17" s="16"/>
      <c r="B17" s="16"/>
      <c r="C17" s="16"/>
      <c r="D17" s="16"/>
      <c r="E17" s="16" t="s">
        <v>13</v>
      </c>
      <c r="F17" s="19" t="s">
        <v>2</v>
      </c>
      <c r="G17" s="16" t="s">
        <v>14</v>
      </c>
      <c r="H17" s="20">
        <f>'1.1b Lead Financial Input'!A8</f>
        <v>0</v>
      </c>
      <c r="I17" s="20">
        <f>'1.1b Lead Financial Input'!B8</f>
        <v>0</v>
      </c>
    </row>
    <row r="18" ht="11.25" customHeight="1">
      <c r="A18" s="16"/>
      <c r="B18" s="16"/>
      <c r="C18" s="16"/>
      <c r="D18" s="16"/>
      <c r="E18" s="16" t="s">
        <v>15</v>
      </c>
      <c r="F18" s="19" t="s">
        <v>2</v>
      </c>
      <c r="G18" s="16" t="s">
        <v>16</v>
      </c>
      <c r="H18" s="20">
        <f>'1.2a Alternative Guarantor'!A8</f>
        <v>0</v>
      </c>
      <c r="I18" s="20">
        <f>'1.2a Alternative Guarantor'!B8</f>
        <v>0</v>
      </c>
    </row>
    <row r="19" ht="11.25" customHeight="1">
      <c r="A19" s="16"/>
      <c r="B19" s="16"/>
      <c r="C19" s="16"/>
      <c r="D19" s="16"/>
      <c r="E19" s="16" t="s">
        <v>17</v>
      </c>
      <c r="F19" s="19" t="s">
        <v>2</v>
      </c>
      <c r="G19" s="16" t="s">
        <v>18</v>
      </c>
      <c r="H19" s="20">
        <f>'2.1 Lead Ancillary Input '!A8</f>
        <v>0</v>
      </c>
      <c r="I19" s="20">
        <f>'2.1 Lead Ancillary Input '!B8</f>
        <v>0</v>
      </c>
    </row>
    <row r="20" ht="11.25" customHeight="1">
      <c r="A20" s="16"/>
      <c r="B20" s="16"/>
      <c r="C20" s="16"/>
      <c r="D20" s="16"/>
      <c r="E20" s="16" t="s">
        <v>19</v>
      </c>
      <c r="F20" s="19" t="s">
        <v>2</v>
      </c>
      <c r="G20" s="16" t="s">
        <v>20</v>
      </c>
      <c r="H20" s="20">
        <f>'3.1 Lead Bidder Assessment'!A8</f>
        <v>0</v>
      </c>
      <c r="I20" s="20">
        <f>'3.1 Lead Bidder Assessment'!B8</f>
        <v>0</v>
      </c>
    </row>
    <row r="21" ht="11.25" customHeight="1">
      <c r="A21" s="16"/>
      <c r="B21" s="16"/>
      <c r="C21" s="16"/>
      <c r="D21" s="16"/>
      <c r="E21" s="16" t="s">
        <v>21</v>
      </c>
      <c r="F21" s="19" t="s">
        <v>2</v>
      </c>
      <c r="G21" s="16" t="s">
        <v>22</v>
      </c>
      <c r="H21" s="20">
        <f>'3.3 Ultimate Parent Assmt'!A8</f>
        <v>0</v>
      </c>
      <c r="I21" s="20">
        <f>'3.3 Ultimate Parent Assmt'!B8</f>
        <v>0</v>
      </c>
    </row>
    <row r="22" ht="11.25" customHeight="1">
      <c r="A22" s="16"/>
      <c r="B22" s="16"/>
      <c r="C22" s="16"/>
      <c r="D22" s="16"/>
      <c r="E22" s="16" t="s">
        <v>23</v>
      </c>
      <c r="F22" s="19" t="s">
        <v>2</v>
      </c>
      <c r="G22" s="16" t="s">
        <v>24</v>
      </c>
      <c r="H22" s="20">
        <f>'3.4 Alt Guarantor Assmt'!A8</f>
        <v>0</v>
      </c>
      <c r="I22" s="20">
        <f>'3.4 Alt Guarantor Assmt'!B8</f>
        <v>0</v>
      </c>
    </row>
    <row r="23" ht="11.25" customHeight="1">
      <c r="A23" s="16"/>
      <c r="B23" s="16"/>
      <c r="C23" s="16"/>
      <c r="D23" s="16"/>
      <c r="E23" s="16" t="s">
        <v>25</v>
      </c>
      <c r="F23" s="19" t="s">
        <v>2</v>
      </c>
      <c r="G23" s="16" t="s">
        <v>26</v>
      </c>
      <c r="H23" s="20">
        <f>'Metric Definitions'!A8</f>
        <v>0</v>
      </c>
      <c r="I23" s="20">
        <f>'Metric Definitions'!B8</f>
        <v>0</v>
      </c>
    </row>
    <row r="24" ht="11.25" hidden="1" customHeight="1">
      <c r="A24" s="16"/>
      <c r="B24" s="16"/>
      <c r="C24" s="16"/>
      <c r="D24" s="16"/>
      <c r="E24" s="16" t="s">
        <v>27</v>
      </c>
      <c r="F24" s="19" t="s">
        <v>2</v>
      </c>
      <c r="G24" s="16" t="s">
        <v>28</v>
      </c>
      <c r="H24" s="20">
        <f>Setup!A8</f>
        <v>0</v>
      </c>
      <c r="I24" s="20">
        <f>Setup!B8</f>
        <v>0</v>
      </c>
      <c r="J24" s="14"/>
      <c r="K24" s="14"/>
      <c r="L24" s="14"/>
      <c r="M24" s="14"/>
      <c r="N24" s="14"/>
      <c r="O24" s="14"/>
      <c r="P24" s="14"/>
      <c r="Q24" s="14"/>
      <c r="R24" s="14"/>
      <c r="S24" s="14"/>
      <c r="T24" s="14"/>
      <c r="U24" s="14"/>
      <c r="V24" s="14"/>
      <c r="W24" s="14"/>
      <c r="X24" s="14"/>
      <c r="Y24" s="14"/>
      <c r="Z24" s="14"/>
    </row>
    <row r="25" ht="11.25" hidden="1" customHeight="1">
      <c r="A25" s="16"/>
      <c r="B25" s="16"/>
      <c r="C25" s="16"/>
      <c r="D25" s="16"/>
      <c r="E25" s="16" t="s">
        <v>29</v>
      </c>
      <c r="F25" s="19" t="s">
        <v>2</v>
      </c>
      <c r="G25" s="16" t="s">
        <v>30</v>
      </c>
      <c r="H25" s="20">
        <f>SysConfig!A8</f>
        <v>0</v>
      </c>
      <c r="I25" s="20">
        <f>SysConfig!B8</f>
        <v>0</v>
      </c>
    </row>
    <row r="26" ht="11.25" hidden="1" customHeight="1">
      <c r="A26" s="16"/>
      <c r="B26" s="16"/>
      <c r="C26" s="16"/>
      <c r="D26" s="16"/>
      <c r="E26" s="21" t="s">
        <v>31</v>
      </c>
      <c r="F26" s="22"/>
      <c r="G26" s="22"/>
      <c r="H26" s="22"/>
      <c r="I26" s="22"/>
    </row>
    <row r="27" ht="11.25" customHeight="1">
      <c r="A27" s="16"/>
      <c r="B27" s="16"/>
      <c r="C27" s="16"/>
      <c r="D27" s="16"/>
      <c r="E27" s="16"/>
      <c r="F27" s="16"/>
      <c r="G27" s="16"/>
      <c r="H27" s="16"/>
      <c r="I27" s="16"/>
    </row>
    <row r="28" ht="11.25" customHeight="1">
      <c r="A28" s="16"/>
      <c r="B28" s="16"/>
      <c r="C28" s="16"/>
      <c r="D28" s="16"/>
      <c r="E28" s="23" t="s">
        <v>32</v>
      </c>
      <c r="F28" s="16"/>
      <c r="G28" s="24"/>
      <c r="H28" s="20">
        <f t="shared" ref="H28:I28" si="3">IFERROR(SUM(H12:H26),1)</f>
        <v>0</v>
      </c>
      <c r="I28" s="25">
        <f t="shared" si="3"/>
        <v>0</v>
      </c>
    </row>
    <row r="29" ht="11.25" customHeight="1">
      <c r="A29" s="16"/>
      <c r="B29" s="16"/>
      <c r="C29" s="16"/>
      <c r="D29" s="16"/>
      <c r="E29" s="16"/>
      <c r="F29" s="16"/>
      <c r="G29" s="16"/>
      <c r="H29" s="16"/>
      <c r="I29" s="16"/>
    </row>
    <row r="30" ht="11.25" hidden="1" customHeight="1">
      <c r="A30" s="15"/>
      <c r="B30" s="15"/>
      <c r="C30" s="15"/>
      <c r="D30" s="15" t="s">
        <v>33</v>
      </c>
      <c r="E30" s="15"/>
      <c r="F30" s="15"/>
      <c r="G30" s="15"/>
      <c r="H30" s="15"/>
      <c r="I30" s="15"/>
      <c r="J30" s="15"/>
    </row>
    <row r="31" ht="11.25" hidden="1" customHeight="1">
      <c r="A31" s="16"/>
      <c r="B31" s="16"/>
      <c r="C31" s="16"/>
      <c r="D31" s="16"/>
      <c r="E31" s="16"/>
      <c r="F31" s="16"/>
      <c r="G31" s="16"/>
      <c r="H31" s="16"/>
      <c r="I31" s="16"/>
      <c r="J31" s="16"/>
    </row>
    <row r="32" ht="11.25" hidden="1" customHeight="1">
      <c r="A32" s="16"/>
      <c r="B32" s="16"/>
      <c r="C32" s="16"/>
      <c r="D32" s="16"/>
      <c r="E32" s="16" t="s">
        <v>34</v>
      </c>
      <c r="F32" s="16"/>
      <c r="G32" s="16"/>
      <c r="H32" s="16"/>
      <c r="I32" s="16"/>
      <c r="J32" s="16"/>
      <c r="K32" s="14"/>
      <c r="L32" s="14"/>
      <c r="M32" s="14"/>
      <c r="N32" s="14"/>
      <c r="O32" s="14"/>
      <c r="P32" s="14"/>
      <c r="Q32" s="14"/>
      <c r="R32" s="14"/>
      <c r="S32" s="14"/>
      <c r="T32" s="14"/>
      <c r="U32" s="14"/>
      <c r="V32" s="14"/>
      <c r="W32" s="14"/>
      <c r="X32" s="14"/>
      <c r="Y32" s="14"/>
      <c r="Z32" s="14"/>
    </row>
    <row r="33" ht="11.25" hidden="1" customHeight="1">
      <c r="A33" s="16"/>
      <c r="B33" s="16"/>
      <c r="C33" s="16"/>
      <c r="D33" s="16"/>
      <c r="E33" s="16"/>
      <c r="F33" s="16"/>
      <c r="G33" s="16"/>
      <c r="H33" s="16"/>
      <c r="I33" s="16"/>
      <c r="J33" s="16"/>
    </row>
    <row r="34" ht="11.25" hidden="1" customHeight="1">
      <c r="A34" s="16"/>
      <c r="B34" s="16"/>
      <c r="C34" s="16"/>
      <c r="D34" s="16"/>
      <c r="E34" s="16"/>
      <c r="F34" s="16"/>
      <c r="G34" s="16"/>
      <c r="H34" s="16"/>
      <c r="I34" s="16"/>
      <c r="J34" s="16"/>
      <c r="K34" s="14"/>
      <c r="L34" s="14"/>
      <c r="M34" s="14"/>
      <c r="N34" s="14"/>
      <c r="O34" s="14"/>
      <c r="P34" s="14"/>
      <c r="Q34" s="14"/>
      <c r="R34" s="14"/>
      <c r="S34" s="14"/>
      <c r="T34" s="14"/>
      <c r="U34" s="14"/>
      <c r="V34" s="14"/>
      <c r="W34" s="14"/>
      <c r="X34" s="14"/>
      <c r="Y34" s="14"/>
      <c r="Z34" s="14"/>
    </row>
    <row r="35" ht="11.25" hidden="1" customHeight="1">
      <c r="A35" s="16"/>
      <c r="B35" s="16"/>
      <c r="C35" s="16"/>
      <c r="D35" s="16"/>
      <c r="E35" s="16"/>
      <c r="F35" s="16"/>
      <c r="G35" s="16"/>
      <c r="H35" s="16"/>
      <c r="I35" s="16"/>
      <c r="J35" s="16"/>
      <c r="K35" s="14"/>
      <c r="L35" s="14"/>
      <c r="M35" s="14"/>
      <c r="N35" s="14"/>
      <c r="O35" s="14"/>
      <c r="P35" s="14"/>
      <c r="Q35" s="14"/>
      <c r="R35" s="14"/>
      <c r="S35" s="14"/>
      <c r="T35" s="14"/>
      <c r="U35" s="14"/>
      <c r="V35" s="14"/>
      <c r="W35" s="14"/>
      <c r="X35" s="14"/>
      <c r="Y35" s="14"/>
      <c r="Z35" s="14"/>
    </row>
    <row r="36" ht="11.25" hidden="1" customHeight="1">
      <c r="A36" s="16"/>
      <c r="B36" s="16"/>
      <c r="C36" s="16"/>
      <c r="D36" s="16"/>
      <c r="E36" s="16"/>
      <c r="F36" s="16"/>
      <c r="G36" s="16"/>
      <c r="H36" s="16"/>
      <c r="I36" s="16"/>
      <c r="J36" s="16"/>
    </row>
    <row r="37" ht="11.25" hidden="1" customHeight="1">
      <c r="A37" s="16"/>
      <c r="B37" s="16"/>
      <c r="C37" s="16"/>
      <c r="D37" s="16"/>
      <c r="E37" s="16"/>
      <c r="F37" s="16"/>
      <c r="G37" s="16"/>
      <c r="H37" s="16"/>
      <c r="I37" s="16"/>
      <c r="J37" s="16"/>
    </row>
    <row r="38" ht="11.25" hidden="1" customHeight="1">
      <c r="A38" s="14"/>
      <c r="B38" s="16"/>
      <c r="C38" s="16"/>
      <c r="D38" s="16"/>
      <c r="E38" s="16"/>
      <c r="F38" s="16"/>
      <c r="G38" s="16"/>
      <c r="H38" s="16"/>
      <c r="I38" s="16"/>
      <c r="J38" s="16"/>
    </row>
    <row r="39" ht="11.25" hidden="1" customHeight="1">
      <c r="A39" s="16"/>
      <c r="B39" s="16"/>
      <c r="C39" s="16"/>
      <c r="D39" s="16"/>
      <c r="E39" s="16"/>
      <c r="F39" s="16"/>
      <c r="G39" s="16"/>
      <c r="H39" s="16"/>
      <c r="I39" s="16"/>
      <c r="J39" s="16"/>
    </row>
    <row r="40" ht="11.25" hidden="1" customHeight="1">
      <c r="A40" s="16"/>
      <c r="B40" s="16"/>
      <c r="C40" s="16"/>
      <c r="D40" s="16"/>
      <c r="E40" s="16"/>
      <c r="F40" s="16"/>
      <c r="G40" s="16"/>
      <c r="H40" s="16"/>
      <c r="I40" s="16"/>
      <c r="J40" s="23"/>
    </row>
    <row r="41" ht="11.25" hidden="1" customHeight="1">
      <c r="A41" s="16"/>
      <c r="B41" s="16"/>
      <c r="C41" s="16"/>
      <c r="D41" s="16"/>
      <c r="E41" s="16"/>
      <c r="F41" s="16"/>
      <c r="G41" s="16"/>
      <c r="H41" s="16"/>
      <c r="I41" s="16"/>
      <c r="J41" s="16"/>
    </row>
    <row r="42" ht="11.25" hidden="1" customHeight="1">
      <c r="A42" s="16"/>
      <c r="B42" s="16"/>
      <c r="C42" s="16"/>
      <c r="D42" s="16"/>
      <c r="E42" s="16"/>
      <c r="F42" s="16"/>
      <c r="G42" s="16"/>
      <c r="H42" s="16"/>
      <c r="I42" s="16"/>
      <c r="J42" s="16"/>
    </row>
    <row r="43" ht="11.25" hidden="1" customHeight="1">
      <c r="A43" s="16"/>
      <c r="B43" s="16"/>
      <c r="C43" s="16"/>
      <c r="D43" s="16"/>
      <c r="E43" s="16"/>
      <c r="F43" s="16"/>
      <c r="G43" s="16"/>
      <c r="H43" s="16"/>
      <c r="I43" s="16"/>
      <c r="J43" s="16"/>
    </row>
    <row r="44" ht="11.25" hidden="1" customHeight="1">
      <c r="A44" s="16"/>
      <c r="B44" s="16"/>
      <c r="C44" s="16"/>
      <c r="D44" s="16"/>
      <c r="E44" s="16"/>
      <c r="F44" s="16"/>
      <c r="G44" s="16"/>
      <c r="H44" s="16"/>
      <c r="I44" s="16"/>
      <c r="J44" s="16"/>
    </row>
    <row r="45" ht="11.25" hidden="1" customHeight="1">
      <c r="A45" s="16"/>
      <c r="B45" s="16"/>
      <c r="C45" s="16"/>
      <c r="D45" s="16"/>
      <c r="E45" s="16"/>
      <c r="F45" s="16"/>
      <c r="G45" s="16"/>
      <c r="H45" s="16"/>
      <c r="I45" s="16"/>
      <c r="J45" s="16"/>
    </row>
    <row r="46" ht="11.25" hidden="1" customHeight="1">
      <c r="A46" s="16"/>
      <c r="B46" s="16"/>
      <c r="C46" s="16"/>
      <c r="D46" s="16"/>
      <c r="E46" s="16"/>
      <c r="F46" s="16"/>
      <c r="G46" s="16"/>
      <c r="H46" s="16"/>
      <c r="I46" s="16"/>
      <c r="J46" s="16"/>
    </row>
    <row r="47" ht="11.25" hidden="1" customHeight="1">
      <c r="A47" s="16"/>
      <c r="B47" s="16"/>
      <c r="C47" s="16"/>
      <c r="D47" s="16"/>
      <c r="E47" s="16"/>
      <c r="F47" s="16"/>
      <c r="G47" s="16"/>
      <c r="H47" s="16"/>
      <c r="I47" s="16"/>
      <c r="J47" s="16"/>
    </row>
    <row r="48" ht="11.25" hidden="1" customHeight="1">
      <c r="A48" s="16"/>
      <c r="B48" s="16"/>
      <c r="C48" s="16"/>
      <c r="D48" s="16"/>
      <c r="E48" s="16"/>
      <c r="F48" s="16"/>
      <c r="G48" s="16"/>
      <c r="H48" s="16"/>
      <c r="I48" s="16"/>
      <c r="J48" s="16"/>
    </row>
    <row r="49" ht="11.25" hidden="1" customHeight="1">
      <c r="A49" s="16"/>
      <c r="B49" s="16"/>
      <c r="C49" s="16"/>
      <c r="D49" s="16"/>
      <c r="E49" s="16"/>
      <c r="F49" s="16"/>
      <c r="G49" s="16"/>
      <c r="H49" s="16"/>
      <c r="I49" s="16"/>
      <c r="J49" s="16"/>
    </row>
    <row r="50" ht="11.25" hidden="1" customHeight="1">
      <c r="A50" s="16"/>
      <c r="B50" s="16"/>
      <c r="C50" s="16"/>
      <c r="D50" s="16"/>
      <c r="E50" s="16"/>
      <c r="F50" s="16"/>
      <c r="G50" s="16"/>
      <c r="H50" s="16"/>
      <c r="I50" s="16"/>
      <c r="J50" s="16"/>
    </row>
    <row r="51" ht="11.25" hidden="1" customHeight="1">
      <c r="A51" s="16"/>
      <c r="B51" s="16"/>
      <c r="C51" s="16"/>
      <c r="D51" s="16"/>
      <c r="E51" s="16"/>
      <c r="F51" s="16"/>
      <c r="G51" s="16"/>
      <c r="H51" s="16"/>
      <c r="I51" s="16"/>
      <c r="J51" s="16"/>
    </row>
    <row r="52" ht="11.25" hidden="1" customHeight="1">
      <c r="A52" s="16"/>
      <c r="B52" s="16"/>
      <c r="C52" s="16"/>
      <c r="D52" s="16"/>
      <c r="E52" s="16"/>
      <c r="F52" s="16"/>
      <c r="G52" s="16"/>
      <c r="H52" s="16"/>
      <c r="I52" s="16"/>
      <c r="J52" s="16"/>
    </row>
    <row r="53" ht="11.25" hidden="1" customHeight="1">
      <c r="A53" s="16"/>
      <c r="B53" s="16"/>
      <c r="C53" s="16"/>
      <c r="D53" s="16"/>
      <c r="E53" s="16"/>
      <c r="F53" s="16"/>
      <c r="G53" s="16"/>
      <c r="H53" s="16"/>
      <c r="I53" s="16"/>
      <c r="J53" s="16"/>
    </row>
    <row r="54" ht="11.25" hidden="1" customHeight="1">
      <c r="A54" s="16"/>
      <c r="B54" s="16"/>
      <c r="C54" s="16"/>
      <c r="D54" s="16"/>
      <c r="E54" s="16"/>
      <c r="F54" s="16"/>
      <c r="G54" s="16"/>
      <c r="H54" s="16"/>
      <c r="I54" s="16"/>
      <c r="J54" s="16"/>
    </row>
    <row r="55" ht="11.25" hidden="1" customHeight="1">
      <c r="A55" s="16"/>
      <c r="B55" s="16"/>
      <c r="C55" s="16"/>
      <c r="D55" s="16"/>
      <c r="E55" s="16"/>
      <c r="F55" s="16"/>
      <c r="G55" s="16"/>
      <c r="H55" s="16"/>
      <c r="I55" s="16"/>
      <c r="J55" s="16"/>
    </row>
    <row r="56" ht="11.25" hidden="1" customHeight="1">
      <c r="A56" s="16"/>
      <c r="B56" s="16"/>
      <c r="C56" s="16"/>
      <c r="D56" s="16"/>
      <c r="E56" s="16"/>
      <c r="F56" s="16"/>
      <c r="G56" s="16"/>
      <c r="H56" s="16"/>
      <c r="I56" s="16"/>
      <c r="J56" s="16"/>
    </row>
    <row r="57" ht="11.25" hidden="1" customHeight="1">
      <c r="A57" s="16"/>
      <c r="B57" s="16"/>
      <c r="C57" s="16"/>
      <c r="D57" s="16"/>
      <c r="E57" s="16"/>
      <c r="F57" s="16"/>
      <c r="G57" s="16"/>
      <c r="H57" s="16"/>
      <c r="I57" s="16"/>
      <c r="J57" s="16"/>
    </row>
    <row r="58" ht="11.25" hidden="1" customHeight="1">
      <c r="A58" s="16"/>
      <c r="B58" s="16"/>
      <c r="C58" s="16"/>
      <c r="D58" s="16"/>
      <c r="E58" s="16"/>
      <c r="F58" s="16"/>
      <c r="G58" s="16"/>
      <c r="H58" s="16"/>
      <c r="I58" s="16"/>
      <c r="J58" s="16"/>
    </row>
    <row r="59" ht="11.25" hidden="1" customHeight="1">
      <c r="A59" s="16"/>
      <c r="B59" s="16"/>
      <c r="C59" s="16"/>
      <c r="D59" s="16"/>
      <c r="E59" s="16"/>
      <c r="F59" s="16"/>
      <c r="G59" s="16"/>
      <c r="H59" s="16"/>
      <c r="I59" s="16"/>
      <c r="J59" s="16"/>
    </row>
    <row r="60" ht="11.25" hidden="1" customHeight="1">
      <c r="A60" s="16"/>
      <c r="B60" s="16"/>
      <c r="C60" s="16"/>
      <c r="D60" s="16"/>
      <c r="E60" s="16"/>
      <c r="F60" s="16"/>
      <c r="G60" s="16"/>
      <c r="H60" s="16"/>
      <c r="I60" s="16"/>
      <c r="J60" s="16"/>
    </row>
    <row r="61" ht="11.25" hidden="1" customHeight="1">
      <c r="A61" s="16"/>
      <c r="B61" s="16"/>
      <c r="C61" s="16"/>
      <c r="D61" s="16"/>
      <c r="E61" s="16"/>
      <c r="F61" s="16"/>
      <c r="G61" s="16"/>
      <c r="H61" s="16"/>
      <c r="I61" s="16"/>
      <c r="J61" s="16"/>
    </row>
    <row r="62" ht="11.25" hidden="1" customHeight="1">
      <c r="A62" s="16"/>
      <c r="B62" s="16"/>
      <c r="C62" s="16"/>
      <c r="D62" s="16"/>
      <c r="E62" s="16"/>
      <c r="F62" s="16"/>
      <c r="G62" s="16"/>
      <c r="H62" s="16"/>
      <c r="I62" s="16"/>
      <c r="J62" s="16"/>
    </row>
    <row r="63" ht="11.25" hidden="1" customHeight="1">
      <c r="A63" s="16"/>
      <c r="B63" s="16"/>
      <c r="C63" s="16"/>
      <c r="D63" s="16"/>
      <c r="E63" s="16"/>
      <c r="F63" s="16"/>
      <c r="G63" s="16"/>
      <c r="H63" s="16"/>
      <c r="I63" s="16"/>
      <c r="J63" s="16"/>
      <c r="K63" s="14"/>
      <c r="L63" s="14"/>
      <c r="M63" s="14"/>
      <c r="N63" s="14"/>
      <c r="O63" s="14"/>
      <c r="P63" s="14"/>
      <c r="Q63" s="14"/>
      <c r="R63" s="14"/>
      <c r="S63" s="14"/>
      <c r="T63" s="14"/>
      <c r="U63" s="14"/>
      <c r="V63" s="14"/>
      <c r="W63" s="14"/>
      <c r="X63" s="14"/>
      <c r="Y63" s="14"/>
      <c r="Z63" s="14"/>
    </row>
    <row r="64" ht="11.25" hidden="1" customHeight="1">
      <c r="A64" s="16"/>
      <c r="B64" s="16"/>
      <c r="C64" s="16"/>
      <c r="D64" s="16"/>
      <c r="E64" s="16"/>
      <c r="F64" s="16"/>
      <c r="G64" s="16"/>
      <c r="H64" s="16"/>
      <c r="I64" s="16"/>
      <c r="J64" s="16"/>
      <c r="K64" s="14"/>
      <c r="L64" s="14"/>
      <c r="M64" s="14"/>
      <c r="N64" s="14"/>
      <c r="O64" s="14"/>
      <c r="P64" s="14"/>
      <c r="Q64" s="14"/>
      <c r="R64" s="14"/>
      <c r="S64" s="14"/>
      <c r="T64" s="14"/>
      <c r="U64" s="14"/>
      <c r="V64" s="14"/>
      <c r="W64" s="14"/>
      <c r="X64" s="14"/>
      <c r="Y64" s="14"/>
      <c r="Z64" s="14"/>
    </row>
    <row r="65" ht="11.25" hidden="1" customHeight="1">
      <c r="A65" s="16"/>
      <c r="B65" s="16"/>
      <c r="C65" s="16"/>
      <c r="D65" s="16"/>
      <c r="E65" s="16"/>
      <c r="F65" s="16"/>
      <c r="G65" s="16"/>
      <c r="H65" s="16"/>
      <c r="I65" s="16"/>
      <c r="J65" s="16"/>
    </row>
    <row r="66" ht="11.25" hidden="1" customHeight="1">
      <c r="A66" s="16"/>
      <c r="B66" s="16"/>
      <c r="C66" s="16"/>
      <c r="D66" s="16"/>
      <c r="E66" s="16"/>
      <c r="F66" s="16"/>
      <c r="G66" s="16"/>
      <c r="H66" s="16"/>
      <c r="I66" s="16"/>
      <c r="J66" s="16"/>
    </row>
    <row r="67" ht="11.25" hidden="1" customHeight="1">
      <c r="A67" s="16"/>
      <c r="B67" s="16"/>
      <c r="C67" s="16"/>
      <c r="D67" s="16"/>
      <c r="E67" s="16"/>
      <c r="F67" s="16"/>
      <c r="G67" s="16"/>
      <c r="H67" s="16"/>
      <c r="I67" s="16"/>
      <c r="J67" s="16"/>
    </row>
    <row r="68" ht="11.25" hidden="1" customHeight="1">
      <c r="A68" s="16"/>
      <c r="B68" s="16"/>
      <c r="C68" s="16"/>
      <c r="D68" s="16"/>
      <c r="E68" s="16"/>
      <c r="F68" s="16"/>
      <c r="G68" s="16"/>
      <c r="H68" s="16"/>
      <c r="I68" s="16"/>
      <c r="J68" s="16"/>
    </row>
    <row r="69" ht="11.25" customHeight="1">
      <c r="A69" s="16"/>
      <c r="B69" s="16"/>
      <c r="C69" s="16"/>
      <c r="D69" s="16"/>
      <c r="E69" s="16"/>
      <c r="F69" s="16"/>
      <c r="G69" s="16"/>
      <c r="H69" s="16"/>
      <c r="I69" s="16"/>
      <c r="J69" s="16"/>
      <c r="K69" s="14"/>
      <c r="L69" s="14"/>
      <c r="M69" s="14"/>
      <c r="N69" s="14"/>
      <c r="O69" s="14"/>
      <c r="P69" s="14"/>
      <c r="Q69" s="14"/>
      <c r="R69" s="14"/>
      <c r="S69" s="14"/>
      <c r="T69" s="14"/>
      <c r="U69" s="14"/>
      <c r="V69" s="14"/>
      <c r="W69" s="14"/>
      <c r="X69" s="14"/>
      <c r="Y69" s="14"/>
      <c r="Z69" s="14"/>
    </row>
    <row r="70" ht="11.25" hidden="1" customHeight="1">
      <c r="A70" s="15"/>
      <c r="B70" s="15"/>
      <c r="C70" s="15"/>
      <c r="D70" s="15" t="s">
        <v>35</v>
      </c>
      <c r="E70" s="15"/>
      <c r="F70" s="15"/>
      <c r="G70" s="15"/>
      <c r="H70" s="15"/>
      <c r="I70" s="15"/>
      <c r="J70" s="15"/>
      <c r="K70" s="15"/>
    </row>
    <row r="71" ht="11.25" hidden="1" customHeight="1"/>
    <row r="72" ht="11.25" hidden="1" customHeight="1"/>
    <row r="73" ht="11.25" hidden="1" customHeight="1"/>
    <row r="74" ht="11.25" hidden="1" customHeight="1"/>
    <row r="75" ht="11.25" hidden="1" customHeight="1"/>
    <row r="76" ht="11.25" hidden="1" customHeight="1"/>
    <row r="77" ht="11.25" hidden="1" customHeight="1"/>
    <row r="78" ht="11.25" hidden="1" customHeight="1"/>
    <row r="79" ht="11.25" hidden="1" customHeight="1"/>
    <row r="80" ht="11.25" hidden="1" customHeight="1"/>
    <row r="81" ht="11.25" hidden="1" customHeight="1"/>
    <row r="82" ht="11.25" hidden="1" customHeight="1"/>
    <row r="83" ht="11.25" hidden="1" customHeight="1"/>
    <row r="84" ht="11.25" hidden="1" customHeight="1"/>
    <row r="85" ht="11.25" hidden="1" customHeight="1"/>
    <row r="86" ht="11.25" hidden="1" customHeight="1"/>
    <row r="87" ht="11.25" hidden="1" customHeight="1"/>
    <row r="88" ht="11.25" hidden="1" customHeight="1"/>
    <row r="89" ht="11.25" hidden="1" customHeight="1"/>
    <row r="90" ht="11.25" hidden="1" customHeight="1"/>
    <row r="91" ht="11.25" hidden="1" customHeight="1"/>
    <row r="92" ht="11.25" hidden="1" customHeight="1"/>
    <row r="93" ht="11.25" hidden="1" customHeight="1"/>
    <row r="94" ht="11.25" hidden="1" customHeight="1"/>
    <row r="95" ht="11.25" hidden="1" customHeight="1"/>
    <row r="96" ht="11.25" hidden="1" customHeight="1"/>
    <row r="97" ht="11.25" hidden="1" customHeight="1"/>
    <row r="98" ht="11.25" hidden="1" customHeight="1"/>
    <row r="99" ht="11.25" hidden="1" customHeight="1"/>
    <row r="100" ht="11.25" hidden="1" customHeight="1"/>
    <row r="101" ht="11.25" hidden="1" customHeight="1"/>
    <row r="102" ht="11.25" hidden="1"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sheetData>
  <mergeCells count="2">
    <mergeCell ref="C5:E5"/>
    <mergeCell ref="C6:E6"/>
  </mergeCells>
  <hyperlinks>
    <hyperlink display="Link" location="Contents!C1" ref="F13"/>
    <hyperlink display="Link" location="Bidder Instructions!A1" ref="F14"/>
    <hyperlink display="Link" location="null!A1" ref="F15"/>
    <hyperlink display="Link" location="1.1a Lead Financial Input!A1" ref="F16"/>
    <hyperlink display="Link" location="1.1b Lead Financial Input!A1" ref="F17"/>
    <hyperlink display="Link" location="null!Print_Area" ref="F18"/>
    <hyperlink display="Link" location="2.1 Lead Ancillary Input !A1" ref="F19"/>
    <hyperlink display="Link" location="3.1 Lead Bidder Assessment!A1" ref="F20"/>
    <hyperlink display="Link" location="3.3 Ultimate Parent Assmt!A1" ref="F21"/>
    <hyperlink display="Link" location="null!A1" ref="F22"/>
    <hyperlink display="Link" location="Metric Definitions!A1" ref="F23"/>
    <hyperlink display="Link" location="Setup!A1" ref="F24"/>
    <hyperlink display="Link" location="SysConfig!A1" ref="F25"/>
  </hyperlinks>
  <printOptions/>
  <pageMargins bottom="0.7480314960629921" footer="0.0" header="0.0" left="0.7086614173228347" right="0.7086614173228347" top="0.7480314960629921"/>
  <pageSetup paperSize="9"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cols>
    <col customWidth="1" min="1" max="2" width="4.14"/>
    <col customWidth="1" min="3" max="3" width="32.71"/>
    <col customWidth="1" min="4" max="4" width="64.71"/>
    <col customWidth="1" min="5" max="8" width="18.14"/>
    <col customWidth="1" hidden="1" min="9" max="11" width="9.71"/>
    <col customWidth="1" min="12" max="12" width="10.71"/>
    <col customWidth="1" min="13" max="13" width="40.43"/>
    <col customWidth="1" min="14" max="14" width="10.43"/>
    <col customWidth="1" min="15" max="15" width="37.14"/>
    <col customWidth="1" min="16" max="16" width="101.71"/>
    <col customWidth="1" min="17" max="17" width="9.14"/>
    <col customWidth="1" min="18" max="26" width="8.71"/>
  </cols>
  <sheetData>
    <row r="1" ht="14.25" customHeight="1">
      <c r="A1" s="1"/>
      <c r="B1" s="1"/>
      <c r="C1" s="2"/>
      <c r="D1" s="1"/>
      <c r="E1" s="1"/>
      <c r="F1" s="1"/>
      <c r="G1" s="1"/>
      <c r="H1" s="1"/>
      <c r="I1" s="1"/>
      <c r="J1" s="1"/>
      <c r="K1" s="1"/>
      <c r="L1" s="1"/>
      <c r="M1" s="1"/>
      <c r="N1" s="1"/>
      <c r="O1" s="1"/>
      <c r="P1" s="1"/>
      <c r="Q1" s="1"/>
    </row>
    <row r="2" ht="14.25" customHeight="1">
      <c r="A2" s="1"/>
      <c r="B2" s="1"/>
      <c r="C2" s="3" t="str">
        <f>cstProjectName</f>
        <v>RM 6261 (Lots 3&amp;4) Financial Viability Risk Assessment Template</v>
      </c>
      <c r="D2" s="1"/>
      <c r="E2" s="1"/>
      <c r="F2" s="1"/>
      <c r="G2" s="1"/>
      <c r="H2" s="1"/>
      <c r="I2" s="1"/>
      <c r="J2" s="1"/>
      <c r="K2" s="1"/>
      <c r="L2" s="1"/>
      <c r="M2" s="1"/>
      <c r="N2" s="1"/>
      <c r="O2" s="1"/>
      <c r="P2" s="1"/>
      <c r="Q2" s="1"/>
    </row>
    <row r="3" ht="14.25" customHeight="1">
      <c r="A3" s="1"/>
      <c r="B3" s="1"/>
      <c r="C3" s="4" t="str">
        <f>MID(CELL("filename",A1),FIND("]",CELL("filename",A1))+1,256)&amp;" Sheet"</f>
        <v>#VALUE!</v>
      </c>
      <c r="D3" s="1"/>
      <c r="E3" s="1"/>
      <c r="F3" s="1"/>
      <c r="G3" s="1"/>
      <c r="H3" s="1"/>
      <c r="I3" s="1"/>
      <c r="J3" s="1"/>
      <c r="K3" s="1"/>
      <c r="L3" s="1"/>
      <c r="M3" s="1"/>
      <c r="N3" s="1"/>
      <c r="O3" s="1"/>
      <c r="P3" s="1"/>
      <c r="Q3" s="1"/>
    </row>
    <row r="4" ht="14.25" customHeight="1">
      <c r="A4" s="1"/>
      <c r="B4" s="1"/>
      <c r="C4" s="2" t="str">
        <f>IF(ISBLANK(cstProtectiveMarking),"",cstProtectiveMarking)</f>
        <v>OFFICIAL</v>
      </c>
      <c r="D4" s="1"/>
      <c r="E4" s="1"/>
      <c r="F4" s="1"/>
      <c r="G4" s="1"/>
      <c r="H4" s="1"/>
      <c r="I4" s="1"/>
      <c r="J4" s="1"/>
      <c r="K4" s="1"/>
      <c r="L4" s="1"/>
      <c r="M4" s="1"/>
      <c r="N4" s="1"/>
      <c r="O4" s="1"/>
      <c r="P4" s="1"/>
      <c r="Q4" s="1"/>
    </row>
    <row r="5" ht="14.25" customHeight="1">
      <c r="A5" s="1"/>
      <c r="B5" s="1"/>
      <c r="C5" s="8" t="str">
        <f>HYPERLINK("#'Contents'!A1",sysChkWord)</f>
        <v>All Checks OK</v>
      </c>
      <c r="D5" s="1"/>
      <c r="E5" s="1"/>
      <c r="F5" s="1"/>
      <c r="G5" s="1"/>
      <c r="H5" s="1"/>
      <c r="I5" s="1"/>
      <c r="J5" s="1"/>
      <c r="K5" s="1"/>
      <c r="L5" s="1"/>
      <c r="M5" s="1"/>
      <c r="N5" s="1"/>
      <c r="O5" s="1"/>
      <c r="P5" s="1"/>
      <c r="Q5" s="1"/>
    </row>
    <row r="6" ht="14.25" customHeight="1">
      <c r="A6" s="1"/>
      <c r="B6" s="8"/>
      <c r="C6" s="9" t="str">
        <f>HYPERLINK("#'Contents'!A1","Click for Contents")</f>
        <v>Click for Contents</v>
      </c>
      <c r="D6" s="7"/>
      <c r="E6" s="10"/>
      <c r="F6" s="10"/>
      <c r="G6" s="10"/>
      <c r="H6" s="10"/>
      <c r="I6" s="10"/>
      <c r="J6" s="10"/>
      <c r="K6" s="10"/>
      <c r="L6" s="10"/>
      <c r="M6" s="10"/>
      <c r="N6" s="10"/>
      <c r="O6" s="10"/>
      <c r="P6" s="10"/>
      <c r="Q6" s="10"/>
    </row>
    <row r="7" ht="14.25" customHeight="1">
      <c r="A7" s="1"/>
      <c r="B7" s="1"/>
      <c r="C7" s="1"/>
      <c r="D7" s="1"/>
      <c r="E7" s="1"/>
      <c r="F7" s="1"/>
      <c r="G7" s="1"/>
      <c r="H7" s="1"/>
      <c r="I7" s="1"/>
      <c r="J7" s="1"/>
      <c r="K7" s="1"/>
      <c r="L7" s="1"/>
      <c r="M7" s="1"/>
      <c r="N7" s="1"/>
      <c r="O7" s="1"/>
      <c r="P7" s="1"/>
      <c r="Q7" s="1"/>
    </row>
    <row r="8" ht="14.25" customHeight="1">
      <c r="A8" s="11">
        <f t="shared" ref="A8:B8" si="1">SUM(A9:A33)</f>
        <v>0</v>
      </c>
      <c r="B8" s="11">
        <f t="shared" si="1"/>
        <v>0</v>
      </c>
      <c r="C8" s="13"/>
      <c r="D8" s="13"/>
      <c r="E8" s="13"/>
      <c r="F8" s="13"/>
      <c r="G8" s="13"/>
      <c r="H8" s="13"/>
      <c r="I8" s="13"/>
      <c r="J8" s="13"/>
      <c r="K8" s="13"/>
      <c r="L8" s="13"/>
      <c r="M8" s="13"/>
      <c r="N8" s="13"/>
      <c r="O8" s="13"/>
      <c r="P8" s="13"/>
      <c r="Q8" s="13"/>
    </row>
    <row r="9" ht="14.25" customHeight="1">
      <c r="A9" s="14"/>
      <c r="B9" s="14"/>
      <c r="C9" s="14"/>
      <c r="D9" s="14"/>
      <c r="E9" s="14"/>
      <c r="F9" s="14"/>
      <c r="G9" s="14"/>
      <c r="H9" s="14"/>
      <c r="I9" s="14"/>
      <c r="J9" s="14"/>
      <c r="K9" s="14"/>
      <c r="L9" s="14"/>
      <c r="M9" s="14"/>
      <c r="N9" s="14"/>
      <c r="O9" s="14"/>
      <c r="P9" s="14"/>
    </row>
    <row r="10" ht="14.25" customHeight="1">
      <c r="A10" s="46"/>
      <c r="B10" s="46"/>
      <c r="C10" s="176" t="s">
        <v>348</v>
      </c>
      <c r="G10" s="150" t="str">
        <f>'1.2a Alternative Guarantor'!E15:F15</f>
        <v>#VALUE!</v>
      </c>
      <c r="H10" s="151"/>
      <c r="I10" s="151"/>
      <c r="J10" s="151"/>
      <c r="K10" s="151"/>
      <c r="L10" s="151"/>
      <c r="M10" s="151"/>
      <c r="N10" s="151"/>
      <c r="O10" s="151"/>
      <c r="P10" s="141"/>
    </row>
    <row r="11" ht="14.25" customHeight="1">
      <c r="A11" s="46"/>
      <c r="B11" s="46"/>
      <c r="C11" s="176" t="s">
        <v>322</v>
      </c>
      <c r="G11" s="150" t="str">
        <f>'1.2a Alternative Guarantor'!E16</f>
        <v/>
      </c>
      <c r="H11" s="151"/>
      <c r="I11" s="151"/>
      <c r="J11" s="151"/>
      <c r="K11" s="151"/>
      <c r="L11" s="151"/>
      <c r="M11" s="151"/>
      <c r="N11" s="151"/>
      <c r="O11" s="151"/>
      <c r="P11" s="141"/>
    </row>
    <row r="12" ht="14.25" customHeight="1">
      <c r="A12" s="46"/>
      <c r="B12" s="46"/>
      <c r="C12" s="176" t="s">
        <v>323</v>
      </c>
      <c r="G12" s="150" t="str">
        <f>'1.2a Alternative Guarantor'!E17</f>
        <v/>
      </c>
      <c r="H12" s="151"/>
      <c r="I12" s="151"/>
      <c r="J12" s="151"/>
      <c r="K12" s="151"/>
      <c r="L12" s="151"/>
      <c r="M12" s="151"/>
      <c r="N12" s="151"/>
      <c r="O12" s="151"/>
      <c r="P12" s="141"/>
    </row>
    <row r="13" ht="14.25" customHeight="1">
      <c r="A13" s="46"/>
      <c r="B13" s="46"/>
      <c r="C13" s="176" t="s">
        <v>349</v>
      </c>
      <c r="G13" s="152" t="str">
        <f>'1.2a Alternative Guarantor'!F21</f>
        <v>31/XX/20XX</v>
      </c>
      <c r="H13" s="151"/>
      <c r="I13" s="151"/>
      <c r="J13" s="151"/>
      <c r="K13" s="151"/>
      <c r="L13" s="151"/>
      <c r="M13" s="151"/>
      <c r="N13" s="151"/>
      <c r="O13" s="151"/>
      <c r="P13" s="141"/>
    </row>
    <row r="14" ht="14.25" customHeight="1">
      <c r="A14" s="46"/>
      <c r="B14" s="46"/>
      <c r="C14" s="27"/>
      <c r="D14" s="153"/>
      <c r="E14" s="153"/>
      <c r="F14" s="153"/>
      <c r="G14" s="153"/>
      <c r="H14" s="153"/>
      <c r="I14" s="153"/>
      <c r="J14" s="153"/>
      <c r="K14" s="153"/>
      <c r="L14" s="153"/>
      <c r="M14" s="153"/>
      <c r="N14" s="153"/>
      <c r="O14" s="153"/>
      <c r="P14" s="153"/>
    </row>
    <row r="15" ht="14.25" customHeight="1">
      <c r="A15" s="46"/>
      <c r="B15" s="46"/>
      <c r="C15" s="27"/>
      <c r="D15" s="153"/>
      <c r="E15" s="153"/>
      <c r="F15" s="153"/>
      <c r="G15" s="153"/>
      <c r="H15" s="153"/>
      <c r="I15" s="153"/>
      <c r="J15" s="153"/>
      <c r="K15" s="153"/>
      <c r="L15" s="153"/>
      <c r="M15" s="153"/>
      <c r="N15" s="153"/>
      <c r="O15" s="153"/>
      <c r="P15" s="153"/>
    </row>
    <row r="16" ht="14.25" customHeight="1">
      <c r="A16" s="46"/>
      <c r="B16" s="46"/>
      <c r="C16" s="24" t="s">
        <v>350</v>
      </c>
      <c r="D16" s="46"/>
      <c r="E16" s="154"/>
      <c r="F16" s="154"/>
      <c r="G16" s="153"/>
      <c r="H16" s="153"/>
      <c r="I16" s="153"/>
      <c r="J16" s="153"/>
      <c r="K16" s="153"/>
      <c r="L16" s="153"/>
      <c r="M16" s="153"/>
      <c r="N16" s="153"/>
      <c r="O16" s="153"/>
      <c r="P16" s="153"/>
    </row>
    <row r="17" ht="15.0" customHeight="1">
      <c r="A17" s="155"/>
      <c r="B17" s="155"/>
      <c r="C17" s="156" t="s">
        <v>351</v>
      </c>
      <c r="D17" s="157"/>
      <c r="E17" s="158"/>
      <c r="F17" s="158" t="s">
        <v>352</v>
      </c>
      <c r="G17" s="159"/>
      <c r="H17" s="159" t="s">
        <v>353</v>
      </c>
      <c r="I17" s="159" t="s">
        <v>354</v>
      </c>
      <c r="J17" s="159"/>
      <c r="K17" s="159" t="s">
        <v>355</v>
      </c>
      <c r="L17" s="160" t="s">
        <v>356</v>
      </c>
      <c r="M17" s="161"/>
      <c r="N17" s="161"/>
      <c r="O17" s="161"/>
      <c r="P17" s="157"/>
    </row>
    <row r="18" ht="141.0" customHeight="1">
      <c r="A18" s="46"/>
      <c r="B18" s="46"/>
      <c r="C18" s="162">
        <v>1.0</v>
      </c>
      <c r="D18" s="162" t="s">
        <v>103</v>
      </c>
      <c r="E18" s="163" t="str">
        <f>'1.2a Alternative Guarantor'!E156</f>
        <v>#DIV/0!</v>
      </c>
      <c r="F18" s="163" t="str">
        <f>'1.2a Alternative Guarantor'!F156</f>
        <v>#DIV/0!</v>
      </c>
      <c r="G18" s="164" t="str">
        <f>'1.2a Alternative Guarantor'!E168</f>
        <v>#DIV/0!</v>
      </c>
      <c r="H18" s="164" t="str">
        <f>'1.2a Alternative Guarantor'!F168</f>
        <v>#DIV/0!</v>
      </c>
      <c r="I18" s="165"/>
      <c r="J18" s="165"/>
      <c r="K18" s="165"/>
      <c r="L18" s="140"/>
      <c r="M18" s="151"/>
      <c r="N18" s="151"/>
      <c r="O18" s="151"/>
      <c r="P18" s="141"/>
    </row>
    <row r="19" ht="141.0" customHeight="1">
      <c r="A19" s="46"/>
      <c r="B19" s="46"/>
      <c r="C19" s="162">
        <v>2.0</v>
      </c>
      <c r="D19" s="162" t="s">
        <v>105</v>
      </c>
      <c r="E19" s="163" t="str">
        <f>'1.2a Alternative Guarantor'!E157</f>
        <v/>
      </c>
      <c r="F19" s="163" t="str">
        <f>'1.2a Alternative Guarantor'!F157</f>
        <v/>
      </c>
      <c r="G19" s="177" t="str">
        <f>'1.2a Alternative Guarantor'!E169</f>
        <v/>
      </c>
      <c r="H19" s="177" t="str">
        <f>'1.2a Alternative Guarantor'!F169</f>
        <v/>
      </c>
      <c r="I19" s="165"/>
      <c r="J19" s="165"/>
      <c r="K19" s="165"/>
      <c r="L19" s="140"/>
      <c r="M19" s="151"/>
      <c r="N19" s="151"/>
      <c r="O19" s="151"/>
      <c r="P19" s="141"/>
    </row>
    <row r="20" ht="141.0" customHeight="1">
      <c r="A20" s="46"/>
      <c r="B20" s="46"/>
      <c r="C20" s="162" t="s">
        <v>106</v>
      </c>
      <c r="D20" s="162" t="s">
        <v>246</v>
      </c>
      <c r="E20" s="163" t="str">
        <f>'1.2a Alternative Guarantor'!E158</f>
        <v/>
      </c>
      <c r="F20" s="163" t="str">
        <f>'1.2a Alternative Guarantor'!F158</f>
        <v/>
      </c>
      <c r="G20" s="177" t="str">
        <f>'1.2a Alternative Guarantor'!E170</f>
        <v/>
      </c>
      <c r="H20" s="177" t="str">
        <f>'1.2a Alternative Guarantor'!F170</f>
        <v/>
      </c>
      <c r="I20" s="165"/>
      <c r="J20" s="165"/>
      <c r="K20" s="165"/>
      <c r="L20" s="140"/>
      <c r="M20" s="151"/>
      <c r="N20" s="151"/>
      <c r="O20" s="151"/>
      <c r="P20" s="141"/>
    </row>
    <row r="21" ht="141.0" customHeight="1">
      <c r="A21" s="46"/>
      <c r="B21" s="46"/>
      <c r="C21" s="162" t="s">
        <v>108</v>
      </c>
      <c r="D21" s="162" t="s">
        <v>358</v>
      </c>
      <c r="E21" s="163" t="str">
        <f>'1.2a Alternative Guarantor'!E159</f>
        <v>#DIV/0!</v>
      </c>
      <c r="F21" s="163" t="str">
        <f>'1.2a Alternative Guarantor'!F159</f>
        <v>#DIV/0!</v>
      </c>
      <c r="G21" s="164" t="str">
        <f>'1.2a Alternative Guarantor'!E171</f>
        <v>#DIV/0!</v>
      </c>
      <c r="H21" s="164" t="str">
        <f>'1.2a Alternative Guarantor'!F171</f>
        <v>#DIV/0!</v>
      </c>
      <c r="I21" s="165"/>
      <c r="J21" s="165"/>
      <c r="K21" s="165"/>
      <c r="L21" s="140"/>
      <c r="M21" s="151"/>
      <c r="N21" s="151"/>
      <c r="O21" s="151"/>
      <c r="P21" s="141"/>
    </row>
    <row r="22" ht="141.0" customHeight="1">
      <c r="A22" s="46"/>
      <c r="B22" s="46"/>
      <c r="C22" s="162">
        <v>4.0</v>
      </c>
      <c r="D22" s="162" t="s">
        <v>111</v>
      </c>
      <c r="E22" s="163" t="str">
        <f>'1.2a Alternative Guarantor'!E160</f>
        <v/>
      </c>
      <c r="F22" s="163" t="str">
        <f>'1.2a Alternative Guarantor'!F160</f>
        <v/>
      </c>
      <c r="G22" s="177" t="str">
        <f>'1.2a Alternative Guarantor'!E172</f>
        <v/>
      </c>
      <c r="H22" s="177" t="str">
        <f>'1.2a Alternative Guarantor'!F172</f>
        <v/>
      </c>
      <c r="I22" s="173"/>
      <c r="J22" s="165"/>
      <c r="K22" s="174"/>
      <c r="L22" s="175"/>
      <c r="M22" s="151"/>
      <c r="N22" s="151"/>
      <c r="O22" s="151"/>
      <c r="P22" s="141"/>
    </row>
    <row r="23" ht="141.0" customHeight="1">
      <c r="A23" s="46"/>
      <c r="B23" s="46"/>
      <c r="C23" s="162">
        <v>5.0</v>
      </c>
      <c r="D23" s="162" t="s">
        <v>112</v>
      </c>
      <c r="E23" s="163" t="str">
        <f>'1.2a Alternative Guarantor'!E161</f>
        <v>#DIV/0!</v>
      </c>
      <c r="F23" s="163" t="str">
        <f>'1.2a Alternative Guarantor'!F161</f>
        <v>#DIV/0!</v>
      </c>
      <c r="G23" s="164" t="str">
        <f>'1.2a Alternative Guarantor'!E173</f>
        <v>G</v>
      </c>
      <c r="H23" s="164" t="str">
        <f>'1.2a Alternative Guarantor'!F173</f>
        <v>G</v>
      </c>
      <c r="I23" s="173"/>
      <c r="J23" s="165"/>
      <c r="K23" s="174"/>
      <c r="L23" s="175"/>
      <c r="M23" s="151"/>
      <c r="N23" s="151"/>
      <c r="O23" s="151"/>
      <c r="P23" s="141"/>
    </row>
    <row r="24" ht="141.0" customHeight="1">
      <c r="A24" s="46"/>
      <c r="B24" s="46"/>
      <c r="C24" s="162">
        <v>6.0</v>
      </c>
      <c r="D24" s="162" t="s">
        <v>113</v>
      </c>
      <c r="E24" s="163" t="str">
        <f>'1.2a Alternative Guarantor'!E162</f>
        <v>#DIV/0!</v>
      </c>
      <c r="F24" s="163" t="str">
        <f>'1.2a Alternative Guarantor'!F162</f>
        <v>#DIV/0!</v>
      </c>
      <c r="G24" s="164" t="str">
        <f>'1.2a Alternative Guarantor'!E174</f>
        <v>#DIV/0!</v>
      </c>
      <c r="H24" s="164" t="str">
        <f>'1.2a Alternative Guarantor'!F174</f>
        <v>#DIV/0!</v>
      </c>
      <c r="I24" s="173"/>
      <c r="J24" s="165"/>
      <c r="K24" s="174"/>
      <c r="L24" s="175"/>
      <c r="M24" s="151"/>
      <c r="N24" s="151"/>
      <c r="O24" s="151"/>
      <c r="P24" s="141"/>
    </row>
    <row r="25" ht="141.0" customHeight="1">
      <c r="A25" s="46"/>
      <c r="B25" s="46"/>
      <c r="C25" s="162">
        <v>7.0</v>
      </c>
      <c r="D25" s="162" t="s">
        <v>114</v>
      </c>
      <c r="E25" s="163">
        <f>'1.2a Alternative Guarantor'!E163</f>
        <v>0</v>
      </c>
      <c r="F25" s="163">
        <f>'1.2a Alternative Guarantor'!F163</f>
        <v>0</v>
      </c>
      <c r="G25" s="164" t="str">
        <f>'1.2a Alternative Guarantor'!E175</f>
        <v>R</v>
      </c>
      <c r="H25" s="164" t="str">
        <f>'1.2a Alternative Guarantor'!F175</f>
        <v>R</v>
      </c>
      <c r="I25" s="165"/>
      <c r="J25" s="165"/>
      <c r="K25" s="165"/>
      <c r="L25" s="140"/>
      <c r="M25" s="151"/>
      <c r="N25" s="151"/>
      <c r="O25" s="151"/>
      <c r="P25" s="141"/>
    </row>
    <row r="26" ht="141.0" customHeight="1">
      <c r="A26" s="46"/>
      <c r="B26" s="46"/>
      <c r="C26" s="162">
        <v>8.0</v>
      </c>
      <c r="D26" s="162" t="s">
        <v>115</v>
      </c>
      <c r="E26" s="163" t="str">
        <f>'1.2a Alternative Guarantor'!E164</f>
        <v/>
      </c>
      <c r="F26" s="163" t="str">
        <f>'1.2a Alternative Guarantor'!F164</f>
        <v/>
      </c>
      <c r="G26" s="177" t="str">
        <f>'1.2a Alternative Guarantor'!E176</f>
        <v/>
      </c>
      <c r="H26" s="177" t="str">
        <f>'1.2a Alternative Guarantor'!F176</f>
        <v/>
      </c>
      <c r="I26" s="172"/>
      <c r="J26" s="172"/>
      <c r="K26" s="172"/>
      <c r="L26" s="140"/>
      <c r="M26" s="151"/>
      <c r="N26" s="151"/>
      <c r="O26" s="151"/>
      <c r="P26" s="141"/>
    </row>
    <row r="27" ht="14.25" customHeight="1">
      <c r="A27" s="46"/>
      <c r="B27" s="46"/>
      <c r="C27" s="27"/>
      <c r="D27" s="27"/>
      <c r="E27" s="153"/>
      <c r="F27" s="153"/>
      <c r="G27" s="153"/>
      <c r="H27" s="153"/>
      <c r="I27" s="153"/>
      <c r="J27" s="153"/>
      <c r="K27" s="153"/>
      <c r="L27" s="153"/>
      <c r="M27" s="153"/>
      <c r="N27" s="153"/>
      <c r="O27" s="153"/>
      <c r="P27" s="153"/>
    </row>
    <row r="28" ht="14.25" customHeight="1">
      <c r="A28" s="46"/>
      <c r="B28" s="46"/>
      <c r="C28" s="27"/>
      <c r="D28" s="27"/>
      <c r="E28" s="153"/>
      <c r="F28" s="153"/>
      <c r="G28" s="153"/>
      <c r="H28" s="153"/>
      <c r="I28" s="153"/>
      <c r="J28" s="153"/>
      <c r="K28" s="153"/>
      <c r="L28" s="153"/>
      <c r="M28" s="153"/>
      <c r="N28" s="153"/>
      <c r="O28" s="153"/>
      <c r="P28" s="153"/>
    </row>
    <row r="29" ht="14.25" customHeight="1">
      <c r="A29" s="46"/>
      <c r="B29" s="46"/>
      <c r="C29" s="27"/>
      <c r="D29" s="27"/>
      <c r="E29" s="153"/>
      <c r="F29" s="153"/>
      <c r="G29" s="153"/>
      <c r="H29" s="153"/>
      <c r="I29" s="153"/>
      <c r="J29" s="153"/>
      <c r="K29" s="153"/>
      <c r="L29" s="153"/>
      <c r="M29" s="153"/>
      <c r="N29" s="153"/>
      <c r="O29" s="153"/>
      <c r="P29" s="153"/>
    </row>
    <row r="30" ht="14.25" customHeight="1">
      <c r="A30" s="46"/>
      <c r="B30" s="46"/>
      <c r="C30" s="27"/>
      <c r="D30" s="27"/>
      <c r="E30" s="153"/>
      <c r="F30" s="153"/>
      <c r="G30" s="153"/>
      <c r="H30" s="153"/>
      <c r="I30" s="153"/>
      <c r="J30" s="153"/>
      <c r="K30" s="153"/>
      <c r="L30" s="153"/>
      <c r="M30" s="153"/>
      <c r="N30" s="153"/>
      <c r="O30" s="153"/>
      <c r="P30" s="153"/>
    </row>
    <row r="31" ht="14.25" customHeight="1">
      <c r="A31" s="46"/>
      <c r="B31" s="46"/>
      <c r="C31" s="27"/>
      <c r="D31" s="27"/>
      <c r="E31" s="153"/>
      <c r="F31" s="153"/>
      <c r="G31" s="153"/>
      <c r="H31" s="153"/>
      <c r="I31" s="153"/>
      <c r="J31" s="153"/>
      <c r="K31" s="153"/>
      <c r="L31" s="153"/>
      <c r="M31" s="153"/>
      <c r="N31" s="153"/>
      <c r="O31" s="153"/>
      <c r="P31" s="153"/>
    </row>
    <row r="32" ht="14.25" customHeight="1">
      <c r="A32" s="46"/>
      <c r="B32" s="46"/>
      <c r="C32" s="27"/>
      <c r="D32" s="27"/>
      <c r="E32" s="153"/>
      <c r="F32" s="153"/>
      <c r="G32" s="153"/>
      <c r="H32" s="153"/>
      <c r="I32" s="153"/>
      <c r="J32" s="153"/>
      <c r="K32" s="153"/>
      <c r="L32" s="153"/>
      <c r="M32" s="153"/>
      <c r="N32" s="153"/>
      <c r="O32" s="153"/>
      <c r="P32" s="153"/>
    </row>
    <row r="33" ht="14.25" customHeight="1">
      <c r="A33" s="15" t="s">
        <v>93</v>
      </c>
      <c r="B33" s="15"/>
      <c r="C33" s="15"/>
      <c r="D33" s="15"/>
      <c r="E33" s="15"/>
      <c r="F33" s="15"/>
      <c r="G33" s="15"/>
      <c r="H33" s="15"/>
      <c r="I33" s="15"/>
      <c r="J33" s="15"/>
      <c r="K33" s="15"/>
      <c r="L33" s="15"/>
      <c r="M33" s="15"/>
      <c r="N33" s="15"/>
      <c r="O33" s="15"/>
      <c r="P33" s="15"/>
      <c r="Q33" s="15"/>
    </row>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0">
    <mergeCell ref="C6:D6"/>
    <mergeCell ref="C10:F10"/>
    <mergeCell ref="G10:P10"/>
    <mergeCell ref="C11:F11"/>
    <mergeCell ref="G11:P11"/>
    <mergeCell ref="C12:F12"/>
    <mergeCell ref="G12:P12"/>
    <mergeCell ref="L21:P21"/>
    <mergeCell ref="L22:P22"/>
    <mergeCell ref="L23:P23"/>
    <mergeCell ref="L24:P24"/>
    <mergeCell ref="L25:P25"/>
    <mergeCell ref="L26:P26"/>
    <mergeCell ref="C13:F13"/>
    <mergeCell ref="G13:P13"/>
    <mergeCell ref="C17:D17"/>
    <mergeCell ref="L17:P17"/>
    <mergeCell ref="L18:P18"/>
    <mergeCell ref="L19:P19"/>
    <mergeCell ref="L20:P20"/>
  </mergeCells>
  <conditionalFormatting sqref="G18:K26">
    <cfRule type="expression" dxfId="0" priority="1" stopIfTrue="1">
      <formula>G18="R"</formula>
    </cfRule>
  </conditionalFormatting>
  <conditionalFormatting sqref="G18:K26">
    <cfRule type="expression" dxfId="1" priority="2" stopIfTrue="1">
      <formula>G18="A"</formula>
    </cfRule>
  </conditionalFormatting>
  <conditionalFormatting sqref="G18:K26">
    <cfRule type="expression" dxfId="2" priority="3" stopIfTrue="1">
      <formula>G18="G"</formula>
    </cfRule>
  </conditionalFormatting>
  <printOptions/>
  <pageMargins bottom="0.984251968503937" footer="0.0" header="0.0" left="0.7480314960629921" right="0.7480314960629921" top="0.984251968503937"/>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8.0" topLeftCell="A9" activePane="bottomLeft" state="frozen"/>
      <selection activeCell="B10" sqref="B10" pane="bottomLeft"/>
    </sheetView>
  </sheetViews>
  <sheetFormatPr customHeight="1" defaultColWidth="14.43" defaultRowHeight="15.0"/>
  <cols>
    <col customWidth="1" min="1" max="2" width="3.71"/>
    <col customWidth="1" min="3" max="3" width="1.71"/>
    <col customWidth="1" min="4" max="4" width="13.0"/>
    <col customWidth="1" min="5" max="6" width="20.43"/>
    <col customWidth="1" min="7" max="7" width="93.71"/>
    <col customWidth="1" min="8" max="8" width="128.71"/>
    <col customWidth="1" min="9" max="9" width="130.43"/>
    <col customWidth="1" min="10" max="10" width="9.14"/>
    <col customWidth="1" min="11" max="29" width="8.71"/>
  </cols>
  <sheetData>
    <row r="1" ht="14.25" customHeight="1">
      <c r="A1" s="1"/>
      <c r="B1" s="1"/>
      <c r="C1" s="1"/>
      <c r="D1" s="1"/>
      <c r="E1" s="1"/>
      <c r="F1" s="1"/>
      <c r="G1" s="1"/>
      <c r="H1" s="1"/>
      <c r="I1" s="1"/>
      <c r="J1" s="1"/>
      <c r="S1" s="14"/>
      <c r="T1" s="14"/>
      <c r="U1" s="14"/>
      <c r="V1" s="14"/>
      <c r="W1" s="14"/>
      <c r="X1" s="14"/>
      <c r="Y1" s="14"/>
      <c r="Z1" s="14"/>
      <c r="AA1" s="14"/>
      <c r="AB1" s="14"/>
      <c r="AC1" s="14"/>
    </row>
    <row r="2" ht="14.25" customHeight="1">
      <c r="A2" s="1"/>
      <c r="B2" s="1"/>
      <c r="C2" s="1"/>
      <c r="D2" s="3" t="str">
        <f>cstProjectName</f>
        <v>RM 6261 (Lots 3&amp;4) Financial Viability Risk Assessment Template</v>
      </c>
      <c r="E2" s="1"/>
      <c r="F2" s="1"/>
      <c r="G2" s="1"/>
      <c r="H2" s="1"/>
      <c r="I2" s="1"/>
      <c r="J2" s="1"/>
      <c r="S2" s="14"/>
      <c r="T2" s="14"/>
      <c r="U2" s="14"/>
      <c r="V2" s="14"/>
      <c r="W2" s="14"/>
      <c r="X2" s="14"/>
      <c r="Y2" s="14"/>
      <c r="Z2" s="14"/>
      <c r="AA2" s="14"/>
      <c r="AB2" s="14"/>
      <c r="AC2" s="14"/>
    </row>
    <row r="3" ht="14.25" customHeight="1">
      <c r="A3" s="1"/>
      <c r="B3" s="1"/>
      <c r="C3" s="1"/>
      <c r="D3" s="4" t="str">
        <f>MID(CELL("filename",A1),FIND("]",CELL("filename",A1))+1,256)&amp;" Sheet"</f>
        <v>#VALUE!</v>
      </c>
      <c r="E3" s="1"/>
      <c r="F3" s="1"/>
      <c r="G3" s="1"/>
      <c r="H3" s="1"/>
      <c r="I3" s="1"/>
      <c r="J3" s="1"/>
      <c r="S3" s="14"/>
      <c r="T3" s="14"/>
      <c r="U3" s="14"/>
      <c r="V3" s="14"/>
      <c r="W3" s="14"/>
      <c r="X3" s="14"/>
      <c r="Y3" s="14"/>
      <c r="Z3" s="14"/>
      <c r="AA3" s="14"/>
      <c r="AB3" s="14"/>
      <c r="AC3" s="14"/>
    </row>
    <row r="4" ht="14.25" customHeight="1">
      <c r="A4" s="1"/>
      <c r="B4" s="1"/>
      <c r="C4" s="1"/>
      <c r="D4" s="2" t="str">
        <f>IF(ISBLANK(cstProtectiveMarking),"",cstProtectiveMarking)</f>
        <v>OFFICIAL</v>
      </c>
      <c r="E4" s="1"/>
      <c r="F4" s="1"/>
      <c r="G4" s="1"/>
      <c r="H4" s="1"/>
      <c r="I4" s="1"/>
      <c r="J4" s="1"/>
      <c r="S4" s="14"/>
      <c r="T4" s="14"/>
      <c r="U4" s="14"/>
      <c r="V4" s="14"/>
      <c r="W4" s="14"/>
      <c r="X4" s="14"/>
      <c r="Y4" s="14"/>
      <c r="Z4" s="14"/>
      <c r="AA4" s="14"/>
      <c r="AB4" s="14"/>
      <c r="AC4" s="14"/>
    </row>
    <row r="5" ht="14.25" customHeight="1">
      <c r="A5" s="1"/>
      <c r="B5" s="1"/>
      <c r="C5" s="1"/>
      <c r="D5" s="8" t="str">
        <f>HYPERLINK("#'Contents'!A1",sysChkWord)</f>
        <v>All Checks OK</v>
      </c>
      <c r="E5" s="1"/>
      <c r="F5" s="1"/>
      <c r="G5" s="1"/>
      <c r="H5" s="1"/>
      <c r="I5" s="1"/>
      <c r="J5" s="1"/>
      <c r="S5" s="14"/>
      <c r="T5" s="14"/>
      <c r="U5" s="14"/>
      <c r="V5" s="14"/>
      <c r="W5" s="14"/>
      <c r="X5" s="14"/>
      <c r="Y5" s="14"/>
      <c r="Z5" s="14"/>
      <c r="AA5" s="14"/>
      <c r="AB5" s="14"/>
      <c r="AC5" s="14"/>
    </row>
    <row r="6" ht="14.25" customHeight="1">
      <c r="A6" s="1"/>
      <c r="B6" s="8"/>
      <c r="C6" s="59"/>
      <c r="D6" s="59" t="str">
        <f>HYPERLINK("#'Contents'!A1","Click for Contents")</f>
        <v>Click for Contents</v>
      </c>
      <c r="E6" s="10"/>
      <c r="F6" s="10"/>
      <c r="G6" s="10"/>
      <c r="H6" s="10"/>
      <c r="I6" s="10"/>
      <c r="J6" s="10"/>
      <c r="S6" s="14"/>
      <c r="T6" s="14"/>
      <c r="U6" s="14"/>
      <c r="V6" s="14"/>
      <c r="W6" s="14"/>
      <c r="X6" s="14"/>
      <c r="Y6" s="14"/>
      <c r="Z6" s="14"/>
      <c r="AA6" s="14"/>
      <c r="AB6" s="14"/>
      <c r="AC6" s="14"/>
    </row>
    <row r="7" ht="14.25" customHeight="1">
      <c r="A7" s="1"/>
      <c r="B7" s="1"/>
      <c r="C7" s="1"/>
      <c r="D7" s="1"/>
      <c r="E7" s="1"/>
      <c r="F7" s="1"/>
      <c r="G7" s="1"/>
      <c r="H7" s="1"/>
      <c r="I7" s="1"/>
      <c r="J7" s="1"/>
      <c r="S7" s="14"/>
      <c r="T7" s="14"/>
      <c r="U7" s="14"/>
      <c r="V7" s="14"/>
      <c r="W7" s="14"/>
      <c r="X7" s="14"/>
      <c r="Y7" s="14"/>
      <c r="Z7" s="14"/>
      <c r="AA7" s="14"/>
      <c r="AB7" s="14"/>
      <c r="AC7" s="14"/>
    </row>
    <row r="8" ht="14.25" customHeight="1">
      <c r="A8" s="11">
        <f t="shared" ref="A8:B8" si="1">SUM(A9:A31)</f>
        <v>0</v>
      </c>
      <c r="B8" s="11">
        <f t="shared" si="1"/>
        <v>0</v>
      </c>
      <c r="C8" s="13"/>
      <c r="D8" s="13"/>
      <c r="E8" s="13"/>
      <c r="F8" s="13"/>
      <c r="G8" s="13"/>
      <c r="H8" s="13"/>
      <c r="I8" s="13"/>
      <c r="J8" s="13"/>
      <c r="S8" s="14"/>
      <c r="T8" s="14"/>
      <c r="U8" s="14"/>
      <c r="V8" s="14"/>
      <c r="W8" s="14"/>
      <c r="X8" s="14"/>
      <c r="Y8" s="14"/>
      <c r="Z8" s="14"/>
      <c r="AA8" s="14"/>
      <c r="AB8" s="14"/>
      <c r="AC8" s="14"/>
    </row>
    <row r="9" ht="14.25" customHeight="1">
      <c r="A9" s="14"/>
      <c r="B9" s="14"/>
      <c r="C9" s="14"/>
      <c r="D9" s="14"/>
      <c r="E9" s="14"/>
      <c r="F9" s="14"/>
      <c r="G9" s="14"/>
      <c r="H9" s="14"/>
      <c r="I9" s="14"/>
      <c r="S9" s="14"/>
      <c r="T9" s="14"/>
      <c r="U9" s="14"/>
      <c r="V9" s="14"/>
      <c r="W9" s="14"/>
      <c r="X9" s="14"/>
      <c r="Y9" s="14"/>
      <c r="Z9" s="14"/>
      <c r="AA9" s="14"/>
      <c r="AB9" s="14"/>
      <c r="AC9" s="14"/>
    </row>
    <row r="10" ht="33.75" customHeight="1">
      <c r="A10" s="14"/>
      <c r="B10" s="14"/>
      <c r="C10" s="14"/>
      <c r="E10" s="178" t="s">
        <v>359</v>
      </c>
      <c r="F10" s="178"/>
      <c r="G10" s="178"/>
      <c r="H10" s="179"/>
      <c r="I10" s="180"/>
    </row>
    <row r="11" ht="14.25" customHeight="1">
      <c r="A11" s="14"/>
      <c r="B11" s="14"/>
      <c r="C11" s="14"/>
      <c r="E11" s="178" t="s">
        <v>360</v>
      </c>
      <c r="F11" s="179"/>
      <c r="G11" s="179"/>
      <c r="H11" s="181" t="s">
        <v>2</v>
      </c>
      <c r="I11" s="180"/>
    </row>
    <row r="12" ht="14.25" customHeight="1">
      <c r="A12" s="14"/>
      <c r="B12" s="14"/>
      <c r="C12" s="14"/>
      <c r="D12" s="14"/>
      <c r="E12" s="182"/>
      <c r="F12" s="183"/>
      <c r="G12" s="183"/>
      <c r="H12" s="183"/>
      <c r="I12" s="183"/>
    </row>
    <row r="13" ht="14.25" customHeight="1">
      <c r="A13" s="14"/>
      <c r="B13" s="14"/>
      <c r="C13" s="14"/>
      <c r="D13" s="14"/>
      <c r="E13" s="182"/>
      <c r="F13" s="183"/>
      <c r="G13" s="183"/>
      <c r="H13" s="183"/>
      <c r="I13" s="183"/>
      <c r="S13" s="14"/>
      <c r="T13" s="14"/>
      <c r="U13" s="14"/>
      <c r="V13" s="14"/>
      <c r="W13" s="14"/>
      <c r="X13" s="14"/>
      <c r="Y13" s="14"/>
      <c r="Z13" s="14"/>
      <c r="AA13" s="14"/>
      <c r="AB13" s="14"/>
      <c r="AC13" s="14"/>
    </row>
    <row r="14" ht="14.25" customHeight="1">
      <c r="A14" s="14"/>
      <c r="B14" s="14"/>
      <c r="C14" s="14"/>
      <c r="D14" s="14"/>
      <c r="E14" s="178" t="s">
        <v>361</v>
      </c>
      <c r="F14" s="183"/>
      <c r="G14" s="183"/>
      <c r="H14" s="183"/>
      <c r="I14" s="183"/>
      <c r="S14" s="14"/>
      <c r="T14" s="14"/>
      <c r="U14" s="14"/>
      <c r="V14" s="14"/>
      <c r="W14" s="14"/>
      <c r="X14" s="14"/>
      <c r="Y14" s="14"/>
      <c r="Z14" s="14"/>
      <c r="AA14" s="14"/>
      <c r="AB14" s="14"/>
      <c r="AC14" s="14"/>
    </row>
    <row r="15" ht="14.25" customHeight="1">
      <c r="A15" s="14"/>
      <c r="B15" s="14"/>
      <c r="C15" s="14"/>
      <c r="D15" s="14"/>
      <c r="E15" s="183"/>
      <c r="F15" s="183"/>
      <c r="G15" s="183"/>
      <c r="H15" s="183"/>
      <c r="I15" s="183"/>
      <c r="S15" s="14"/>
      <c r="T15" s="14"/>
      <c r="U15" s="14"/>
      <c r="V15" s="14"/>
      <c r="W15" s="14"/>
      <c r="X15" s="14"/>
      <c r="Y15" s="14"/>
      <c r="Z15" s="14"/>
      <c r="AA15" s="14"/>
      <c r="AB15" s="14"/>
      <c r="AC15" s="14"/>
    </row>
    <row r="16" ht="14.25" customHeight="1">
      <c r="A16" s="14"/>
      <c r="B16" s="14"/>
      <c r="C16" s="14"/>
      <c r="D16" s="14"/>
      <c r="E16" s="183"/>
      <c r="F16" s="183"/>
      <c r="G16" s="183"/>
      <c r="H16" s="183"/>
      <c r="I16" s="183"/>
      <c r="S16" s="14"/>
      <c r="T16" s="14"/>
      <c r="U16" s="14"/>
      <c r="V16" s="14"/>
      <c r="W16" s="14"/>
      <c r="X16" s="14"/>
      <c r="Y16" s="14"/>
      <c r="Z16" s="14"/>
      <c r="AA16" s="14"/>
      <c r="AB16" s="14"/>
      <c r="AC16" s="14"/>
    </row>
    <row r="17" ht="14.25" customHeight="1">
      <c r="A17" s="14"/>
      <c r="B17" s="14"/>
      <c r="C17" s="14"/>
      <c r="D17" s="14"/>
      <c r="E17" s="183"/>
      <c r="F17" s="183"/>
      <c r="G17" s="183"/>
      <c r="H17" s="183"/>
      <c r="I17" s="183"/>
      <c r="AC17" s="14"/>
    </row>
    <row r="18" ht="14.25" customHeight="1">
      <c r="A18" s="14"/>
      <c r="B18" s="14"/>
      <c r="C18" s="14"/>
      <c r="D18" s="14"/>
      <c r="E18" s="15"/>
      <c r="F18" s="15"/>
      <c r="G18" s="15"/>
      <c r="H18" s="184" t="s">
        <v>362</v>
      </c>
      <c r="I18" s="7"/>
    </row>
    <row r="19" ht="14.25" customHeight="1">
      <c r="A19" s="14"/>
      <c r="B19" s="14"/>
      <c r="C19" s="14"/>
      <c r="E19" s="15" t="s">
        <v>363</v>
      </c>
      <c r="F19" s="15" t="s">
        <v>364</v>
      </c>
      <c r="G19" s="15" t="s">
        <v>365</v>
      </c>
      <c r="H19" s="185" t="s">
        <v>366</v>
      </c>
      <c r="I19" s="185" t="s">
        <v>367</v>
      </c>
    </row>
    <row r="20" ht="124.5" customHeight="1">
      <c r="A20" s="14"/>
      <c r="B20" s="14"/>
      <c r="C20" s="14"/>
      <c r="E20" s="186">
        <v>1.0</v>
      </c>
      <c r="F20" s="187" t="s">
        <v>103</v>
      </c>
      <c r="G20" s="187"/>
      <c r="H20" s="188" t="s">
        <v>368</v>
      </c>
      <c r="I20" s="188" t="s">
        <v>369</v>
      </c>
    </row>
    <row r="21" ht="124.5" customHeight="1">
      <c r="A21" s="14"/>
      <c r="B21" s="14"/>
      <c r="C21" s="14"/>
      <c r="E21" s="186">
        <v>2.0</v>
      </c>
      <c r="F21" s="187" t="s">
        <v>105</v>
      </c>
      <c r="G21" s="187"/>
      <c r="H21" s="188" t="s">
        <v>370</v>
      </c>
      <c r="I21" s="188" t="s">
        <v>371</v>
      </c>
    </row>
    <row r="22" ht="321.0" customHeight="1">
      <c r="A22" s="14"/>
      <c r="B22" s="14"/>
      <c r="C22" s="14"/>
      <c r="E22" s="186" t="s">
        <v>372</v>
      </c>
      <c r="F22" s="187" t="s">
        <v>246</v>
      </c>
      <c r="G22" s="187"/>
      <c r="H22" s="188" t="s">
        <v>373</v>
      </c>
      <c r="I22" s="188" t="s">
        <v>374</v>
      </c>
    </row>
    <row r="23" ht="362.25" customHeight="1">
      <c r="A23" s="14"/>
      <c r="B23" s="14"/>
      <c r="C23" s="14"/>
      <c r="E23" s="186" t="s">
        <v>375</v>
      </c>
      <c r="F23" s="187" t="s">
        <v>109</v>
      </c>
      <c r="G23" s="187"/>
      <c r="H23" s="188" t="s">
        <v>376</v>
      </c>
      <c r="I23" s="188" t="s">
        <v>377</v>
      </c>
    </row>
    <row r="24" ht="14.25" customHeight="1">
      <c r="A24" s="14"/>
      <c r="B24" s="14"/>
      <c r="C24" s="14"/>
      <c r="E24" s="186">
        <v>4.0</v>
      </c>
      <c r="F24" s="187" t="s">
        <v>111</v>
      </c>
      <c r="G24" s="187"/>
      <c r="H24" s="188" t="s">
        <v>378</v>
      </c>
      <c r="I24" s="188" t="s">
        <v>379</v>
      </c>
    </row>
    <row r="25" ht="142.5" customHeight="1">
      <c r="A25" s="14"/>
      <c r="B25" s="14"/>
      <c r="C25" s="14"/>
      <c r="E25" s="186">
        <v>5.0</v>
      </c>
      <c r="F25" s="187" t="s">
        <v>112</v>
      </c>
      <c r="G25" s="187"/>
      <c r="H25" s="188" t="s">
        <v>380</v>
      </c>
      <c r="I25" s="188" t="s">
        <v>381</v>
      </c>
    </row>
    <row r="26" ht="124.5" customHeight="1">
      <c r="A26" s="14"/>
      <c r="B26" s="14"/>
      <c r="C26" s="14"/>
      <c r="E26" s="186">
        <v>6.0</v>
      </c>
      <c r="F26" s="187" t="s">
        <v>113</v>
      </c>
      <c r="G26" s="187"/>
      <c r="H26" s="188" t="s">
        <v>382</v>
      </c>
      <c r="I26" s="188" t="s">
        <v>382</v>
      </c>
    </row>
    <row r="27" ht="125.25" customHeight="1">
      <c r="A27" s="14"/>
      <c r="B27" s="14"/>
      <c r="C27" s="14"/>
      <c r="E27" s="186">
        <v>7.0</v>
      </c>
      <c r="F27" s="187" t="s">
        <v>114</v>
      </c>
      <c r="G27" s="187"/>
      <c r="H27" s="188" t="s">
        <v>383</v>
      </c>
      <c r="I27" s="188" t="s">
        <v>384</v>
      </c>
    </row>
    <row r="28" ht="370.5" customHeight="1">
      <c r="A28" s="14"/>
      <c r="B28" s="14"/>
      <c r="C28" s="14"/>
      <c r="E28" s="186">
        <v>8.0</v>
      </c>
      <c r="F28" s="187" t="s">
        <v>115</v>
      </c>
      <c r="G28" s="187"/>
      <c r="H28" s="188" t="s">
        <v>385</v>
      </c>
      <c r="I28" s="188" t="s">
        <v>386</v>
      </c>
    </row>
    <row r="29" ht="14.25" customHeight="1"/>
    <row r="30" ht="14.25" customHeight="1"/>
    <row r="31" ht="14.25" customHeight="1">
      <c r="A31" s="15" t="s">
        <v>93</v>
      </c>
      <c r="B31" s="15"/>
      <c r="C31" s="15"/>
      <c r="D31" s="15"/>
      <c r="E31" s="15"/>
      <c r="F31" s="15"/>
      <c r="G31" s="15"/>
      <c r="H31" s="15"/>
      <c r="I31" s="15"/>
      <c r="J31" s="15"/>
    </row>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H18:I18"/>
  </mergeCells>
  <hyperlinks>
    <hyperlink r:id="rId1" ref="H11"/>
  </hyperlinks>
  <printOptions/>
  <pageMargins bottom="0.75" footer="0.0" header="0.0" left="0.7" right="0.7" top="0.75"/>
  <pageSetup paperSize="9" orientation="portrait"/>
  <drawing r:id="rId2"/>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17179"/>
    <pageSetUpPr/>
  </sheetPr>
  <sheetViews>
    <sheetView showGridLines="0" workbookViewId="0"/>
  </sheetViews>
  <sheetFormatPr customHeight="1" defaultColWidth="14.43" defaultRowHeight="15.0"/>
  <cols>
    <col customWidth="1" min="1" max="2" width="5.43"/>
    <col customWidth="1" hidden="1" min="3" max="6" width="8.71"/>
    <col customWidth="1" min="7" max="26" width="8.71"/>
  </cols>
  <sheetData>
    <row r="1" hidden="1">
      <c r="A1" s="14"/>
      <c r="B1" s="14"/>
      <c r="C1" s="14"/>
      <c r="D1" s="14"/>
      <c r="E1" s="14"/>
      <c r="F1" s="14"/>
      <c r="G1" s="14"/>
      <c r="H1" s="14"/>
      <c r="I1" s="14"/>
      <c r="J1" s="14"/>
      <c r="K1" s="14"/>
      <c r="L1" s="14"/>
      <c r="M1" s="14"/>
      <c r="N1" s="14"/>
      <c r="O1" s="14"/>
      <c r="P1" s="14"/>
      <c r="Q1" s="14"/>
      <c r="R1" s="14"/>
      <c r="S1" s="14"/>
      <c r="T1" s="14"/>
      <c r="U1" s="14"/>
      <c r="V1" s="14"/>
      <c r="W1" s="14"/>
      <c r="X1" s="14"/>
      <c r="Y1" s="14"/>
      <c r="Z1" s="14"/>
    </row>
    <row r="2">
      <c r="A2" s="14"/>
      <c r="B2" s="14"/>
      <c r="C2" s="14"/>
      <c r="D2" s="14"/>
      <c r="E2" s="14"/>
      <c r="F2" s="14"/>
      <c r="G2" s="14"/>
      <c r="H2" s="14"/>
      <c r="I2" s="14"/>
      <c r="J2" s="14"/>
      <c r="K2" s="14"/>
      <c r="L2" s="14"/>
      <c r="M2" s="14"/>
      <c r="N2" s="14"/>
      <c r="O2" s="14"/>
      <c r="P2" s="14"/>
      <c r="Q2" s="14"/>
      <c r="R2" s="14"/>
      <c r="S2" s="14"/>
      <c r="T2" s="14"/>
      <c r="U2" s="14"/>
      <c r="V2" s="14"/>
      <c r="W2" s="14"/>
      <c r="X2" s="14"/>
      <c r="Y2" s="14"/>
      <c r="Z2" s="14"/>
    </row>
    <row r="3">
      <c r="A3" s="14"/>
      <c r="B3" s="14"/>
      <c r="C3" s="14"/>
      <c r="D3" s="14"/>
      <c r="E3" s="14"/>
      <c r="F3" s="14"/>
      <c r="G3" s="14"/>
      <c r="H3" s="14"/>
      <c r="I3" s="14"/>
      <c r="J3" s="14"/>
      <c r="K3" s="14"/>
      <c r="L3" s="14"/>
      <c r="M3" s="14"/>
      <c r="N3" s="14"/>
      <c r="O3" s="14"/>
      <c r="P3" s="14"/>
      <c r="Q3" s="14"/>
      <c r="R3" s="14"/>
      <c r="S3" s="14"/>
      <c r="T3" s="14"/>
      <c r="U3" s="14"/>
      <c r="V3" s="14"/>
      <c r="W3" s="14"/>
      <c r="X3" s="14"/>
      <c r="Y3" s="14"/>
      <c r="Z3" s="14"/>
    </row>
    <row r="4">
      <c r="A4" s="14"/>
      <c r="B4" s="14"/>
      <c r="C4" s="14"/>
      <c r="D4" s="14"/>
      <c r="E4" s="14"/>
      <c r="F4" s="14"/>
      <c r="G4" s="14"/>
      <c r="H4" s="14"/>
      <c r="I4" s="14"/>
      <c r="J4" s="14"/>
      <c r="K4" s="14"/>
      <c r="L4" s="14"/>
      <c r="M4" s="14"/>
      <c r="N4" s="14"/>
      <c r="O4" s="14"/>
      <c r="P4" s="14"/>
      <c r="Q4" s="14"/>
      <c r="R4" s="14"/>
      <c r="S4" s="14"/>
      <c r="T4" s="14"/>
      <c r="U4" s="14"/>
      <c r="V4" s="14"/>
      <c r="W4" s="14"/>
      <c r="X4" s="14"/>
      <c r="Y4" s="14"/>
      <c r="Z4" s="14"/>
    </row>
    <row r="5">
      <c r="A5" s="14"/>
      <c r="B5" s="14"/>
      <c r="C5" s="14"/>
      <c r="D5" s="14"/>
      <c r="E5" s="14"/>
      <c r="F5" s="14"/>
      <c r="G5" s="14"/>
      <c r="H5" s="14"/>
      <c r="I5" s="14"/>
      <c r="J5" s="14"/>
      <c r="K5" s="14"/>
      <c r="L5" s="14"/>
      <c r="M5" s="14"/>
      <c r="N5" s="14"/>
      <c r="O5" s="14"/>
      <c r="P5" s="14"/>
      <c r="Q5" s="14"/>
      <c r="R5" s="14"/>
      <c r="S5" s="14"/>
      <c r="T5" s="14"/>
      <c r="U5" s="14"/>
      <c r="V5" s="14"/>
      <c r="W5" s="14"/>
      <c r="X5" s="14"/>
      <c r="Y5" s="14"/>
      <c r="Z5" s="14"/>
    </row>
    <row r="6">
      <c r="A6" s="14"/>
      <c r="B6" s="14"/>
      <c r="C6" s="14"/>
      <c r="D6" s="14"/>
      <c r="E6" s="14"/>
      <c r="F6" s="14"/>
      <c r="G6" s="14"/>
      <c r="H6" s="14"/>
      <c r="I6" s="14"/>
      <c r="J6" s="14"/>
      <c r="K6" s="14"/>
      <c r="L6" s="14"/>
      <c r="M6" s="14"/>
      <c r="N6" s="14"/>
      <c r="O6" s="14"/>
      <c r="P6" s="14"/>
      <c r="Q6" s="14"/>
      <c r="R6" s="14"/>
      <c r="S6" s="14"/>
      <c r="T6" s="14"/>
      <c r="U6" s="14"/>
      <c r="V6" s="14"/>
      <c r="W6" s="14"/>
      <c r="X6" s="14"/>
      <c r="Y6" s="14"/>
      <c r="Z6" s="14"/>
    </row>
    <row r="7">
      <c r="A7" s="14"/>
      <c r="B7" s="14"/>
      <c r="C7" s="14"/>
      <c r="D7" s="14"/>
      <c r="E7" s="14"/>
      <c r="F7" s="14"/>
      <c r="G7" s="14"/>
      <c r="H7" s="14"/>
      <c r="I7" s="14"/>
      <c r="J7" s="14"/>
      <c r="K7" s="14"/>
      <c r="L7" s="14"/>
      <c r="M7" s="14"/>
      <c r="N7" s="14"/>
      <c r="O7" s="14"/>
      <c r="P7" s="14"/>
      <c r="Q7" s="14"/>
      <c r="R7" s="14"/>
      <c r="S7" s="14"/>
      <c r="T7" s="14"/>
      <c r="U7" s="14"/>
      <c r="V7" s="14"/>
      <c r="W7" s="14"/>
      <c r="X7" s="14"/>
      <c r="Y7" s="14"/>
      <c r="Z7" s="14"/>
    </row>
    <row r="8">
      <c r="A8" s="14"/>
      <c r="B8" s="14"/>
      <c r="C8" s="14"/>
      <c r="D8" s="14"/>
      <c r="E8" s="14"/>
      <c r="F8" s="14"/>
      <c r="G8" s="14"/>
      <c r="H8" s="14"/>
      <c r="I8" s="14"/>
      <c r="J8" s="14"/>
      <c r="K8" s="14"/>
      <c r="L8" s="14"/>
      <c r="M8" s="14"/>
      <c r="N8" s="14"/>
      <c r="O8" s="14"/>
      <c r="P8" s="14"/>
      <c r="Q8" s="14"/>
      <c r="R8" s="14"/>
      <c r="S8" s="14"/>
      <c r="T8" s="14"/>
      <c r="U8" s="14"/>
      <c r="V8" s="14"/>
      <c r="W8" s="14"/>
      <c r="X8" s="14"/>
      <c r="Y8" s="14"/>
      <c r="Z8" s="14"/>
    </row>
    <row r="9">
      <c r="A9" s="14"/>
      <c r="B9" s="14"/>
      <c r="C9" s="14"/>
      <c r="D9" s="14"/>
      <c r="E9" s="14"/>
      <c r="F9" s="14"/>
      <c r="G9" s="14"/>
      <c r="H9" s="14"/>
      <c r="I9" s="14"/>
      <c r="J9" s="14"/>
      <c r="K9" s="14"/>
      <c r="L9" s="14"/>
      <c r="M9" s="14"/>
      <c r="N9" s="14"/>
      <c r="O9" s="14"/>
      <c r="P9" s="14"/>
      <c r="Q9" s="14"/>
      <c r="R9" s="14"/>
      <c r="S9" s="14"/>
      <c r="T9" s="14"/>
      <c r="U9" s="14"/>
      <c r="V9" s="14"/>
      <c r="W9" s="14"/>
      <c r="X9" s="14"/>
      <c r="Y9" s="14"/>
      <c r="Z9" s="14"/>
    </row>
    <row r="10">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ht="15.7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ht="15.7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ht="15.7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ht="15.7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ht="15.7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ht="15.7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ht="15.7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ht="15.7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ht="15.7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ht="15.7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ht="15.7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ht="15.7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ht="15.7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ht="15.7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ht="15.7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ht="15.7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ht="15.7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ht="15.7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ht="15.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ht="15.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ht="15.7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ht="15.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ht="15.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ht="15.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ht="15.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ht="15.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ht="15.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ht="15.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ht="15.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ht="15.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ht="15.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ht="15.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ht="15.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ht="15.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ht="15.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ht="15.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ht="15.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ht="15.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ht="15.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ht="15.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ht="15.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ht="15.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ht="15.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ht="15.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ht="15.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ht="15.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ht="15.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ht="15.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ht="15.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ht="15.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ht="15.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ht="15.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ht="15.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ht="15.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ht="15.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ht="15.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ht="15.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ht="15.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ht="15.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ht="15.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ht="15.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ht="15.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ht="15.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ht="15.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ht="15.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ht="15.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ht="15.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ht="15.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ht="15.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ht="15.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ht="15.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ht="15.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ht="15.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ht="15.7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rintOptions/>
  <pageMargins bottom="0.75" footer="0.0" header="0.0" left="0.7" right="0.7" top="0.75"/>
  <pageSetup paperSize="9"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F7F7F"/>
    <pageSetUpPr/>
  </sheetPr>
  <sheetViews>
    <sheetView showGridLines="0" workbookViewId="0">
      <pane ySplit="8.0" topLeftCell="A9" activePane="bottomLeft" state="frozen"/>
      <selection activeCell="B10" sqref="B10" pane="bottomLeft"/>
    </sheetView>
  </sheetViews>
  <sheetFormatPr customHeight="1" defaultColWidth="14.43" defaultRowHeight="15.0"/>
  <cols>
    <col customWidth="1" min="1" max="2" width="5.43"/>
    <col customWidth="1" min="3" max="3" width="2.0"/>
    <col customWidth="1" min="4" max="4" width="20.43"/>
    <col customWidth="1" min="5" max="5" width="32.14"/>
    <col customWidth="1" min="6" max="6" width="48.57"/>
    <col customWidth="1" min="7" max="7" width="77.14"/>
    <col customWidth="1" min="8" max="8" width="9.14"/>
    <col customWidth="1" min="9" max="26" width="8.71"/>
  </cols>
  <sheetData>
    <row r="1" ht="11.25" customHeight="1">
      <c r="A1" s="1"/>
      <c r="B1" s="1"/>
      <c r="C1" s="1"/>
      <c r="D1" s="1"/>
      <c r="E1" s="1"/>
      <c r="F1" s="11"/>
      <c r="G1" s="11"/>
      <c r="H1" s="11"/>
      <c r="I1" s="14"/>
      <c r="J1" s="14"/>
      <c r="K1" s="14"/>
      <c r="L1" s="14"/>
      <c r="M1" s="14"/>
      <c r="N1" s="14"/>
      <c r="O1" s="14"/>
      <c r="P1" s="14"/>
      <c r="Q1" s="14"/>
      <c r="R1" s="14"/>
      <c r="S1" s="14"/>
      <c r="T1" s="14"/>
      <c r="U1" s="14"/>
      <c r="V1" s="14"/>
      <c r="W1" s="14"/>
      <c r="X1" s="14"/>
      <c r="Y1" s="14"/>
      <c r="Z1" s="14"/>
    </row>
    <row r="2" ht="11.25" customHeight="1">
      <c r="A2" s="1"/>
      <c r="B2" s="1"/>
      <c r="C2" s="3" t="str">
        <f>cstProjectName</f>
        <v>RM 6261 (Lots 3&amp;4) Financial Viability Risk Assessment Template</v>
      </c>
      <c r="D2" s="1"/>
      <c r="E2" s="1"/>
      <c r="F2" s="1"/>
      <c r="G2" s="1"/>
      <c r="H2" s="1"/>
      <c r="I2" s="14"/>
      <c r="J2" s="14"/>
      <c r="K2" s="14"/>
      <c r="L2" s="14"/>
      <c r="M2" s="14"/>
      <c r="N2" s="14"/>
      <c r="O2" s="14"/>
      <c r="P2" s="14"/>
      <c r="Q2" s="14"/>
      <c r="R2" s="14"/>
      <c r="S2" s="14"/>
      <c r="T2" s="14"/>
      <c r="U2" s="14"/>
      <c r="V2" s="14"/>
      <c r="W2" s="14"/>
      <c r="X2" s="14"/>
      <c r="Y2" s="14"/>
      <c r="Z2" s="14"/>
    </row>
    <row r="3" ht="11.25" customHeight="1">
      <c r="A3" s="1"/>
      <c r="B3" s="1"/>
      <c r="C3" s="4" t="str">
        <f>MID(CELL("filename",A1),FIND("]",CELL("filename",A1))+1,256)&amp;" Sheet"</f>
        <v>#VALUE!</v>
      </c>
      <c r="D3" s="1"/>
      <c r="E3" s="1"/>
      <c r="F3" s="1"/>
      <c r="G3" s="1"/>
      <c r="H3" s="1"/>
      <c r="I3" s="14"/>
      <c r="J3" s="14"/>
      <c r="K3" s="14"/>
      <c r="L3" s="14"/>
      <c r="M3" s="14"/>
      <c r="N3" s="14"/>
      <c r="O3" s="14"/>
      <c r="P3" s="14"/>
      <c r="Q3" s="14"/>
      <c r="R3" s="14"/>
      <c r="S3" s="14"/>
      <c r="T3" s="14"/>
      <c r="U3" s="14"/>
      <c r="V3" s="14"/>
      <c r="W3" s="14"/>
      <c r="X3" s="14"/>
      <c r="Y3" s="14"/>
      <c r="Z3" s="14"/>
    </row>
    <row r="4" ht="11.25" customHeight="1">
      <c r="A4" s="1"/>
      <c r="B4" s="1"/>
      <c r="C4" s="2" t="str">
        <f>IF(ISBLANK(cstProtectiveMarking),"",cstProtectiveMarking)</f>
        <v>OFFICIAL</v>
      </c>
      <c r="D4" s="1"/>
      <c r="E4" s="1"/>
      <c r="F4" s="1"/>
      <c r="G4" s="1"/>
      <c r="H4" s="1"/>
      <c r="I4" s="14"/>
      <c r="J4" s="14"/>
      <c r="K4" s="14"/>
      <c r="L4" s="14"/>
      <c r="M4" s="14"/>
      <c r="N4" s="14"/>
      <c r="O4" s="14"/>
      <c r="P4" s="14"/>
      <c r="Q4" s="14"/>
      <c r="R4" s="14"/>
      <c r="S4" s="14"/>
      <c r="T4" s="14"/>
      <c r="U4" s="14"/>
      <c r="V4" s="14"/>
      <c r="W4" s="14"/>
      <c r="X4" s="14"/>
      <c r="Y4" s="14"/>
      <c r="Z4" s="14"/>
    </row>
    <row r="5" ht="11.25" customHeight="1">
      <c r="A5" s="1"/>
      <c r="B5" s="1"/>
      <c r="C5" s="8" t="str">
        <f>HYPERLINK("#'Contents'!A1",sysChkWord)</f>
        <v>All Checks OK</v>
      </c>
      <c r="D5" s="10"/>
      <c r="E5" s="1"/>
      <c r="F5" s="1"/>
      <c r="G5" s="1"/>
      <c r="H5" s="1"/>
      <c r="I5" s="14"/>
      <c r="J5" s="14"/>
      <c r="K5" s="14"/>
      <c r="L5" s="14"/>
      <c r="M5" s="14"/>
      <c r="N5" s="14"/>
      <c r="O5" s="14"/>
      <c r="P5" s="14"/>
      <c r="Q5" s="14"/>
      <c r="R5" s="14"/>
      <c r="S5" s="14"/>
      <c r="T5" s="14"/>
      <c r="U5" s="14"/>
      <c r="V5" s="14"/>
      <c r="W5" s="14"/>
      <c r="X5" s="14"/>
      <c r="Y5" s="14"/>
      <c r="Z5" s="14"/>
    </row>
    <row r="6" ht="11.25" customHeight="1">
      <c r="A6" s="1"/>
      <c r="B6" s="8"/>
      <c r="C6" s="9" t="str">
        <f>HYPERLINK("#'Contents'!A1","Click for Contents")</f>
        <v>Click for Contents</v>
      </c>
      <c r="D6" s="7"/>
      <c r="E6" s="10"/>
      <c r="F6" s="10"/>
      <c r="G6" s="1"/>
      <c r="H6" s="1"/>
      <c r="I6" s="14"/>
      <c r="J6" s="14"/>
      <c r="K6" s="14"/>
      <c r="L6" s="14"/>
      <c r="M6" s="14"/>
      <c r="N6" s="14"/>
      <c r="O6" s="14"/>
      <c r="P6" s="14"/>
      <c r="Q6" s="14"/>
      <c r="R6" s="14"/>
      <c r="S6" s="14"/>
      <c r="T6" s="14"/>
      <c r="U6" s="14"/>
      <c r="V6" s="14"/>
      <c r="W6" s="14"/>
      <c r="X6" s="14"/>
      <c r="Y6" s="14"/>
      <c r="Z6" s="14"/>
    </row>
    <row r="7" ht="11.25" customHeight="1">
      <c r="A7" s="1"/>
      <c r="B7" s="1"/>
      <c r="C7" s="1"/>
      <c r="D7" s="1"/>
      <c r="E7" s="1"/>
      <c r="F7" s="1"/>
      <c r="G7" s="1"/>
      <c r="H7" s="1"/>
      <c r="I7" s="14"/>
      <c r="J7" s="14"/>
      <c r="K7" s="14"/>
      <c r="L7" s="14"/>
      <c r="M7" s="14"/>
      <c r="N7" s="14"/>
      <c r="O7" s="14"/>
      <c r="P7" s="14"/>
      <c r="Q7" s="14"/>
      <c r="R7" s="14"/>
      <c r="S7" s="14"/>
      <c r="T7" s="14"/>
      <c r="U7" s="14"/>
      <c r="V7" s="14"/>
      <c r="W7" s="14"/>
      <c r="X7" s="14"/>
      <c r="Y7" s="14"/>
      <c r="Z7" s="14"/>
    </row>
    <row r="8" ht="11.25" customHeight="1">
      <c r="A8" s="11">
        <f t="shared" ref="A8:B8" si="1">SUM(A9:A28)</f>
        <v>0</v>
      </c>
      <c r="B8" s="189">
        <f t="shared" si="1"/>
        <v>0</v>
      </c>
      <c r="C8" s="13"/>
      <c r="D8" s="13"/>
      <c r="E8" s="13"/>
      <c r="F8" s="13"/>
      <c r="G8" s="13"/>
      <c r="H8" s="13"/>
      <c r="I8" s="14"/>
      <c r="J8" s="14"/>
      <c r="K8" s="14"/>
      <c r="L8" s="14"/>
      <c r="M8" s="14"/>
      <c r="N8" s="14"/>
      <c r="O8" s="14"/>
      <c r="P8" s="14"/>
      <c r="Q8" s="14"/>
      <c r="R8" s="14"/>
      <c r="S8" s="14"/>
      <c r="T8" s="14"/>
      <c r="U8" s="14"/>
      <c r="V8" s="14"/>
      <c r="W8" s="14"/>
      <c r="X8" s="14"/>
      <c r="Y8" s="14"/>
      <c r="Z8" s="14"/>
    </row>
    <row r="9" ht="11.25" customHeight="1">
      <c r="A9" s="14"/>
      <c r="B9" s="14"/>
      <c r="C9" s="14"/>
      <c r="D9" s="14"/>
      <c r="E9" s="14"/>
      <c r="F9" s="14" t="s">
        <v>94</v>
      </c>
      <c r="G9" s="14"/>
      <c r="H9" s="14"/>
      <c r="I9" s="14"/>
      <c r="J9" s="14"/>
      <c r="K9" s="14"/>
      <c r="L9" s="14"/>
      <c r="M9" s="14"/>
      <c r="N9" s="14"/>
      <c r="O9" s="14"/>
      <c r="P9" s="14"/>
      <c r="Q9" s="14"/>
      <c r="R9" s="14"/>
      <c r="S9" s="14"/>
      <c r="T9" s="14"/>
      <c r="U9" s="14"/>
      <c r="V9" s="14"/>
      <c r="W9" s="14"/>
      <c r="X9" s="14"/>
      <c r="Y9" s="14"/>
      <c r="Z9" s="14"/>
    </row>
    <row r="10" ht="11.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ht="11.25" customHeight="1">
      <c r="A11" s="15"/>
      <c r="B11" s="15"/>
      <c r="C11" s="15"/>
      <c r="D11" s="15" t="s">
        <v>387</v>
      </c>
      <c r="E11" s="15"/>
      <c r="F11" s="15"/>
      <c r="G11" s="15"/>
      <c r="H11" s="14"/>
      <c r="I11" s="14"/>
      <c r="J11" s="14"/>
      <c r="K11" s="14"/>
      <c r="L11" s="14"/>
      <c r="M11" s="14"/>
      <c r="N11" s="14"/>
      <c r="O11" s="14"/>
      <c r="P11" s="14"/>
      <c r="Q11" s="14"/>
      <c r="R11" s="14"/>
      <c r="S11" s="14"/>
      <c r="T11" s="14"/>
      <c r="U11" s="14"/>
      <c r="V11" s="14"/>
      <c r="W11" s="14"/>
      <c r="X11" s="14"/>
      <c r="Y11" s="14"/>
      <c r="Z11" s="14"/>
    </row>
    <row r="12" ht="11.25" customHeight="1">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ht="11.25" customHeight="1">
      <c r="A13" s="14"/>
      <c r="B13" s="14"/>
      <c r="C13" s="14"/>
      <c r="D13" s="190" t="s">
        <v>388</v>
      </c>
      <c r="H13" s="14"/>
      <c r="I13" s="14"/>
      <c r="J13" s="14"/>
      <c r="K13" s="14"/>
      <c r="L13" s="14"/>
      <c r="M13" s="14"/>
      <c r="N13" s="14"/>
      <c r="O13" s="14"/>
      <c r="P13" s="14"/>
      <c r="Q13" s="14"/>
      <c r="R13" s="14"/>
      <c r="S13" s="14"/>
      <c r="T13" s="14"/>
      <c r="U13" s="14"/>
      <c r="V13" s="14"/>
      <c r="W13" s="14"/>
      <c r="X13" s="14"/>
      <c r="Y13" s="14"/>
      <c r="Z13" s="14"/>
    </row>
    <row r="14" ht="11.2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ht="11.25" customHeight="1">
      <c r="A15" s="15"/>
      <c r="B15" s="15"/>
      <c r="C15" s="15"/>
      <c r="D15" s="15" t="s">
        <v>389</v>
      </c>
      <c r="E15" s="15"/>
      <c r="F15" s="15"/>
      <c r="G15" s="15"/>
      <c r="I15" s="14"/>
      <c r="J15" s="14"/>
      <c r="K15" s="14"/>
      <c r="L15" s="14"/>
      <c r="M15" s="14"/>
      <c r="N15" s="14"/>
      <c r="O15" s="14"/>
      <c r="P15" s="14"/>
      <c r="Q15" s="14"/>
      <c r="R15" s="14"/>
      <c r="S15" s="14"/>
      <c r="T15" s="14"/>
      <c r="U15" s="14"/>
      <c r="V15" s="14"/>
      <c r="W15" s="14"/>
      <c r="X15" s="14"/>
      <c r="Y15" s="14"/>
      <c r="Z15" s="14"/>
    </row>
    <row r="16" ht="11.25" customHeight="1">
      <c r="A16" s="14"/>
      <c r="B16" s="14"/>
      <c r="C16" s="14"/>
      <c r="D16" s="14"/>
      <c r="E16" s="14"/>
      <c r="F16" s="14"/>
      <c r="G16" s="14"/>
      <c r="I16" s="14"/>
      <c r="J16" s="14"/>
      <c r="K16" s="14"/>
      <c r="L16" s="14"/>
      <c r="M16" s="14"/>
      <c r="N16" s="14"/>
      <c r="O16" s="14"/>
      <c r="P16" s="14"/>
      <c r="Q16" s="14"/>
      <c r="R16" s="14"/>
      <c r="S16" s="14"/>
      <c r="T16" s="14"/>
      <c r="U16" s="14"/>
      <c r="V16" s="14"/>
      <c r="W16" s="14"/>
      <c r="X16" s="14"/>
      <c r="Y16" s="14"/>
      <c r="Z16" s="14"/>
    </row>
    <row r="17" ht="11.25" customHeight="1">
      <c r="A17" s="14"/>
      <c r="B17" s="14"/>
      <c r="C17" s="14"/>
      <c r="D17" s="14"/>
      <c r="E17" s="16" t="s">
        <v>390</v>
      </c>
      <c r="F17" s="191" t="s">
        <v>391</v>
      </c>
      <c r="G17" s="24" t="s">
        <v>392</v>
      </c>
      <c r="I17" s="14"/>
      <c r="J17" s="14"/>
      <c r="K17" s="14"/>
      <c r="L17" s="14"/>
      <c r="M17" s="14"/>
      <c r="N17" s="14"/>
      <c r="O17" s="14"/>
      <c r="P17" s="14"/>
      <c r="Q17" s="14"/>
      <c r="R17" s="14"/>
      <c r="S17" s="14"/>
      <c r="T17" s="14"/>
      <c r="U17" s="14"/>
      <c r="V17" s="14"/>
      <c r="W17" s="14"/>
      <c r="X17" s="14"/>
      <c r="Y17" s="14"/>
      <c r="Z17" s="14"/>
    </row>
    <row r="18" ht="11.25" customHeight="1">
      <c r="A18" s="14"/>
      <c r="B18" s="14"/>
      <c r="C18" s="14"/>
      <c r="D18" s="14"/>
      <c r="E18" s="16" t="s">
        <v>393</v>
      </c>
      <c r="F18" s="192" t="s">
        <v>394</v>
      </c>
      <c r="G18" s="24" t="s">
        <v>395</v>
      </c>
      <c r="I18" s="14"/>
      <c r="J18" s="14"/>
      <c r="K18" s="14"/>
      <c r="L18" s="14"/>
      <c r="M18" s="14"/>
      <c r="N18" s="14"/>
      <c r="O18" s="14"/>
      <c r="P18" s="14"/>
      <c r="Q18" s="14"/>
      <c r="R18" s="14"/>
      <c r="S18" s="14"/>
      <c r="T18" s="14"/>
      <c r="U18" s="14"/>
      <c r="V18" s="14"/>
      <c r="W18" s="14"/>
      <c r="X18" s="14"/>
      <c r="Y18" s="14"/>
      <c r="Z18" s="14"/>
    </row>
    <row r="19" ht="11.25" customHeight="1">
      <c r="A19" s="14"/>
      <c r="B19" s="14"/>
      <c r="C19" s="14"/>
      <c r="D19" s="14"/>
      <c r="E19" s="16" t="s">
        <v>396</v>
      </c>
      <c r="F19" s="84" t="s">
        <v>397</v>
      </c>
      <c r="G19" s="24" t="s">
        <v>398</v>
      </c>
      <c r="I19" s="14"/>
      <c r="J19" s="14"/>
      <c r="K19" s="14"/>
      <c r="L19" s="14"/>
      <c r="M19" s="14"/>
      <c r="N19" s="14"/>
      <c r="O19" s="14"/>
      <c r="P19" s="14"/>
      <c r="Q19" s="14"/>
      <c r="R19" s="14"/>
      <c r="S19" s="14"/>
      <c r="T19" s="14"/>
      <c r="U19" s="14"/>
      <c r="V19" s="14"/>
      <c r="W19" s="14"/>
      <c r="X19" s="14"/>
      <c r="Y19" s="14"/>
      <c r="Z19" s="14"/>
    </row>
    <row r="20" ht="11.25" customHeight="1">
      <c r="A20" s="14"/>
      <c r="B20" s="14"/>
      <c r="C20" s="14"/>
      <c r="D20" s="14"/>
      <c r="E20" s="16" t="s">
        <v>399</v>
      </c>
      <c r="F20" s="193"/>
      <c r="G20" s="24" t="s">
        <v>400</v>
      </c>
      <c r="I20" s="14"/>
      <c r="J20" s="14"/>
      <c r="K20" s="14"/>
      <c r="L20" s="14"/>
      <c r="M20" s="14"/>
      <c r="N20" s="14"/>
      <c r="O20" s="14"/>
      <c r="P20" s="14"/>
      <c r="Q20" s="14"/>
      <c r="R20" s="14"/>
      <c r="S20" s="14"/>
      <c r="T20" s="14"/>
      <c r="U20" s="14"/>
      <c r="V20" s="14"/>
      <c r="W20" s="14"/>
      <c r="X20" s="14"/>
      <c r="Y20" s="14"/>
      <c r="Z20" s="14"/>
    </row>
    <row r="21" ht="11.25" customHeight="1">
      <c r="A21" s="14"/>
      <c r="B21" s="14"/>
      <c r="C21" s="14"/>
      <c r="D21" s="14"/>
      <c r="E21" s="16" t="s">
        <v>401</v>
      </c>
      <c r="F21" s="84" t="s">
        <v>402</v>
      </c>
      <c r="G21" s="24" t="s">
        <v>403</v>
      </c>
      <c r="I21" s="14"/>
      <c r="J21" s="14"/>
      <c r="K21" s="14"/>
      <c r="L21" s="14"/>
      <c r="M21" s="14"/>
      <c r="N21" s="14"/>
      <c r="O21" s="14"/>
      <c r="P21" s="14"/>
      <c r="Q21" s="14"/>
      <c r="R21" s="14"/>
      <c r="S21" s="14"/>
      <c r="T21" s="14"/>
      <c r="U21" s="14"/>
      <c r="V21" s="14"/>
      <c r="W21" s="14"/>
      <c r="X21" s="14"/>
      <c r="Y21" s="14"/>
      <c r="Z21" s="14"/>
    </row>
    <row r="22" ht="11.25" customHeight="1">
      <c r="A22" s="14"/>
      <c r="B22" s="14"/>
      <c r="C22" s="14"/>
      <c r="D22" s="14"/>
      <c r="E22" s="16" t="s">
        <v>404</v>
      </c>
      <c r="F22" s="191" t="s">
        <v>405</v>
      </c>
      <c r="G22" s="24" t="s">
        <v>406</v>
      </c>
      <c r="I22" s="14"/>
      <c r="J22" s="14"/>
      <c r="K22" s="14"/>
      <c r="L22" s="14"/>
      <c r="M22" s="14"/>
      <c r="N22" s="14"/>
      <c r="O22" s="14"/>
      <c r="P22" s="14"/>
      <c r="Q22" s="14"/>
      <c r="R22" s="14"/>
      <c r="S22" s="14"/>
      <c r="T22" s="14"/>
      <c r="U22" s="14"/>
      <c r="V22" s="14"/>
      <c r="W22" s="14"/>
      <c r="X22" s="14"/>
      <c r="Y22" s="14"/>
      <c r="Z22" s="14"/>
    </row>
    <row r="23" ht="11.25" customHeight="1">
      <c r="A23" s="14"/>
      <c r="B23" s="14"/>
      <c r="C23" s="14"/>
      <c r="D23" s="14"/>
      <c r="E23" s="14"/>
      <c r="F23" s="24" t="s">
        <v>407</v>
      </c>
      <c r="G23" s="16"/>
      <c r="I23" s="14"/>
      <c r="J23" s="14"/>
      <c r="K23" s="14"/>
      <c r="L23" s="14"/>
      <c r="M23" s="14"/>
      <c r="N23" s="14"/>
      <c r="O23" s="14"/>
      <c r="P23" s="14"/>
      <c r="Q23" s="14"/>
      <c r="R23" s="14"/>
      <c r="S23" s="14"/>
      <c r="T23" s="14"/>
      <c r="U23" s="14"/>
      <c r="V23" s="14"/>
      <c r="W23" s="14"/>
      <c r="X23" s="14"/>
      <c r="Y23" s="14"/>
      <c r="Z23" s="14"/>
    </row>
    <row r="24" ht="11.25" customHeight="1">
      <c r="A24" s="15"/>
      <c r="B24" s="15"/>
      <c r="C24" s="15"/>
      <c r="D24" s="15" t="s">
        <v>408</v>
      </c>
      <c r="E24" s="15"/>
      <c r="F24" s="15"/>
      <c r="G24" s="15"/>
      <c r="I24" s="14"/>
      <c r="J24" s="14"/>
      <c r="K24" s="14"/>
      <c r="L24" s="14"/>
      <c r="M24" s="14"/>
      <c r="N24" s="14"/>
      <c r="O24" s="14"/>
      <c r="P24" s="14"/>
      <c r="Q24" s="14"/>
      <c r="R24" s="14"/>
      <c r="S24" s="14"/>
      <c r="T24" s="14"/>
      <c r="U24" s="14"/>
      <c r="V24" s="14"/>
      <c r="W24" s="14"/>
      <c r="X24" s="14"/>
      <c r="Y24" s="14"/>
      <c r="Z24" s="14"/>
    </row>
    <row r="25" ht="11.25" customHeight="1">
      <c r="A25" s="14"/>
      <c r="B25" s="14"/>
      <c r="C25" s="14"/>
      <c r="D25" s="14"/>
      <c r="E25" s="16"/>
      <c r="F25" s="14"/>
      <c r="G25" s="14"/>
      <c r="I25" s="14"/>
      <c r="J25" s="14"/>
      <c r="K25" s="14"/>
      <c r="L25" s="14"/>
      <c r="M25" s="14"/>
      <c r="N25" s="14"/>
      <c r="O25" s="14"/>
      <c r="P25" s="14"/>
      <c r="Q25" s="14"/>
      <c r="R25" s="14"/>
      <c r="S25" s="14"/>
      <c r="T25" s="14"/>
      <c r="U25" s="14"/>
      <c r="V25" s="14"/>
      <c r="W25" s="14"/>
      <c r="X25" s="14"/>
      <c r="Y25" s="14"/>
      <c r="Z25" s="14"/>
    </row>
    <row r="26" ht="11.25" customHeight="1">
      <c r="A26" s="14"/>
      <c r="B26" s="14"/>
      <c r="C26" s="14"/>
      <c r="D26" s="14"/>
      <c r="E26" s="16" t="s">
        <v>409</v>
      </c>
      <c r="F26" s="93">
        <v>44287.0</v>
      </c>
      <c r="G26" s="24" t="s">
        <v>410</v>
      </c>
      <c r="I26" s="14"/>
      <c r="J26" s="14"/>
      <c r="K26" s="14"/>
      <c r="L26" s="14"/>
      <c r="M26" s="14"/>
      <c r="N26" s="14"/>
      <c r="O26" s="14"/>
      <c r="P26" s="14"/>
      <c r="Q26" s="14"/>
      <c r="R26" s="14"/>
      <c r="S26" s="14"/>
      <c r="T26" s="14"/>
      <c r="U26" s="14"/>
      <c r="V26" s="14"/>
      <c r="W26" s="14"/>
      <c r="X26" s="14"/>
      <c r="Y26" s="14"/>
      <c r="Z26" s="14"/>
    </row>
    <row r="27" ht="11.25" customHeight="1">
      <c r="A27" s="14"/>
      <c r="B27" s="14"/>
      <c r="C27" s="14"/>
      <c r="D27" s="14"/>
      <c r="E27" s="16"/>
      <c r="F27" s="16"/>
      <c r="G27" s="14"/>
      <c r="I27" s="14"/>
      <c r="J27" s="14"/>
      <c r="K27" s="14"/>
      <c r="L27" s="14"/>
      <c r="M27" s="14"/>
      <c r="N27" s="14"/>
      <c r="O27" s="14"/>
      <c r="P27" s="14"/>
      <c r="Q27" s="14"/>
      <c r="R27" s="14"/>
      <c r="S27" s="14"/>
      <c r="T27" s="14"/>
      <c r="U27" s="14"/>
      <c r="V27" s="14"/>
      <c r="W27" s="14"/>
      <c r="X27" s="14"/>
      <c r="Y27" s="14"/>
      <c r="Z27" s="14"/>
    </row>
    <row r="28" ht="11.25" customHeight="1">
      <c r="A28" s="15"/>
      <c r="B28" s="15"/>
      <c r="C28" s="15"/>
      <c r="D28" s="15" t="s">
        <v>35</v>
      </c>
      <c r="E28" s="15"/>
      <c r="F28" s="15"/>
      <c r="G28" s="15"/>
      <c r="H28" s="15"/>
      <c r="I28" s="14"/>
      <c r="J28" s="14"/>
      <c r="K28" s="14"/>
      <c r="L28" s="14"/>
      <c r="M28" s="14"/>
      <c r="N28" s="14"/>
      <c r="O28" s="14"/>
      <c r="P28" s="14"/>
      <c r="Q28" s="14"/>
      <c r="R28" s="14"/>
      <c r="S28" s="14"/>
      <c r="T28" s="14"/>
      <c r="U28" s="14"/>
      <c r="V28" s="14"/>
      <c r="W28" s="14"/>
      <c r="X28" s="14"/>
      <c r="Y28" s="14"/>
      <c r="Z28" s="14"/>
    </row>
    <row r="29" ht="11.2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ht="11.25" hidden="1"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ht="11.25" hidden="1"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ht="11.25" hidden="1"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ht="11.25" hidden="1"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ht="11.25" hidden="1"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ht="11.25" hidden="1"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ht="11.25" hidden="1"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ht="11.25" hidden="1"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ht="11.25" hidden="1"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ht="11.25" hidden="1"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ht="11.25" hidden="1"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ht="11.25" hidden="1"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ht="11.25" hidden="1"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ht="11.25" hidden="1"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ht="11.25" hidden="1"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ht="11.25" hidden="1"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ht="11.25" hidden="1"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ht="11.25" hidden="1"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ht="11.25" hidden="1"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ht="11.25" hidden="1"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ht="11.25" hidden="1"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ht="11.25" hidden="1"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ht="11.25" hidden="1"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ht="11.25" hidden="1"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ht="11.25" hidden="1"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ht="11.25" hidden="1"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ht="11.25" hidden="1"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ht="11.25" hidden="1"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ht="11.25" hidden="1"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ht="11.25" hidden="1"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ht="11.25" hidden="1"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ht="11.25" hidden="1"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ht="11.25" hidden="1"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ht="11.25" hidden="1"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ht="11.25" hidden="1"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ht="11.25" hidden="1"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ht="11.25" hidden="1"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ht="11.25" hidden="1"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ht="11.25" hidden="1"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ht="11.25" hidden="1"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ht="11.25" hidden="1"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ht="11.25" hidden="1"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ht="11.25" hidden="1"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ht="11.25" hidden="1"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ht="11.25" hidden="1"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ht="11.25" hidden="1"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ht="11.25" hidden="1"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ht="11.25" hidden="1"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ht="11.25" hidden="1"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ht="11.25" hidden="1"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ht="11.25" hidden="1"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ht="11.25" hidden="1"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ht="11.25" hidden="1"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ht="11.25" hidden="1"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ht="11.25" hidden="1"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ht="11.25" hidden="1"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ht="11.25" hidden="1"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ht="11.25" hidden="1"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ht="11.25" hidden="1"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ht="11.25" hidden="1"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ht="11.25" hidden="1"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ht="11.25" hidden="1"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ht="11.25" hidden="1"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ht="11.25" hidden="1"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ht="11.25" hidden="1"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ht="11.25" hidden="1"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ht="11.25" hidden="1"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ht="11.25" hidden="1"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ht="11.25" hidden="1"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ht="11.25" hidden="1"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ht="11.25" hidden="1"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ht="11.25" hidden="1"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ht="11.25" hidden="1"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ht="11.25" hidden="1"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ht="11.25" hidden="1"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ht="11.25" hidden="1"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ht="11.25" hidden="1"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ht="11.25" hidden="1"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ht="11.25" hidden="1"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ht="11.2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ht="11.2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ht="11.2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ht="11.2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ht="11.2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ht="11.2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ht="11.2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ht="11.2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ht="11.2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ht="11.2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ht="11.2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ht="11.2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ht="11.2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ht="11.2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ht="11.2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ht="11.2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ht="11.2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ht="11.2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ht="11.2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ht="11.2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ht="11.2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ht="11.2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ht="11.2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ht="11.2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ht="11.2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ht="11.2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ht="11.2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ht="11.2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ht="11.2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ht="11.2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ht="11.2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ht="11.2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ht="11.2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ht="11.2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ht="11.2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ht="11.2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ht="11.2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ht="11.2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ht="11.2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ht="11.2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ht="11.2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ht="11.2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ht="11.2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ht="11.2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ht="11.2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ht="11.2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ht="11.2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ht="11.2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ht="11.2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ht="11.2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ht="11.2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ht="11.2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ht="11.2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ht="11.2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ht="11.2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ht="11.2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ht="11.2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ht="11.2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ht="11.2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ht="11.2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ht="11.2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ht="11.2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ht="11.2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ht="11.2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ht="11.2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ht="11.2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ht="11.2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ht="11.2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ht="11.2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ht="11.2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ht="11.2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ht="11.2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ht="11.2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ht="11.2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ht="11.2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ht="11.2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ht="11.2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ht="11.2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ht="11.2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ht="11.2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ht="11.2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ht="11.2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ht="11.2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ht="11.2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ht="11.2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ht="11.2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ht="11.2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ht="11.2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ht="11.2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ht="11.2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ht="11.2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ht="11.2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ht="11.2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ht="11.2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ht="11.2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ht="11.2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ht="11.2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ht="11.2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ht="11.2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ht="11.2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ht="11.2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ht="11.2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ht="11.2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ht="11.2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ht="11.2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ht="11.2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ht="11.2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ht="11.2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ht="11.2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ht="11.2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ht="11.2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ht="11.2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ht="11.2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ht="11.2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ht="11.2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ht="11.2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ht="11.2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ht="11.2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ht="11.2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ht="11.2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ht="11.2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ht="11.2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ht="11.2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ht="11.2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ht="11.2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ht="11.2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ht="11.2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ht="11.2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ht="11.2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ht="11.2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ht="11.2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ht="11.2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ht="11.2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ht="11.2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ht="11.2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ht="11.2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ht="11.2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ht="11.2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ht="11.2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ht="11.2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ht="11.2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ht="11.2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ht="11.2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ht="11.2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ht="11.2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ht="11.2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ht="11.2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ht="11.2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ht="11.2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ht="11.2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ht="11.2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ht="11.2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ht="11.2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ht="11.2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ht="11.2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ht="11.2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ht="11.2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ht="11.2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ht="11.2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ht="11.2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ht="11.2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ht="11.2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ht="11.2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ht="11.2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ht="11.2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ht="11.2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ht="11.2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ht="11.2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ht="11.2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ht="11.2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ht="11.2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ht="11.2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ht="11.2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ht="11.2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ht="11.2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ht="11.2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ht="11.2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ht="11.2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ht="11.2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ht="11.2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ht="11.2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ht="11.2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ht="11.2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ht="11.2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ht="11.2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ht="11.2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ht="11.2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ht="11.2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ht="11.2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ht="11.2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ht="11.2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ht="11.2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ht="11.2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ht="11.2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ht="11.2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ht="11.2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ht="11.2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ht="11.2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ht="11.2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ht="11.2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ht="11.2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ht="11.2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ht="11.2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ht="11.2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ht="11.2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ht="11.2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ht="11.2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ht="11.2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ht="11.2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ht="11.2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ht="11.2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ht="11.2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ht="11.2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ht="11.2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ht="11.2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ht="11.2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ht="11.2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ht="11.2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ht="11.2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ht="11.2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ht="11.2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ht="11.2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ht="11.2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ht="11.2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ht="11.2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ht="11.2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ht="11.2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ht="11.2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ht="11.2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ht="11.2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ht="11.2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ht="11.2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ht="11.2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ht="11.2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ht="11.2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ht="11.2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ht="11.2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ht="11.2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ht="11.2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ht="11.2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ht="11.2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ht="11.2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ht="11.2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ht="11.2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ht="11.2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ht="11.2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ht="11.2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ht="11.2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ht="11.2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ht="11.2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ht="11.2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ht="11.2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ht="11.2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ht="11.2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ht="11.2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ht="11.2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ht="11.2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ht="11.2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ht="11.2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ht="11.2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ht="11.2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ht="11.2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ht="11.2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ht="11.2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ht="11.2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ht="11.2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ht="11.2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ht="11.2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ht="11.2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ht="11.2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ht="11.2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ht="11.2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ht="11.2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ht="11.2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ht="11.2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ht="11.2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ht="11.2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ht="11.2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ht="11.2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ht="11.2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ht="11.2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ht="11.2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ht="11.2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ht="11.2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ht="11.2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ht="11.2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ht="11.2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ht="11.2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ht="11.2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ht="11.2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ht="11.2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ht="11.2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ht="11.2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ht="11.2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ht="11.2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ht="11.2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ht="11.2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ht="11.2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ht="11.2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ht="11.2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ht="11.2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ht="11.2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ht="11.2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ht="11.2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ht="11.2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ht="11.2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ht="11.2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ht="11.2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ht="11.2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ht="11.2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ht="11.2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ht="11.2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ht="11.2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ht="11.2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ht="11.2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ht="11.2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ht="11.2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ht="11.2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ht="11.2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ht="11.2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ht="11.2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ht="11.2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ht="11.2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ht="11.2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ht="11.2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ht="11.2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ht="11.2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ht="11.2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ht="11.2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ht="11.2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ht="11.2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ht="11.2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ht="11.2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ht="11.2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ht="11.2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ht="11.2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ht="11.2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ht="11.2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ht="11.2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ht="11.2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ht="11.2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ht="11.2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ht="11.2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ht="11.2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ht="11.2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ht="11.2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ht="11.2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ht="11.2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ht="11.2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ht="11.2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ht="11.2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ht="11.2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ht="11.2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ht="11.2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ht="11.2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ht="11.2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ht="11.2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ht="11.2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ht="11.2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ht="11.2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ht="11.2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ht="11.2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ht="11.2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ht="11.2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ht="11.2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ht="11.2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ht="11.2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ht="11.2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ht="11.2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ht="11.2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ht="11.2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ht="11.2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ht="11.2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ht="11.2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ht="11.2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ht="11.2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ht="11.2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ht="11.2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ht="11.2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ht="11.2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ht="11.2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ht="11.2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ht="11.2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ht="11.2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ht="11.2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ht="11.2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ht="11.2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ht="11.2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ht="11.2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ht="11.2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ht="11.2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ht="11.2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ht="11.2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ht="11.2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ht="11.2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ht="11.2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ht="11.2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ht="11.2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ht="11.2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ht="11.2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ht="11.2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ht="11.2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ht="11.2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ht="11.2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ht="11.2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ht="11.2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ht="11.2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ht="11.2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ht="11.2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ht="11.2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ht="11.2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ht="11.2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ht="11.2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ht="11.2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ht="11.2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ht="11.2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ht="11.2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ht="11.2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ht="11.2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ht="11.2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ht="11.2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ht="11.2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ht="11.2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ht="11.2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ht="11.2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ht="11.2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ht="11.2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ht="11.2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ht="11.2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ht="11.2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ht="11.2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ht="11.2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ht="11.2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ht="11.2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ht="11.2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ht="11.2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ht="11.2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ht="11.2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ht="11.2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ht="11.2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ht="11.2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ht="11.2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ht="11.2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ht="11.2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ht="11.2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ht="11.2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ht="11.2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ht="11.2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ht="11.2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ht="11.2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ht="11.2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ht="11.2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ht="11.2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ht="11.2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ht="11.2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ht="11.2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ht="11.2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ht="11.2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ht="11.2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ht="11.2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ht="11.2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ht="11.2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ht="11.2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ht="11.2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ht="11.2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ht="11.2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ht="11.2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ht="11.2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ht="11.2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ht="11.2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ht="11.2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ht="11.2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ht="11.2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ht="11.2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ht="11.2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ht="11.2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ht="11.2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ht="11.2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ht="11.2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ht="11.2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ht="11.2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ht="11.2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ht="11.2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ht="11.2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ht="11.2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ht="11.2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ht="11.2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ht="11.2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ht="11.2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ht="11.2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ht="11.2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ht="11.2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ht="11.2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ht="11.2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ht="11.2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ht="11.2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ht="11.2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ht="11.2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ht="11.2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ht="11.2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ht="11.2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ht="11.2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ht="11.2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ht="11.2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ht="11.2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ht="11.2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ht="11.2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ht="11.2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ht="11.2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ht="11.2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ht="11.2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ht="11.2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ht="11.2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ht="11.2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ht="11.2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ht="11.2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ht="11.2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ht="11.2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ht="11.2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ht="11.2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ht="11.2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ht="11.2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ht="11.2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ht="11.2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ht="11.2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ht="11.2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ht="11.2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ht="11.2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ht="11.2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ht="11.2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ht="11.2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ht="11.2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ht="11.2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ht="11.2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ht="11.2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ht="11.2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ht="11.2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ht="11.2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ht="11.2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ht="11.2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ht="11.2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ht="11.2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ht="11.2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ht="11.2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ht="11.2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ht="11.2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ht="11.2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ht="11.2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ht="11.2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ht="11.2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ht="11.2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ht="11.2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ht="11.2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ht="11.2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ht="11.2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ht="11.2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ht="11.2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ht="11.2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ht="11.2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ht="11.2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ht="11.2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ht="11.2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ht="11.2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ht="11.2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ht="11.2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ht="11.2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ht="11.2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ht="11.2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ht="11.2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ht="11.2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ht="11.2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ht="11.2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ht="11.2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ht="11.2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ht="11.2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ht="11.2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ht="11.2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ht="11.2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ht="11.2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ht="11.2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ht="11.2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ht="11.2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ht="11.2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ht="11.2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ht="11.2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ht="11.2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ht="11.2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ht="11.2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ht="11.2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ht="11.2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ht="11.2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ht="11.2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ht="11.2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ht="11.2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ht="11.2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ht="11.2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ht="11.2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ht="11.2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ht="11.2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ht="11.2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ht="11.2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ht="11.2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ht="11.2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ht="11.2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ht="11.2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ht="11.2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ht="11.2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ht="11.2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ht="11.2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ht="11.2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ht="11.2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ht="11.2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ht="11.2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ht="11.2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ht="11.2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ht="11.2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ht="11.2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ht="11.2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ht="11.2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ht="11.2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ht="11.2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ht="11.2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ht="11.2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ht="11.2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ht="11.2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ht="11.2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ht="11.2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ht="11.2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ht="11.2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ht="11.2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ht="11.2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ht="11.2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ht="11.2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ht="11.2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ht="11.2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ht="11.2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ht="11.2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ht="11.2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ht="11.2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ht="11.2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ht="11.2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ht="11.2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ht="11.2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ht="11.2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ht="11.2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ht="11.2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ht="11.2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ht="11.2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ht="11.2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ht="11.2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ht="11.2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ht="11.2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ht="11.2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ht="11.2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ht="11.2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ht="11.2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ht="11.2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ht="11.2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ht="11.2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ht="11.2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ht="11.2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ht="11.2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ht="11.2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ht="11.2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ht="11.2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ht="11.2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ht="11.2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ht="11.2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ht="11.2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ht="11.2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ht="11.2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ht="11.2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ht="11.2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ht="11.2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ht="11.2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ht="11.2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ht="11.2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ht="11.2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ht="11.2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ht="11.2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ht="11.2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ht="11.2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ht="11.2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ht="11.2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ht="11.2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ht="11.2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ht="11.2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ht="11.2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ht="11.2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ht="11.2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ht="11.2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ht="11.2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ht="11.2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ht="11.2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ht="11.2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ht="11.2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ht="11.2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ht="11.2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ht="11.2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ht="11.2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ht="11.2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ht="11.2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ht="11.2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ht="11.2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ht="11.2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ht="11.2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ht="11.2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ht="11.2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ht="11.2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ht="11.2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ht="11.2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ht="11.2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ht="11.2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ht="11.2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ht="11.2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ht="11.2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ht="11.2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ht="11.2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ht="11.2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ht="11.2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ht="11.2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ht="11.2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ht="11.2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ht="11.2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ht="11.2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ht="11.2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ht="11.2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ht="11.2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ht="11.2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ht="11.2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ht="11.2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ht="11.2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ht="11.2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ht="11.2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ht="11.2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ht="11.2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ht="11.2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ht="11.2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ht="11.2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ht="11.2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ht="11.2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ht="11.2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ht="11.2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ht="11.2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ht="11.2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ht="11.2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ht="11.2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ht="11.2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ht="11.2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ht="11.2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ht="11.2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ht="11.2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ht="11.2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ht="11.2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ht="11.2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ht="11.2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ht="11.2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ht="11.2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ht="11.2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ht="11.2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ht="11.2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ht="11.2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ht="11.2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ht="11.2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ht="11.2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ht="11.2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ht="11.2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ht="11.2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ht="11.2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ht="11.2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ht="11.2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ht="11.2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ht="11.2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ht="11.2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ht="11.2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ht="11.2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ht="11.2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ht="11.2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ht="11.2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ht="11.2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ht="11.2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ht="11.2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ht="11.2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ht="11.2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ht="11.2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ht="11.2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ht="11.2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ht="11.2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ht="11.2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ht="11.2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ht="11.2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ht="11.2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ht="11.2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ht="11.2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ht="11.2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ht="11.2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ht="11.2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ht="11.2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ht="11.2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ht="11.2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ht="11.2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ht="11.2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ht="11.2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ht="11.2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ht="11.2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ht="11.2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ht="11.2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ht="11.2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ht="11.2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ht="11.2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ht="11.2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ht="11.2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ht="11.2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ht="11.2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ht="11.2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ht="11.2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ht="11.2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ht="11.2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ht="11.2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ht="11.2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ht="11.2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ht="11.2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ht="11.2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ht="11.2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ht="11.2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ht="11.2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ht="11.2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ht="11.2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ht="11.2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ht="11.2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ht="11.2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ht="11.2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ht="11.2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ht="11.2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ht="11.2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ht="11.2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ht="11.2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ht="11.2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ht="11.2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ht="11.2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ht="11.2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ht="11.2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ht="11.2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ht="11.2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ht="11.2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ht="11.2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ht="11.2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ht="11.2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ht="11.2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ht="11.2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ht="11.2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ht="11.2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ht="11.2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ht="11.2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ht="11.2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ht="11.2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ht="11.2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ht="11.2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ht="11.2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ht="11.2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ht="11.2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ht="11.2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ht="11.2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ht="11.2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ht="11.2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ht="11.2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ht="11.2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ht="11.2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ht="11.2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ht="11.2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ht="11.2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ht="11.2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ht="11.2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ht="11.2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ht="11.2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ht="11.2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ht="11.2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ht="11.2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ht="11.2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ht="11.2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ht="11.2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ht="11.2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ht="11.2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ht="11.2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ht="11.2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ht="11.2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ht="11.2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ht="11.2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ht="11.2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ht="11.2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ht="11.2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ht="11.2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2">
    <mergeCell ref="C6:D6"/>
    <mergeCell ref="D13:G13"/>
  </mergeCells>
  <dataValidations>
    <dataValidation type="date" allowBlank="1" showInputMessage="1" showErrorMessage="1" prompt="Note, if this is changed this will update the timeline on timebound sheets - this may require input assumptions to be updated" sqref="F26">
      <formula1>1.0</formula1>
      <formula2>402133.0</formula2>
    </dataValidation>
  </dataValidations>
  <printOptions/>
  <pageMargins bottom="0.75" footer="0.0" header="0.0" left="0.7" right="0.7" top="0.75"/>
  <pageSetup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17179"/>
    <outlinePr summaryBelow="0"/>
    <pageSetUpPr/>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2" width="5.43"/>
    <col customWidth="1" min="3" max="3" width="2.0"/>
    <col customWidth="1" min="4" max="4" width="20.43"/>
    <col customWidth="1" min="5" max="5" width="32.14"/>
    <col customWidth="1" min="6" max="6" width="48.57"/>
    <col customWidth="1" min="7" max="7" width="77.14"/>
    <col customWidth="1" min="8" max="8" width="9.14"/>
    <col customWidth="1" min="9" max="26" width="8.71"/>
  </cols>
  <sheetData>
    <row r="1" ht="11.25" customHeight="1">
      <c r="A1" s="1"/>
      <c r="B1" s="1"/>
      <c r="C1" s="2" t="s">
        <v>411</v>
      </c>
      <c r="D1" s="1"/>
      <c r="E1" s="1"/>
      <c r="F1" s="11"/>
      <c r="G1" s="11"/>
      <c r="H1" s="11"/>
    </row>
    <row r="2" ht="11.25" customHeight="1">
      <c r="A2" s="1"/>
      <c r="B2" s="1"/>
      <c r="C2" s="3" t="str">
        <f>cstProjectName</f>
        <v>RM 6261 (Lots 3&amp;4) Financial Viability Risk Assessment Template</v>
      </c>
      <c r="D2" s="1"/>
      <c r="E2" s="1"/>
      <c r="F2" s="1"/>
      <c r="G2" s="1"/>
      <c r="H2" s="1"/>
    </row>
    <row r="3" ht="11.25" customHeight="1">
      <c r="A3" s="1"/>
      <c r="B3" s="1"/>
      <c r="C3" s="4" t="str">
        <f>MID(CELL("filename",A1),FIND("]",CELL("filename",A1))+1,256)&amp;" Sheet"</f>
        <v>#VALUE!</v>
      </c>
      <c r="D3" s="1"/>
      <c r="E3" s="1"/>
      <c r="F3" s="1"/>
      <c r="G3" s="1"/>
      <c r="H3" s="1"/>
    </row>
    <row r="4" ht="11.25" customHeight="1">
      <c r="A4" s="1"/>
      <c r="B4" s="1"/>
      <c r="C4" s="2" t="str">
        <f>IF(ISBLANK(cstProtectiveMarking),"",cstProtectiveMarking)</f>
        <v>OFFICIAL</v>
      </c>
      <c r="D4" s="1"/>
      <c r="E4" s="1"/>
      <c r="F4" s="1"/>
      <c r="G4" s="1"/>
      <c r="H4" s="1"/>
    </row>
    <row r="5" ht="11.25" customHeight="1">
      <c r="A5" s="1"/>
      <c r="B5" s="1"/>
      <c r="C5" s="8" t="str">
        <f>HYPERLINK("#'Contents'!A1",sysChkWord)</f>
        <v>All Checks OK</v>
      </c>
      <c r="D5" s="10"/>
      <c r="E5" s="1"/>
      <c r="F5" s="1"/>
      <c r="G5" s="1"/>
      <c r="H5" s="1"/>
    </row>
    <row r="6" ht="11.25" customHeight="1">
      <c r="A6" s="1"/>
      <c r="B6" s="8"/>
      <c r="C6" s="9" t="str">
        <f>HYPERLINK("#'Contents'!A1","Click for Contents")</f>
        <v>Click for Contents</v>
      </c>
      <c r="D6" s="7"/>
      <c r="E6" s="10"/>
      <c r="F6" s="10"/>
      <c r="G6" s="1"/>
      <c r="H6" s="1"/>
    </row>
    <row r="7" ht="11.25" customHeight="1">
      <c r="A7" s="1"/>
      <c r="B7" s="1"/>
      <c r="C7" s="1"/>
      <c r="D7" s="1"/>
      <c r="E7" s="1"/>
      <c r="F7" s="1"/>
      <c r="G7" s="1"/>
      <c r="H7" s="1"/>
    </row>
    <row r="8" ht="11.25" customHeight="1">
      <c r="A8" s="11">
        <f t="shared" ref="A8:B8" si="1">SUM(A9:A76)</f>
        <v>0</v>
      </c>
      <c r="B8" s="189">
        <f t="shared" si="1"/>
        <v>0</v>
      </c>
      <c r="C8" s="13"/>
      <c r="D8" s="13"/>
      <c r="E8" s="13"/>
      <c r="F8" s="13"/>
      <c r="G8" s="13"/>
      <c r="H8" s="13"/>
    </row>
    <row r="9" ht="11.25" customHeight="1">
      <c r="A9" s="14"/>
      <c r="B9" s="14"/>
      <c r="C9" s="14"/>
      <c r="D9" s="14"/>
      <c r="E9" s="14"/>
      <c r="F9" s="14"/>
      <c r="G9" s="14"/>
    </row>
    <row r="10" ht="11.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ht="11.25" customHeight="1">
      <c r="A11" s="15"/>
      <c r="B11" s="15"/>
      <c r="C11" s="15"/>
      <c r="D11" s="15" t="s">
        <v>387</v>
      </c>
      <c r="E11" s="15"/>
      <c r="F11" s="15"/>
      <c r="G11" s="15"/>
      <c r="H11" s="14"/>
      <c r="I11" s="14"/>
      <c r="J11" s="14"/>
      <c r="K11" s="14"/>
      <c r="L11" s="14"/>
      <c r="M11" s="14"/>
      <c r="N11" s="14"/>
      <c r="O11" s="14"/>
      <c r="P11" s="14"/>
      <c r="Q11" s="14"/>
      <c r="R11" s="14"/>
      <c r="S11" s="14"/>
      <c r="T11" s="14"/>
      <c r="U11" s="14"/>
      <c r="V11" s="14"/>
      <c r="W11" s="14"/>
      <c r="X11" s="14"/>
      <c r="Y11" s="14"/>
      <c r="Z11" s="14"/>
    </row>
    <row r="12" ht="11.25" customHeight="1">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ht="39.0" customHeight="1">
      <c r="A13" s="14"/>
      <c r="B13" s="14"/>
      <c r="C13" s="14"/>
      <c r="D13" s="194" t="s">
        <v>412</v>
      </c>
      <c r="H13" s="14"/>
      <c r="I13" s="14"/>
      <c r="J13" s="14"/>
      <c r="K13" s="14"/>
      <c r="L13" s="14"/>
      <c r="M13" s="14"/>
      <c r="N13" s="14"/>
      <c r="O13" s="14"/>
      <c r="P13" s="14"/>
      <c r="Q13" s="14"/>
      <c r="R13" s="14"/>
      <c r="S13" s="14"/>
      <c r="T13" s="14"/>
      <c r="U13" s="14"/>
      <c r="V13" s="14"/>
      <c r="W13" s="14"/>
      <c r="X13" s="14"/>
      <c r="Y13" s="14"/>
      <c r="Z13" s="14"/>
    </row>
    <row r="14" ht="11.2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ht="11.25" customHeight="1">
      <c r="A15" s="15"/>
      <c r="B15" s="15"/>
      <c r="C15" s="15"/>
      <c r="D15" s="15" t="s">
        <v>413</v>
      </c>
      <c r="E15" s="15"/>
      <c r="F15" s="15"/>
      <c r="G15" s="15"/>
    </row>
    <row r="16" ht="11.25" customHeight="1">
      <c r="A16" s="14"/>
      <c r="B16" s="14"/>
      <c r="C16" s="14"/>
      <c r="D16" s="14"/>
      <c r="E16" s="14"/>
      <c r="F16" s="24" t="s">
        <v>414</v>
      </c>
      <c r="G16" s="14"/>
    </row>
    <row r="17" ht="11.25" customHeight="1">
      <c r="A17" s="14"/>
      <c r="B17" s="14"/>
      <c r="C17" s="14"/>
      <c r="D17" s="14"/>
      <c r="E17" s="14"/>
      <c r="F17" s="14"/>
      <c r="G17" s="14"/>
    </row>
    <row r="18" ht="11.25" customHeight="1">
      <c r="A18" s="15"/>
      <c r="B18" s="15"/>
      <c r="C18" s="15"/>
      <c r="D18" s="15" t="s">
        <v>415</v>
      </c>
      <c r="E18" s="15"/>
      <c r="F18" s="15"/>
      <c r="G18" s="15"/>
    </row>
    <row r="19" ht="11.25" customHeight="1" outlineLevel="1">
      <c r="A19" s="14"/>
      <c r="B19" s="14"/>
      <c r="C19" s="14"/>
      <c r="D19" s="14"/>
      <c r="E19" s="14"/>
      <c r="F19" s="14"/>
      <c r="G19" s="14"/>
    </row>
    <row r="20" ht="11.25" customHeight="1" outlineLevel="1">
      <c r="A20" s="14"/>
      <c r="B20" s="14"/>
      <c r="C20" s="14"/>
      <c r="D20" s="14"/>
      <c r="E20" s="14"/>
      <c r="F20" s="84" t="s">
        <v>49</v>
      </c>
      <c r="G20" s="14"/>
    </row>
    <row r="21" ht="11.25" customHeight="1" outlineLevel="1">
      <c r="A21" s="14"/>
      <c r="B21" s="14"/>
      <c r="C21" s="14"/>
      <c r="D21" s="14"/>
      <c r="E21" s="14"/>
      <c r="F21" s="84" t="s">
        <v>416</v>
      </c>
      <c r="G21" s="14"/>
    </row>
    <row r="22" ht="11.25" customHeight="1" outlineLevel="1">
      <c r="A22" s="14"/>
      <c r="B22" s="14"/>
      <c r="C22" s="14"/>
      <c r="D22" s="14"/>
      <c r="E22" s="14"/>
      <c r="F22" s="84" t="s">
        <v>417</v>
      </c>
      <c r="G22" s="14"/>
    </row>
    <row r="23" ht="11.25" customHeight="1" outlineLevel="1">
      <c r="A23" s="14"/>
      <c r="B23" s="14"/>
      <c r="C23" s="14"/>
      <c r="D23" s="14"/>
      <c r="E23" s="14"/>
      <c r="F23" s="84" t="s">
        <v>418</v>
      </c>
      <c r="G23" s="14"/>
    </row>
    <row r="24" ht="11.25" customHeight="1" outlineLevel="1">
      <c r="A24" s="14"/>
      <c r="B24" s="14"/>
      <c r="C24" s="14"/>
      <c r="D24" s="14"/>
      <c r="E24" s="14"/>
      <c r="F24" s="84" t="s">
        <v>419</v>
      </c>
      <c r="G24" s="14"/>
    </row>
    <row r="25" ht="11.25" customHeight="1" outlineLevel="1">
      <c r="A25" s="14"/>
      <c r="B25" s="14"/>
      <c r="C25" s="14"/>
      <c r="D25" s="14"/>
      <c r="E25" s="14"/>
      <c r="F25" s="84" t="s">
        <v>420</v>
      </c>
      <c r="G25" s="14"/>
    </row>
    <row r="26" ht="11.25" customHeight="1" outlineLevel="1">
      <c r="A26" s="14"/>
      <c r="B26" s="14"/>
      <c r="C26" s="14"/>
      <c r="D26" s="14"/>
      <c r="E26" s="14"/>
      <c r="F26" s="84" t="s">
        <v>421</v>
      </c>
      <c r="G26" s="14"/>
    </row>
    <row r="27" ht="11.25" customHeight="1" outlineLevel="1">
      <c r="A27" s="14"/>
      <c r="B27" s="14"/>
      <c r="C27" s="14"/>
      <c r="D27" s="14"/>
      <c r="E27" s="14"/>
      <c r="F27" s="84" t="s">
        <v>140</v>
      </c>
      <c r="G27" s="14"/>
    </row>
    <row r="28" ht="11.25" customHeight="1">
      <c r="A28" s="14"/>
      <c r="B28" s="14"/>
      <c r="C28" s="14"/>
      <c r="D28" s="14"/>
      <c r="E28" s="14"/>
      <c r="F28" s="24" t="s">
        <v>422</v>
      </c>
      <c r="G28" s="14"/>
    </row>
    <row r="29" ht="11.25" customHeight="1">
      <c r="A29" s="15"/>
      <c r="B29" s="15"/>
      <c r="C29" s="15"/>
      <c r="D29" s="15" t="s">
        <v>423</v>
      </c>
      <c r="E29" s="15"/>
      <c r="F29" s="15"/>
      <c r="G29" s="15"/>
    </row>
    <row r="30" ht="11.25" customHeight="1" outlineLevel="1">
      <c r="A30" s="14"/>
      <c r="B30" s="14"/>
      <c r="C30" s="14"/>
      <c r="D30" s="14"/>
      <c r="E30" s="14"/>
      <c r="F30" s="14"/>
      <c r="G30" s="14"/>
    </row>
    <row r="31" ht="11.25" customHeight="1" outlineLevel="1">
      <c r="A31" s="14"/>
      <c r="B31" s="14"/>
      <c r="C31" s="14"/>
      <c r="D31" s="195"/>
      <c r="E31" s="45" t="s">
        <v>424</v>
      </c>
      <c r="F31" s="195"/>
      <c r="G31" s="14"/>
    </row>
    <row r="32" ht="11.25" customHeight="1" outlineLevel="1">
      <c r="A32" s="14"/>
      <c r="B32" s="14"/>
      <c r="C32" s="14"/>
      <c r="D32" s="195"/>
      <c r="E32" s="195"/>
      <c r="F32" s="84" t="s">
        <v>425</v>
      </c>
      <c r="G32" s="14"/>
    </row>
    <row r="33" ht="11.25" customHeight="1" outlineLevel="1">
      <c r="A33" s="14"/>
      <c r="B33" s="14"/>
      <c r="C33" s="14"/>
      <c r="D33" s="195"/>
      <c r="E33" s="195"/>
      <c r="F33" s="84" t="s">
        <v>67</v>
      </c>
      <c r="G33" s="14"/>
    </row>
    <row r="34" ht="11.25" customHeight="1" outlineLevel="1">
      <c r="A34" s="14"/>
      <c r="B34" s="14"/>
      <c r="C34" s="14"/>
      <c r="D34" s="195"/>
      <c r="E34" s="195"/>
      <c r="F34" s="24" t="s">
        <v>426</v>
      </c>
      <c r="G34" s="14"/>
    </row>
    <row r="35" ht="11.25" customHeight="1">
      <c r="A35" s="14"/>
      <c r="B35" s="14"/>
      <c r="C35" s="14"/>
      <c r="D35" s="14"/>
      <c r="E35" s="14"/>
      <c r="G35" s="14"/>
    </row>
    <row r="36" ht="11.25" customHeight="1">
      <c r="A36" s="15"/>
      <c r="B36" s="15"/>
      <c r="C36" s="15"/>
      <c r="D36" s="15" t="s">
        <v>427</v>
      </c>
      <c r="E36" s="15"/>
      <c r="F36" s="15"/>
      <c r="G36" s="15"/>
    </row>
    <row r="37" ht="11.25" customHeight="1" outlineLevel="1">
      <c r="A37" s="14"/>
      <c r="B37" s="14"/>
      <c r="C37" s="14"/>
      <c r="D37" s="14"/>
      <c r="E37" s="14"/>
      <c r="F37" s="14"/>
      <c r="G37" s="14"/>
    </row>
    <row r="38" ht="11.25" customHeight="1" outlineLevel="1">
      <c r="A38" s="14"/>
      <c r="B38" s="14"/>
      <c r="C38" s="14"/>
      <c r="D38" s="14"/>
      <c r="E38" s="14"/>
      <c r="F38" s="84" t="s">
        <v>428</v>
      </c>
      <c r="G38" s="14"/>
    </row>
    <row r="39" ht="11.25" customHeight="1" outlineLevel="1">
      <c r="A39" s="14"/>
      <c r="B39" s="14"/>
      <c r="C39" s="14"/>
      <c r="D39" s="14"/>
      <c r="E39" s="14"/>
      <c r="F39" s="84" t="s">
        <v>234</v>
      </c>
      <c r="G39" s="14"/>
    </row>
    <row r="40" ht="11.25" customHeight="1">
      <c r="A40" s="14"/>
      <c r="B40" s="14"/>
      <c r="C40" s="14"/>
      <c r="D40" s="14"/>
      <c r="E40" s="14"/>
      <c r="F40" s="24" t="s">
        <v>422</v>
      </c>
      <c r="G40" s="14"/>
    </row>
    <row r="41" ht="11.25" customHeight="1">
      <c r="A41" s="15"/>
      <c r="B41" s="15"/>
      <c r="C41" s="15"/>
      <c r="D41" s="15" t="s">
        <v>429</v>
      </c>
      <c r="E41" s="15"/>
      <c r="F41" s="15"/>
      <c r="G41" s="15"/>
    </row>
    <row r="42" ht="11.25" customHeight="1">
      <c r="A42" s="14"/>
      <c r="B42" s="14"/>
      <c r="C42" s="14"/>
      <c r="D42" s="14"/>
      <c r="E42" s="14"/>
      <c r="F42" s="14"/>
      <c r="G42" s="14"/>
    </row>
    <row r="43" ht="11.25" customHeight="1">
      <c r="A43" s="14"/>
      <c r="B43" s="14"/>
      <c r="C43" s="14"/>
      <c r="D43" s="14"/>
      <c r="E43" s="32" t="s">
        <v>430</v>
      </c>
      <c r="F43" s="32" t="s">
        <v>431</v>
      </c>
      <c r="G43" s="14"/>
      <c r="H43" s="14"/>
      <c r="I43" s="14"/>
      <c r="J43" s="14"/>
      <c r="K43" s="14"/>
      <c r="L43" s="14"/>
      <c r="M43" s="14"/>
      <c r="N43" s="14"/>
      <c r="O43" s="14"/>
      <c r="P43" s="14"/>
      <c r="Q43" s="14"/>
      <c r="R43" s="14"/>
      <c r="S43" s="14"/>
      <c r="T43" s="14"/>
      <c r="U43" s="14"/>
      <c r="V43" s="14"/>
      <c r="W43" s="14"/>
      <c r="X43" s="14"/>
      <c r="Y43" s="14"/>
      <c r="Z43" s="14"/>
    </row>
    <row r="44" ht="11.25" customHeight="1">
      <c r="A44" s="14"/>
      <c r="B44" s="14"/>
      <c r="C44" s="14"/>
      <c r="D44" s="14"/>
      <c r="E44" s="16" t="s">
        <v>432</v>
      </c>
      <c r="F44" s="196">
        <v>1000.0</v>
      </c>
      <c r="G44" s="24" t="s">
        <v>433</v>
      </c>
    </row>
    <row r="45" ht="11.25" customHeight="1">
      <c r="A45" s="14"/>
      <c r="B45" s="14"/>
      <c r="C45" s="14"/>
      <c r="D45" s="14"/>
      <c r="E45" s="16" t="s">
        <v>434</v>
      </c>
      <c r="F45" s="196">
        <v>1000000.0</v>
      </c>
      <c r="G45" s="24" t="s">
        <v>433</v>
      </c>
    </row>
    <row r="46" ht="11.25" customHeight="1">
      <c r="A46" s="14"/>
      <c r="B46" s="14"/>
      <c r="C46" s="14"/>
      <c r="D46" s="14"/>
      <c r="E46" s="16" t="s">
        <v>435</v>
      </c>
      <c r="F46" s="196">
        <v>7.0</v>
      </c>
      <c r="G46" s="24" t="s">
        <v>436</v>
      </c>
    </row>
    <row r="47" ht="11.25" customHeight="1">
      <c r="A47" s="14"/>
      <c r="B47" s="14"/>
      <c r="C47" s="14"/>
      <c r="D47" s="14"/>
      <c r="E47" s="16" t="s">
        <v>437</v>
      </c>
      <c r="F47" s="196">
        <v>52.0</v>
      </c>
      <c r="G47" s="24" t="s">
        <v>438</v>
      </c>
    </row>
    <row r="48" ht="11.25" customHeight="1">
      <c r="A48" s="14"/>
      <c r="B48" s="14"/>
      <c r="C48" s="14"/>
      <c r="D48" s="14"/>
      <c r="E48" s="16" t="s">
        <v>439</v>
      </c>
      <c r="F48" s="196">
        <v>3.0</v>
      </c>
      <c r="G48" s="24" t="s">
        <v>440</v>
      </c>
    </row>
    <row r="49" ht="11.25" customHeight="1">
      <c r="A49" s="14"/>
      <c r="B49" s="14"/>
      <c r="C49" s="14"/>
      <c r="D49" s="14"/>
      <c r="E49" s="16" t="s">
        <v>441</v>
      </c>
      <c r="F49" s="196">
        <v>12.0</v>
      </c>
      <c r="G49" s="24" t="s">
        <v>442</v>
      </c>
    </row>
    <row r="50" ht="11.25" customHeight="1">
      <c r="A50" s="14"/>
      <c r="B50" s="14"/>
      <c r="C50" s="14"/>
      <c r="D50" s="14"/>
      <c r="E50" s="16" t="s">
        <v>443</v>
      </c>
      <c r="F50" s="196">
        <v>365.0</v>
      </c>
      <c r="G50" s="24" t="s">
        <v>444</v>
      </c>
    </row>
    <row r="51" ht="11.25" customHeight="1">
      <c r="A51" s="14"/>
      <c r="B51" s="14"/>
      <c r="C51" s="14"/>
      <c r="D51" s="14"/>
      <c r="E51" s="14"/>
      <c r="F51" s="24" t="s">
        <v>445</v>
      </c>
      <c r="G51" s="14"/>
    </row>
    <row r="52" ht="11.25" customHeight="1">
      <c r="A52" s="15"/>
      <c r="B52" s="15"/>
      <c r="C52" s="15"/>
      <c r="D52" s="15" t="s">
        <v>446</v>
      </c>
      <c r="E52" s="15"/>
      <c r="F52" s="15"/>
      <c r="G52" s="15"/>
    </row>
    <row r="53" ht="11.25" customHeight="1">
      <c r="A53" s="14"/>
      <c r="B53" s="14"/>
      <c r="C53" s="14"/>
      <c r="D53" s="14"/>
      <c r="E53" s="14"/>
      <c r="F53" s="14"/>
      <c r="G53" s="14"/>
    </row>
    <row r="54" ht="11.25" customHeight="1">
      <c r="A54" s="14"/>
      <c r="B54" s="25">
        <f>IF(eTol="",1,0)</f>
        <v>0</v>
      </c>
      <c r="C54" s="14"/>
      <c r="D54" s="14"/>
      <c r="E54" s="16" t="s">
        <v>447</v>
      </c>
      <c r="F54" s="97">
        <v>2.0</v>
      </c>
      <c r="G54" s="197" t="s">
        <v>448</v>
      </c>
    </row>
    <row r="55" ht="11.25" customHeight="1">
      <c r="A55" s="14"/>
      <c r="B55" s="14"/>
      <c r="C55" s="14"/>
      <c r="D55" s="14"/>
      <c r="E55" s="14"/>
      <c r="F55" s="14"/>
      <c r="G55" s="103"/>
    </row>
    <row r="56" ht="11.25" customHeight="1">
      <c r="A56" s="14"/>
      <c r="B56" s="14"/>
      <c r="C56" s="14"/>
      <c r="D56" s="14"/>
      <c r="E56" s="16" t="s">
        <v>449</v>
      </c>
      <c r="F56" s="198" t="str">
        <f>IF(AND(sysChk=0,sysWarn=0),"All Checks OK",IF(sysChk&lt;&gt;0,sysChk&amp;" Error"&amp;IF(sysChk=1," ","s "),"")&amp;IF(sysWarn&lt;&gt;0,sysWarn&amp;" Warning"&amp;IF(sysWarn=1,"","s"),""))</f>
        <v>All Checks OK</v>
      </c>
      <c r="G56" s="24" t="s">
        <v>450</v>
      </c>
    </row>
    <row r="57" ht="11.25" customHeight="1">
      <c r="A57" s="14"/>
      <c r="B57" s="14"/>
      <c r="C57" s="14"/>
      <c r="D57" s="14"/>
      <c r="E57" s="16"/>
      <c r="F57" s="24" t="s">
        <v>445</v>
      </c>
      <c r="G57" s="103"/>
    </row>
    <row r="58" ht="11.25" customHeight="1">
      <c r="A58" s="15"/>
      <c r="B58" s="15"/>
      <c r="C58" s="15"/>
      <c r="D58" s="15" t="s">
        <v>451</v>
      </c>
      <c r="E58" s="15"/>
      <c r="F58" s="15"/>
      <c r="G58" s="15"/>
    </row>
    <row r="59" ht="11.25" customHeight="1">
      <c r="A59" s="14"/>
      <c r="B59" s="14"/>
      <c r="C59" s="14"/>
      <c r="D59" s="14"/>
      <c r="E59" s="14"/>
      <c r="F59" s="14"/>
      <c r="G59" s="14"/>
    </row>
    <row r="60" ht="11.25" customHeight="1">
      <c r="A60" s="14"/>
      <c r="B60" s="14"/>
      <c r="C60" s="14"/>
      <c r="D60" s="14"/>
      <c r="E60" s="14" t="s">
        <v>452</v>
      </c>
      <c r="F60" s="14"/>
      <c r="G60" s="14"/>
      <c r="H60" s="14"/>
      <c r="I60" s="14"/>
      <c r="J60" s="14"/>
      <c r="K60" s="14"/>
      <c r="L60" s="14"/>
      <c r="M60" s="14"/>
      <c r="N60" s="14"/>
      <c r="O60" s="14"/>
      <c r="P60" s="14"/>
      <c r="Q60" s="14"/>
      <c r="R60" s="14"/>
      <c r="S60" s="14"/>
      <c r="T60" s="14"/>
      <c r="U60" s="14"/>
      <c r="V60" s="14"/>
      <c r="W60" s="14"/>
      <c r="X60" s="14"/>
      <c r="Y60" s="14"/>
      <c r="Z60" s="14"/>
    </row>
    <row r="61" ht="11.2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ht="11.25" customHeight="1">
      <c r="A62" s="14"/>
      <c r="B62" s="14"/>
      <c r="C62" s="14"/>
      <c r="D62" s="14"/>
      <c r="E62" s="199" t="s">
        <v>320</v>
      </c>
      <c r="F62" s="200" t="s">
        <v>453</v>
      </c>
      <c r="G62" s="201" t="s">
        <v>454</v>
      </c>
    </row>
    <row r="63" ht="11.25" customHeight="1">
      <c r="A63" s="14"/>
      <c r="B63" s="14"/>
      <c r="C63" s="14"/>
      <c r="D63" s="14"/>
      <c r="E63" s="202" t="s">
        <v>432</v>
      </c>
      <c r="F63" s="84" t="s">
        <v>455</v>
      </c>
      <c r="G63" s="203" t="s">
        <v>456</v>
      </c>
    </row>
    <row r="64" ht="11.25" customHeight="1">
      <c r="A64" s="14"/>
      <c r="B64" s="14"/>
      <c r="C64" s="14"/>
      <c r="D64" s="14"/>
      <c r="E64" s="202" t="s">
        <v>434</v>
      </c>
      <c r="F64" s="84" t="s">
        <v>457</v>
      </c>
      <c r="G64" s="203" t="s">
        <v>458</v>
      </c>
    </row>
    <row r="65" ht="11.25" customHeight="1">
      <c r="A65" s="14"/>
      <c r="B65" s="14"/>
      <c r="C65" s="14"/>
      <c r="D65" s="14"/>
      <c r="E65" s="202" t="s">
        <v>435</v>
      </c>
      <c r="F65" s="84" t="s">
        <v>459</v>
      </c>
      <c r="G65" s="203" t="s">
        <v>460</v>
      </c>
    </row>
    <row r="66" ht="11.25" customHeight="1">
      <c r="A66" s="14"/>
      <c r="B66" s="14"/>
      <c r="C66" s="14"/>
      <c r="D66" s="14"/>
      <c r="E66" s="202" t="s">
        <v>437</v>
      </c>
      <c r="F66" s="84" t="s">
        <v>461</v>
      </c>
      <c r="G66" s="203" t="s">
        <v>462</v>
      </c>
    </row>
    <row r="67" ht="11.25" customHeight="1">
      <c r="A67" s="14"/>
      <c r="B67" s="14"/>
      <c r="C67" s="14"/>
      <c r="D67" s="14"/>
      <c r="E67" s="202" t="s">
        <v>439</v>
      </c>
      <c r="F67" s="84" t="s">
        <v>463</v>
      </c>
      <c r="G67" s="203" t="s">
        <v>464</v>
      </c>
    </row>
    <row r="68" ht="11.25" customHeight="1">
      <c r="A68" s="14"/>
      <c r="B68" s="14"/>
      <c r="C68" s="14"/>
      <c r="D68" s="14"/>
      <c r="E68" s="202" t="s">
        <v>441</v>
      </c>
      <c r="F68" s="84" t="s">
        <v>465</v>
      </c>
      <c r="G68" s="203" t="s">
        <v>466</v>
      </c>
    </row>
    <row r="69" ht="11.25" customHeight="1">
      <c r="A69" s="14"/>
      <c r="B69" s="14"/>
      <c r="C69" s="14"/>
      <c r="D69" s="14"/>
      <c r="E69" s="202" t="s">
        <v>443</v>
      </c>
      <c r="F69" s="84" t="s">
        <v>467</v>
      </c>
      <c r="G69" s="203" t="s">
        <v>468</v>
      </c>
    </row>
    <row r="70" ht="11.25" customHeight="1">
      <c r="A70" s="14"/>
      <c r="B70" s="14"/>
      <c r="C70" s="14"/>
      <c r="D70" s="14"/>
      <c r="E70" s="202" t="s">
        <v>469</v>
      </c>
      <c r="F70" s="84" t="s">
        <v>470</v>
      </c>
      <c r="G70" s="203" t="s">
        <v>471</v>
      </c>
    </row>
    <row r="71" ht="11.25" customHeight="1">
      <c r="A71" s="14"/>
      <c r="B71" s="14"/>
      <c r="C71" s="14"/>
      <c r="D71" s="14"/>
      <c r="E71" s="202" t="s">
        <v>472</v>
      </c>
      <c r="F71" s="84" t="s">
        <v>473</v>
      </c>
      <c r="G71" s="203" t="s">
        <v>474</v>
      </c>
    </row>
    <row r="72" ht="11.25" customHeight="1">
      <c r="A72" s="14"/>
      <c r="B72" s="14"/>
      <c r="C72" s="14"/>
      <c r="D72" s="14"/>
      <c r="E72" s="202" t="s">
        <v>475</v>
      </c>
      <c r="F72" s="84" t="s">
        <v>476</v>
      </c>
      <c r="G72" s="203" t="s">
        <v>477</v>
      </c>
    </row>
    <row r="73" ht="11.25" customHeight="1">
      <c r="A73" s="14"/>
      <c r="B73" s="14"/>
      <c r="C73" s="14"/>
      <c r="D73" s="14"/>
      <c r="E73" s="202" t="s">
        <v>478</v>
      </c>
      <c r="F73" s="204" t="s">
        <v>479</v>
      </c>
      <c r="G73" s="203" t="s">
        <v>480</v>
      </c>
    </row>
    <row r="74" ht="11.25" customHeight="1">
      <c r="A74" s="14"/>
      <c r="B74" s="14"/>
      <c r="C74" s="14"/>
      <c r="D74" s="14"/>
      <c r="E74" s="205" t="s">
        <v>31</v>
      </c>
      <c r="F74" s="206"/>
      <c r="G74" s="207"/>
    </row>
    <row r="75" ht="11.25" customHeight="1">
      <c r="A75" s="14"/>
      <c r="B75" s="14"/>
      <c r="C75" s="14"/>
      <c r="D75" s="14"/>
      <c r="E75" s="14"/>
      <c r="F75" s="24" t="s">
        <v>407</v>
      </c>
      <c r="G75" s="14"/>
    </row>
    <row r="76" ht="11.25" customHeight="1">
      <c r="A76" s="15"/>
      <c r="B76" s="15"/>
      <c r="C76" s="15"/>
      <c r="D76" s="15" t="s">
        <v>35</v>
      </c>
      <c r="E76" s="15"/>
      <c r="F76" s="15"/>
      <c r="G76" s="15"/>
      <c r="H76" s="15"/>
    </row>
    <row r="77" ht="11.25" customHeight="1"/>
    <row r="78" ht="11.25" customHeight="1"/>
    <row r="79" ht="11.25" customHeight="1"/>
    <row r="80" ht="11.25" customHeight="1"/>
    <row r="81" ht="11.25" customHeight="1"/>
    <row r="82" ht="11.25" customHeight="1"/>
    <row r="83" ht="11.25" customHeight="1"/>
    <row r="84" ht="11.25" hidden="1" customHeight="1"/>
    <row r="85" ht="11.25" hidden="1" customHeight="1"/>
    <row r="86" ht="11.25" hidden="1" customHeight="1"/>
    <row r="87" ht="11.25" hidden="1" customHeight="1"/>
    <row r="88" ht="11.25" hidden="1" customHeight="1"/>
    <row r="89" ht="11.25" hidden="1"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sheetData>
  <mergeCells count="2">
    <mergeCell ref="C6:D6"/>
    <mergeCell ref="D13:G13"/>
  </mergeCells>
  <printOptions/>
  <pageMargins bottom="0.7480314960629921" footer="0.0" header="0.0" left="0.7086614173228347" right="0.7086614173228347" top="0.7480314960629921"/>
  <pageSetup paperSize="9"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CC"/>
    <outlinePr summaryBelow="0"/>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2" width="3.14"/>
    <col customWidth="1" min="3" max="3" width="16.43"/>
    <col customWidth="1" min="4" max="4" width="42.71"/>
    <col customWidth="1" min="5" max="5" width="16.43"/>
    <col customWidth="1" min="6" max="6" width="23.43"/>
    <col customWidth="1" min="7" max="7" width="41.14"/>
    <col customWidth="1" min="8" max="8" width="16.43"/>
    <col customWidth="1" min="9" max="9" width="18.43"/>
    <col customWidth="1" min="10" max="10" width="21.0"/>
    <col customWidth="1" min="11" max="11" width="22.14"/>
    <col customWidth="1" min="12" max="12" width="9.14"/>
    <col customWidth="1" min="13" max="26" width="8.71"/>
  </cols>
  <sheetData>
    <row r="1" ht="14.25" customHeight="1">
      <c r="A1" s="1"/>
      <c r="B1" s="1"/>
      <c r="C1" s="2"/>
      <c r="D1" s="1"/>
      <c r="E1" s="1"/>
      <c r="F1" s="1"/>
      <c r="G1" s="1"/>
      <c r="H1" s="1"/>
      <c r="I1" s="1"/>
      <c r="J1" s="1"/>
      <c r="K1" s="1"/>
      <c r="L1" s="1"/>
      <c r="M1" s="14"/>
      <c r="N1" s="14"/>
      <c r="O1" s="14"/>
      <c r="P1" s="14"/>
      <c r="Q1" s="14"/>
      <c r="R1" s="14"/>
      <c r="S1" s="14"/>
      <c r="T1" s="14"/>
      <c r="U1" s="14"/>
      <c r="V1" s="14"/>
      <c r="W1" s="14"/>
      <c r="X1" s="14"/>
      <c r="Y1" s="14"/>
      <c r="Z1" s="14"/>
    </row>
    <row r="2" ht="14.25" customHeight="1">
      <c r="A2" s="1"/>
      <c r="B2" s="1"/>
      <c r="C2" s="3" t="str">
        <f>cstProjectName</f>
        <v>RM 6261 (Lots 3&amp;4) Financial Viability Risk Assessment Template</v>
      </c>
      <c r="D2" s="1"/>
      <c r="E2" s="1"/>
      <c r="F2" s="1"/>
      <c r="G2" s="1"/>
      <c r="H2" s="1"/>
      <c r="I2" s="1"/>
      <c r="J2" s="1"/>
      <c r="K2" s="1"/>
      <c r="L2" s="1"/>
      <c r="M2" s="14"/>
      <c r="N2" s="14"/>
      <c r="O2" s="14"/>
      <c r="P2" s="14"/>
      <c r="Q2" s="14"/>
      <c r="R2" s="14"/>
      <c r="S2" s="14"/>
      <c r="T2" s="14"/>
      <c r="U2" s="14"/>
      <c r="V2" s="14"/>
      <c r="W2" s="14"/>
      <c r="X2" s="14"/>
      <c r="Y2" s="14"/>
      <c r="Z2" s="14"/>
    </row>
    <row r="3" ht="14.25" customHeight="1">
      <c r="A3" s="1"/>
      <c r="B3" s="1"/>
      <c r="C3" s="4" t="str">
        <f>MID(CELL("filename",A1),FIND("]",CELL("filename",A1))+1,256)&amp;" Sheet"</f>
        <v>#VALUE!</v>
      </c>
      <c r="D3" s="1"/>
      <c r="E3" s="1"/>
      <c r="F3" s="1"/>
      <c r="G3" s="1"/>
      <c r="H3" s="1"/>
      <c r="I3" s="1"/>
      <c r="J3" s="1"/>
      <c r="K3" s="1"/>
      <c r="L3" s="1"/>
      <c r="M3" s="14"/>
      <c r="N3" s="14"/>
      <c r="O3" s="14"/>
      <c r="P3" s="14"/>
      <c r="Q3" s="14"/>
      <c r="R3" s="14"/>
      <c r="S3" s="14"/>
      <c r="T3" s="14"/>
      <c r="U3" s="14"/>
      <c r="V3" s="14"/>
      <c r="W3" s="14"/>
      <c r="X3" s="14"/>
      <c r="Y3" s="14"/>
      <c r="Z3" s="14"/>
    </row>
    <row r="4" ht="14.25" customHeight="1">
      <c r="A4" s="1"/>
      <c r="B4" s="1"/>
      <c r="C4" s="2" t="str">
        <f>IF(ISBLANK(cstProtectiveMarking),"",cstProtectiveMarking)</f>
        <v>OFFICIAL</v>
      </c>
      <c r="D4" s="1"/>
      <c r="E4" s="1"/>
      <c r="F4" s="1"/>
      <c r="G4" s="1"/>
      <c r="H4" s="1"/>
      <c r="I4" s="1"/>
      <c r="J4" s="1"/>
      <c r="K4" s="1"/>
      <c r="L4" s="1"/>
      <c r="M4" s="14"/>
      <c r="N4" s="14"/>
      <c r="O4" s="14"/>
      <c r="P4" s="14"/>
      <c r="Q4" s="14"/>
      <c r="R4" s="14"/>
      <c r="S4" s="14"/>
      <c r="T4" s="14"/>
      <c r="U4" s="14"/>
      <c r="V4" s="14"/>
      <c r="W4" s="14"/>
      <c r="X4" s="14"/>
      <c r="Y4" s="14"/>
      <c r="Z4" s="14"/>
    </row>
    <row r="5" ht="14.25" customHeight="1">
      <c r="A5" s="1"/>
      <c r="B5" s="1"/>
      <c r="C5" s="8" t="str">
        <f>HYPERLINK("#'Contents'!A1",sysChkWord)</f>
        <v>All Checks OK</v>
      </c>
      <c r="D5" s="1"/>
      <c r="E5" s="1"/>
      <c r="F5" s="1"/>
      <c r="G5" s="1"/>
      <c r="H5" s="1"/>
      <c r="I5" s="1"/>
      <c r="J5" s="1"/>
      <c r="K5" s="1"/>
      <c r="L5" s="1"/>
      <c r="M5" s="14"/>
      <c r="N5" s="14"/>
      <c r="O5" s="14"/>
      <c r="P5" s="14"/>
      <c r="Q5" s="14"/>
      <c r="R5" s="14"/>
      <c r="S5" s="14"/>
      <c r="T5" s="14"/>
      <c r="U5" s="14"/>
      <c r="V5" s="14"/>
      <c r="W5" s="14"/>
      <c r="X5" s="14"/>
      <c r="Y5" s="14"/>
      <c r="Z5" s="14"/>
    </row>
    <row r="6" ht="14.25" customHeight="1">
      <c r="A6" s="1"/>
      <c r="B6" s="8"/>
      <c r="C6" s="9" t="str">
        <f>HYPERLINK("#'Contents'!A1","Click for Contents")</f>
        <v>Click for Contents</v>
      </c>
      <c r="D6" s="7"/>
      <c r="E6" s="10"/>
      <c r="F6" s="10"/>
      <c r="G6" s="1"/>
      <c r="H6" s="1"/>
      <c r="I6" s="1"/>
      <c r="J6" s="1"/>
      <c r="K6" s="1"/>
      <c r="L6" s="1"/>
      <c r="M6" s="14"/>
      <c r="N6" s="14"/>
      <c r="O6" s="14"/>
      <c r="P6" s="14"/>
      <c r="Q6" s="14"/>
      <c r="R6" s="14"/>
      <c r="S6" s="14"/>
      <c r="T6" s="14"/>
      <c r="U6" s="14"/>
      <c r="V6" s="14"/>
      <c r="W6" s="14"/>
      <c r="X6" s="14"/>
      <c r="Y6" s="14"/>
      <c r="Z6" s="14"/>
    </row>
    <row r="7" ht="14.25" customHeight="1">
      <c r="A7" s="1"/>
      <c r="B7" s="1"/>
      <c r="C7" s="1"/>
      <c r="D7" s="1"/>
      <c r="E7" s="1"/>
      <c r="F7" s="1"/>
      <c r="G7" s="1"/>
      <c r="H7" s="1"/>
      <c r="I7" s="1"/>
      <c r="J7" s="1"/>
      <c r="K7" s="1"/>
      <c r="L7" s="1"/>
      <c r="M7" s="14"/>
      <c r="N7" s="14"/>
      <c r="O7" s="14"/>
      <c r="P7" s="14"/>
      <c r="Q7" s="14"/>
      <c r="R7" s="14"/>
      <c r="S7" s="14"/>
      <c r="T7" s="14"/>
      <c r="U7" s="14"/>
      <c r="V7" s="14"/>
      <c r="W7" s="14"/>
      <c r="X7" s="14"/>
      <c r="Y7" s="14"/>
      <c r="Z7" s="14"/>
    </row>
    <row r="8" ht="14.25" customHeight="1">
      <c r="A8" s="26">
        <f t="shared" ref="A8:B8" si="1">SUM(A9:A72)</f>
        <v>0</v>
      </c>
      <c r="B8" s="26">
        <f t="shared" si="1"/>
        <v>0</v>
      </c>
      <c r="C8" s="13"/>
      <c r="D8" s="13"/>
      <c r="E8" s="13"/>
      <c r="F8" s="13"/>
      <c r="G8" s="13"/>
      <c r="H8" s="13"/>
      <c r="I8" s="1"/>
      <c r="J8" s="1"/>
      <c r="K8" s="1"/>
      <c r="L8" s="1"/>
      <c r="M8" s="14"/>
      <c r="N8" s="14"/>
      <c r="O8" s="14"/>
      <c r="P8" s="14"/>
      <c r="Q8" s="14"/>
      <c r="R8" s="14"/>
      <c r="S8" s="14"/>
      <c r="T8" s="14"/>
      <c r="U8" s="14"/>
      <c r="V8" s="14"/>
      <c r="W8" s="14"/>
      <c r="X8" s="14"/>
      <c r="Y8" s="14"/>
      <c r="Z8" s="14"/>
    </row>
    <row r="9" ht="14.25" customHeight="1">
      <c r="A9" s="14"/>
      <c r="B9" s="14"/>
      <c r="C9" s="27"/>
      <c r="D9" s="27"/>
      <c r="E9" s="27"/>
      <c r="F9" s="27"/>
      <c r="G9" s="27"/>
      <c r="H9" s="27"/>
      <c r="I9" s="27"/>
      <c r="J9" s="27"/>
      <c r="K9" s="27"/>
      <c r="L9" s="14"/>
    </row>
    <row r="10" ht="14.25" customHeight="1">
      <c r="A10" s="14"/>
      <c r="B10" s="14"/>
      <c r="C10" s="15"/>
      <c r="D10" s="15" t="s">
        <v>36</v>
      </c>
      <c r="E10" s="15"/>
      <c r="F10" s="15"/>
      <c r="G10" s="15"/>
      <c r="H10" s="15"/>
      <c r="I10" s="15"/>
      <c r="J10" s="15"/>
      <c r="K10" s="15"/>
    </row>
    <row r="11" ht="14.25" customHeight="1">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ht="55.5" customHeight="1">
      <c r="A12" s="14"/>
      <c r="B12" s="14"/>
      <c r="C12" s="14"/>
      <c r="D12" s="28" t="s">
        <v>37</v>
      </c>
      <c r="E12" s="6"/>
      <c r="F12" s="6"/>
      <c r="G12" s="6"/>
      <c r="H12" s="6"/>
      <c r="I12" s="6"/>
      <c r="J12" s="6"/>
      <c r="K12" s="7"/>
      <c r="L12" s="14"/>
      <c r="M12" s="14"/>
      <c r="N12" s="14"/>
      <c r="O12" s="14"/>
      <c r="P12" s="14"/>
      <c r="Q12" s="14"/>
      <c r="R12" s="14"/>
      <c r="S12" s="14"/>
      <c r="T12" s="14"/>
      <c r="U12" s="14"/>
      <c r="V12" s="14"/>
      <c r="W12" s="14"/>
      <c r="X12" s="14"/>
      <c r="Y12" s="14"/>
      <c r="Z12" s="14"/>
    </row>
    <row r="13" ht="55.5" customHeight="1">
      <c r="A13" s="14"/>
      <c r="B13" s="14"/>
      <c r="C13" s="29"/>
      <c r="D13" s="30" t="s">
        <v>38</v>
      </c>
      <c r="E13" s="6"/>
      <c r="F13" s="6"/>
      <c r="G13" s="6"/>
      <c r="H13" s="6"/>
      <c r="I13" s="6"/>
      <c r="J13" s="6"/>
      <c r="K13" s="7"/>
    </row>
    <row r="14" ht="51.0" customHeight="1">
      <c r="A14" s="14"/>
      <c r="B14" s="14"/>
      <c r="C14" s="29"/>
      <c r="D14" s="30" t="s">
        <v>39</v>
      </c>
      <c r="E14" s="6"/>
      <c r="F14" s="6"/>
      <c r="G14" s="6"/>
      <c r="H14" s="6"/>
      <c r="I14" s="6"/>
      <c r="J14" s="6"/>
      <c r="K14" s="7"/>
    </row>
    <row r="15" ht="48.0" customHeight="1">
      <c r="A15" s="14"/>
      <c r="B15" s="14"/>
      <c r="C15" s="29"/>
      <c r="D15" s="28" t="s">
        <v>40</v>
      </c>
      <c r="E15" s="6"/>
      <c r="F15" s="6"/>
      <c r="G15" s="6"/>
      <c r="H15" s="6"/>
      <c r="I15" s="6"/>
      <c r="J15" s="6"/>
      <c r="K15" s="7"/>
    </row>
    <row r="16" ht="48.0" customHeight="1">
      <c r="A16" s="14"/>
      <c r="B16" s="14"/>
      <c r="C16" s="29"/>
      <c r="D16" s="28" t="s">
        <v>41</v>
      </c>
      <c r="E16" s="6"/>
      <c r="F16" s="6"/>
      <c r="G16" s="6"/>
      <c r="H16" s="6"/>
      <c r="I16" s="6"/>
      <c r="J16" s="6"/>
      <c r="K16" s="7"/>
      <c r="L16" s="14"/>
      <c r="M16" s="14"/>
      <c r="N16" s="14"/>
      <c r="O16" s="14"/>
      <c r="P16" s="14"/>
      <c r="Q16" s="14"/>
      <c r="R16" s="14"/>
      <c r="S16" s="14"/>
      <c r="T16" s="14"/>
      <c r="U16" s="14"/>
      <c r="V16" s="14"/>
      <c r="W16" s="14"/>
      <c r="X16" s="14"/>
      <c r="Y16" s="14"/>
      <c r="Z16" s="14"/>
    </row>
    <row r="17" ht="186.0" customHeight="1">
      <c r="A17" s="14"/>
      <c r="B17" s="14"/>
      <c r="C17" s="29"/>
      <c r="D17" s="31"/>
      <c r="E17" s="31"/>
      <c r="F17" s="31"/>
      <c r="G17" s="31"/>
      <c r="H17" s="31"/>
      <c r="I17" s="31"/>
      <c r="J17" s="31"/>
      <c r="K17" s="31"/>
      <c r="L17" s="14"/>
      <c r="M17" s="14"/>
      <c r="N17" s="14"/>
      <c r="O17" s="14"/>
      <c r="P17" s="14"/>
      <c r="Q17" s="14"/>
      <c r="R17" s="14"/>
      <c r="S17" s="14"/>
      <c r="T17" s="14"/>
      <c r="U17" s="14"/>
      <c r="V17" s="14"/>
      <c r="W17" s="14"/>
      <c r="X17" s="14"/>
      <c r="Y17" s="14"/>
      <c r="Z17" s="14"/>
    </row>
    <row r="18" ht="14.25" customHeight="1">
      <c r="A18" s="14"/>
      <c r="B18" s="14"/>
      <c r="C18" s="29"/>
      <c r="D18" s="31"/>
      <c r="E18" s="31"/>
      <c r="F18" s="31"/>
      <c r="G18" s="31"/>
      <c r="H18" s="31"/>
      <c r="I18" s="31"/>
      <c r="J18" s="31"/>
      <c r="K18" s="31"/>
      <c r="L18" s="14"/>
      <c r="M18" s="14"/>
      <c r="N18" s="14"/>
      <c r="O18" s="14"/>
      <c r="P18" s="14"/>
      <c r="Q18" s="14"/>
      <c r="R18" s="14"/>
      <c r="S18" s="14"/>
      <c r="T18" s="14"/>
      <c r="U18" s="14"/>
      <c r="V18" s="14"/>
      <c r="W18" s="14"/>
      <c r="X18" s="14"/>
      <c r="Y18" s="14"/>
      <c r="Z18" s="14"/>
    </row>
    <row r="19" ht="14.25" customHeight="1">
      <c r="A19" s="14"/>
      <c r="B19" s="14"/>
      <c r="C19" s="15"/>
      <c r="D19" s="15" t="s">
        <v>7</v>
      </c>
      <c r="E19" s="15"/>
      <c r="F19" s="15"/>
      <c r="G19" s="15"/>
      <c r="H19" s="15"/>
      <c r="I19" s="15"/>
      <c r="J19" s="15"/>
      <c r="K19" s="15"/>
    </row>
    <row r="20" ht="14.25" customHeight="1">
      <c r="A20" s="14"/>
      <c r="B20" s="14"/>
      <c r="C20" s="14"/>
      <c r="D20" s="14"/>
      <c r="E20" s="14"/>
      <c r="F20" s="14"/>
      <c r="G20" s="14"/>
      <c r="H20" s="14"/>
      <c r="I20" s="14"/>
      <c r="J20" s="14"/>
      <c r="K20" s="14"/>
    </row>
    <row r="21" ht="14.25" customHeight="1">
      <c r="A21" s="14"/>
      <c r="B21" s="14"/>
      <c r="C21" s="32"/>
      <c r="D21" s="32" t="s">
        <v>36</v>
      </c>
      <c r="E21" s="32"/>
      <c r="F21" s="32"/>
      <c r="G21" s="32"/>
      <c r="H21" s="32"/>
      <c r="I21" s="32"/>
      <c r="J21" s="32"/>
      <c r="K21" s="32"/>
    </row>
    <row r="22" ht="90.0" customHeight="1" outlineLevel="1">
      <c r="A22" s="14"/>
      <c r="B22" s="14"/>
      <c r="C22" s="33" t="s">
        <v>42</v>
      </c>
      <c r="D22" s="30" t="s">
        <v>43</v>
      </c>
      <c r="E22" s="6"/>
      <c r="F22" s="6"/>
      <c r="G22" s="6"/>
      <c r="H22" s="6"/>
      <c r="I22" s="6"/>
      <c r="J22" s="6"/>
      <c r="K22" s="7"/>
    </row>
    <row r="23" ht="82.5" customHeight="1" outlineLevel="1">
      <c r="A23" s="14"/>
      <c r="B23" s="14"/>
      <c r="C23" s="34" t="s">
        <v>44</v>
      </c>
      <c r="D23" s="30" t="s">
        <v>45</v>
      </c>
      <c r="E23" s="6"/>
      <c r="F23" s="6"/>
      <c r="G23" s="6"/>
      <c r="H23" s="6"/>
      <c r="I23" s="6"/>
      <c r="J23" s="6"/>
      <c r="K23" s="7"/>
    </row>
    <row r="24" ht="30.75" customHeight="1" outlineLevel="1">
      <c r="A24" s="14"/>
      <c r="B24" s="14"/>
      <c r="C24" s="34" t="s">
        <v>46</v>
      </c>
      <c r="D24" s="28" t="s">
        <v>47</v>
      </c>
      <c r="E24" s="6"/>
      <c r="F24" s="6"/>
      <c r="G24" s="6"/>
      <c r="H24" s="6"/>
      <c r="I24" s="7"/>
      <c r="J24" s="35" t="s">
        <v>48</v>
      </c>
      <c r="K24" s="36" t="s">
        <v>49</v>
      </c>
      <c r="L24" s="14"/>
      <c r="M24" s="14"/>
      <c r="N24" s="14"/>
      <c r="O24" s="14"/>
      <c r="P24" s="14"/>
      <c r="Q24" s="14"/>
      <c r="R24" s="14"/>
      <c r="S24" s="14"/>
      <c r="T24" s="14"/>
      <c r="U24" s="14"/>
      <c r="V24" s="14"/>
      <c r="W24" s="14"/>
      <c r="X24" s="14"/>
      <c r="Y24" s="14"/>
      <c r="Z24" s="14"/>
    </row>
    <row r="25" ht="39.0" customHeight="1" outlineLevel="1">
      <c r="A25" s="14"/>
      <c r="B25" s="14"/>
      <c r="C25" s="29"/>
      <c r="D25" s="28" t="s">
        <v>50</v>
      </c>
      <c r="E25" s="6"/>
      <c r="F25" s="6"/>
      <c r="G25" s="6"/>
      <c r="H25" s="6"/>
      <c r="I25" s="7"/>
      <c r="J25" s="35" t="s">
        <v>51</v>
      </c>
      <c r="K25" s="37">
        <v>422.0</v>
      </c>
    </row>
    <row r="26" ht="14.25" customHeight="1">
      <c r="A26" s="14"/>
      <c r="B26" s="14"/>
      <c r="C26" s="29"/>
      <c r="D26" s="38"/>
      <c r="E26" s="27"/>
      <c r="F26" s="27"/>
      <c r="G26" s="27"/>
      <c r="H26" s="27"/>
      <c r="I26" s="27"/>
      <c r="J26" s="27"/>
      <c r="K26" s="27"/>
    </row>
    <row r="27" ht="14.25" customHeight="1">
      <c r="A27" s="14"/>
      <c r="B27" s="14"/>
      <c r="C27" s="32"/>
      <c r="D27" s="32" t="s">
        <v>52</v>
      </c>
      <c r="E27" s="32"/>
      <c r="F27" s="32"/>
      <c r="G27" s="32"/>
      <c r="H27" s="32"/>
      <c r="I27" s="32"/>
      <c r="J27" s="32"/>
      <c r="K27" s="32"/>
    </row>
    <row r="28" ht="14.25" customHeight="1">
      <c r="A28" s="14"/>
      <c r="B28" s="14"/>
      <c r="C28" s="14"/>
      <c r="D28" s="14"/>
      <c r="E28" s="14"/>
      <c r="F28" s="14"/>
      <c r="G28" s="14"/>
      <c r="H28" s="14"/>
      <c r="I28" s="14"/>
      <c r="J28" s="14"/>
      <c r="K28" s="14"/>
    </row>
    <row r="29" ht="41.25" customHeight="1" outlineLevel="1">
      <c r="A29" s="14"/>
      <c r="B29" s="14"/>
      <c r="C29" s="39"/>
      <c r="D29" s="40" t="s">
        <v>53</v>
      </c>
      <c r="E29" s="6"/>
      <c r="F29" s="6"/>
      <c r="G29" s="6"/>
      <c r="H29" s="6"/>
      <c r="I29" s="6"/>
      <c r="J29" s="6"/>
      <c r="K29" s="7"/>
    </row>
    <row r="30" ht="76.5" customHeight="1" outlineLevel="1">
      <c r="A30" s="14"/>
      <c r="B30" s="14"/>
      <c r="C30" s="29" t="s">
        <v>54</v>
      </c>
      <c r="D30" s="41" t="s">
        <v>55</v>
      </c>
      <c r="E30" s="28" t="s">
        <v>56</v>
      </c>
      <c r="F30" s="6"/>
      <c r="G30" s="6"/>
      <c r="H30" s="6"/>
      <c r="I30" s="6"/>
      <c r="J30" s="6"/>
      <c r="K30" s="7"/>
    </row>
    <row r="31" ht="76.5" customHeight="1" outlineLevel="1">
      <c r="A31" s="14"/>
      <c r="B31" s="14"/>
      <c r="C31" s="29" t="s">
        <v>57</v>
      </c>
      <c r="D31" s="42" t="s">
        <v>58</v>
      </c>
      <c r="E31" s="28" t="s">
        <v>59</v>
      </c>
      <c r="F31" s="6"/>
      <c r="G31" s="6"/>
      <c r="H31" s="6"/>
      <c r="I31" s="6"/>
      <c r="J31" s="6"/>
      <c r="K31" s="7"/>
    </row>
    <row r="32" ht="76.5" customHeight="1" outlineLevel="1">
      <c r="A32" s="14"/>
      <c r="B32" s="14"/>
      <c r="C32" s="29" t="s">
        <v>60</v>
      </c>
      <c r="D32" s="43" t="s">
        <v>61</v>
      </c>
      <c r="E32" s="28" t="s">
        <v>62</v>
      </c>
      <c r="F32" s="6"/>
      <c r="G32" s="6"/>
      <c r="H32" s="6"/>
      <c r="I32" s="6"/>
      <c r="J32" s="6"/>
      <c r="K32" s="7"/>
    </row>
    <row r="33" ht="14.25" customHeight="1">
      <c r="A33" s="14"/>
      <c r="B33" s="14"/>
      <c r="C33" s="29"/>
      <c r="D33" s="27"/>
      <c r="E33" s="27"/>
      <c r="F33" s="27"/>
      <c r="G33" s="27"/>
      <c r="H33" s="27"/>
      <c r="I33" s="27"/>
      <c r="J33" s="27"/>
      <c r="K33" s="27"/>
    </row>
    <row r="34" ht="14.25" customHeight="1">
      <c r="A34" s="14"/>
      <c r="B34" s="14"/>
      <c r="C34" s="32"/>
      <c r="D34" s="32" t="s">
        <v>63</v>
      </c>
      <c r="E34" s="32"/>
      <c r="F34" s="32"/>
      <c r="G34" s="32"/>
      <c r="H34" s="32"/>
      <c r="I34" s="32"/>
      <c r="J34" s="32"/>
      <c r="K34" s="32"/>
    </row>
    <row r="35" ht="14.25" customHeight="1">
      <c r="A35" s="14"/>
      <c r="B35" s="14"/>
      <c r="C35" s="44"/>
      <c r="F35" s="27"/>
      <c r="G35" s="27"/>
      <c r="H35" s="27"/>
      <c r="I35" s="27"/>
      <c r="J35" s="27"/>
      <c r="K35" s="27"/>
    </row>
    <row r="36" ht="14.25" customHeight="1" outlineLevel="1">
      <c r="A36" s="14"/>
      <c r="B36" s="14"/>
      <c r="C36" s="29"/>
      <c r="D36" s="45" t="s">
        <v>64</v>
      </c>
      <c r="E36" s="27"/>
      <c r="F36" s="27"/>
      <c r="G36" s="27"/>
      <c r="H36" s="27"/>
      <c r="I36" s="27"/>
      <c r="J36" s="27"/>
      <c r="K36" s="27"/>
    </row>
    <row r="37" ht="14.25" customHeight="1" outlineLevel="1">
      <c r="A37" s="14"/>
      <c r="B37" s="14"/>
      <c r="C37" s="29"/>
      <c r="D37" s="46" t="s">
        <v>65</v>
      </c>
      <c r="E37" s="14"/>
      <c r="F37" s="27"/>
      <c r="G37" s="27"/>
      <c r="H37" s="27"/>
      <c r="I37" s="27"/>
      <c r="J37" s="27"/>
      <c r="K37" s="27"/>
    </row>
    <row r="38" ht="14.25" customHeight="1" outlineLevel="1">
      <c r="A38" s="14"/>
      <c r="B38" s="14"/>
      <c r="C38" s="29"/>
      <c r="D38" s="27"/>
      <c r="E38" s="27"/>
      <c r="F38" s="27"/>
      <c r="G38" s="27"/>
      <c r="H38" s="27"/>
      <c r="I38" s="27"/>
      <c r="J38" s="27"/>
      <c r="K38" s="27"/>
    </row>
    <row r="39" ht="14.25" customHeight="1" outlineLevel="1">
      <c r="A39" s="14"/>
      <c r="B39" s="14"/>
      <c r="C39" s="29"/>
      <c r="D39" s="47" t="s">
        <v>66</v>
      </c>
      <c r="E39" s="27"/>
      <c r="G39" s="27"/>
      <c r="H39" s="27"/>
      <c r="I39" s="27"/>
      <c r="J39" s="27"/>
      <c r="K39" s="27"/>
    </row>
    <row r="40" ht="14.25" customHeight="1" outlineLevel="1">
      <c r="A40" s="14"/>
      <c r="B40" s="14"/>
      <c r="C40" s="29"/>
      <c r="D40" s="36" t="s">
        <v>67</v>
      </c>
      <c r="E40" s="48">
        <f>MATCH($D$40,SysConfig!$F$32:$F$33,0)</f>
        <v>2</v>
      </c>
      <c r="G40" s="27"/>
      <c r="H40" s="27"/>
      <c r="I40" s="27"/>
      <c r="J40" s="27"/>
      <c r="K40" s="27"/>
    </row>
    <row r="41" ht="14.25" customHeight="1">
      <c r="A41" s="14"/>
      <c r="B41" s="14"/>
      <c r="C41" s="29"/>
      <c r="D41" s="27"/>
      <c r="E41" s="27"/>
      <c r="F41" s="27"/>
      <c r="G41" s="27"/>
      <c r="H41" s="27"/>
      <c r="I41" s="27"/>
      <c r="J41" s="27"/>
      <c r="K41" s="27"/>
    </row>
    <row r="42" ht="14.25" customHeight="1">
      <c r="A42" s="14"/>
      <c r="B42" s="14"/>
      <c r="C42" s="32"/>
      <c r="D42" s="32" t="s">
        <v>68</v>
      </c>
      <c r="E42" s="32"/>
      <c r="F42" s="32"/>
      <c r="G42" s="32"/>
      <c r="H42" s="32"/>
      <c r="I42" s="32"/>
      <c r="J42" s="32"/>
      <c r="K42" s="32"/>
    </row>
    <row r="43" ht="14.25" customHeight="1">
      <c r="A43" s="14"/>
      <c r="B43" s="14"/>
      <c r="C43" s="44"/>
      <c r="D43" s="27"/>
      <c r="E43" s="27"/>
      <c r="F43" s="27"/>
      <c r="G43" s="27"/>
      <c r="H43" s="27"/>
      <c r="I43" s="27"/>
      <c r="J43" s="27"/>
      <c r="K43" s="27"/>
    </row>
    <row r="44" ht="22.5" customHeight="1" outlineLevel="1">
      <c r="A44" s="14"/>
      <c r="B44" s="14"/>
      <c r="C44" s="29"/>
      <c r="D44" s="49" t="s">
        <v>69</v>
      </c>
      <c r="E44" s="7"/>
      <c r="F44" s="27"/>
      <c r="G44" s="27"/>
      <c r="H44" s="27"/>
      <c r="I44" s="27"/>
      <c r="J44" s="27"/>
      <c r="K44" s="27"/>
    </row>
    <row r="45" ht="93.0" customHeight="1" outlineLevel="1">
      <c r="A45" s="14"/>
      <c r="B45" s="14"/>
      <c r="C45" s="29"/>
      <c r="D45" s="30" t="s">
        <v>70</v>
      </c>
      <c r="E45" s="6"/>
      <c r="F45" s="6"/>
      <c r="G45" s="6"/>
      <c r="H45" s="6"/>
      <c r="I45" s="6"/>
      <c r="J45" s="6"/>
      <c r="K45" s="7"/>
    </row>
    <row r="46" ht="27.0" customHeight="1" outlineLevel="1">
      <c r="A46" s="14"/>
      <c r="B46" s="14"/>
      <c r="C46" s="29"/>
      <c r="D46" s="50" t="s">
        <v>71</v>
      </c>
      <c r="E46" s="28" t="s">
        <v>72</v>
      </c>
      <c r="F46" s="6"/>
      <c r="G46" s="6"/>
      <c r="H46" s="6"/>
      <c r="I46" s="6"/>
      <c r="J46" s="6"/>
      <c r="K46" s="7"/>
    </row>
    <row r="47" ht="50.25" customHeight="1" outlineLevel="1">
      <c r="A47" s="14"/>
      <c r="B47" s="14"/>
      <c r="C47" s="29"/>
      <c r="D47" s="51"/>
      <c r="E47" s="28" t="s">
        <v>73</v>
      </c>
      <c r="F47" s="6"/>
      <c r="G47" s="6"/>
      <c r="H47" s="6"/>
      <c r="I47" s="6"/>
      <c r="J47" s="6"/>
      <c r="K47" s="7"/>
    </row>
    <row r="48" ht="14.25" customHeight="1" outlineLevel="1">
      <c r="A48" s="14"/>
      <c r="B48" s="14"/>
      <c r="C48" s="29"/>
      <c r="D48" s="27"/>
      <c r="E48" s="27"/>
      <c r="F48" s="27"/>
      <c r="G48" s="27"/>
      <c r="H48" s="27"/>
      <c r="I48" s="27"/>
      <c r="J48" s="27"/>
      <c r="K48" s="27"/>
    </row>
    <row r="49" ht="34.5" customHeight="1" outlineLevel="1">
      <c r="A49" s="14"/>
      <c r="B49" s="14"/>
      <c r="C49" s="29"/>
      <c r="D49" s="50" t="s">
        <v>74</v>
      </c>
      <c r="E49" s="28" t="s">
        <v>75</v>
      </c>
      <c r="F49" s="6"/>
      <c r="G49" s="6"/>
      <c r="H49" s="6"/>
      <c r="I49" s="6"/>
      <c r="J49" s="6"/>
      <c r="K49" s="7"/>
    </row>
    <row r="50" ht="97.5" customHeight="1" outlineLevel="1">
      <c r="A50" s="14"/>
      <c r="B50" s="14"/>
      <c r="C50" s="29"/>
      <c r="D50" s="51"/>
      <c r="E50" s="28" t="s">
        <v>76</v>
      </c>
      <c r="F50" s="6"/>
      <c r="G50" s="6"/>
      <c r="H50" s="6"/>
      <c r="I50" s="6"/>
      <c r="J50" s="6"/>
      <c r="K50" s="7"/>
    </row>
    <row r="51" ht="6.75" customHeight="1" outlineLevel="1">
      <c r="A51" s="14"/>
      <c r="B51" s="14"/>
      <c r="C51" s="29"/>
      <c r="D51" s="52"/>
      <c r="E51" s="27"/>
      <c r="F51" s="27"/>
      <c r="G51" s="27"/>
      <c r="H51" s="27"/>
      <c r="I51" s="27"/>
      <c r="J51" s="27"/>
      <c r="K51" s="27"/>
    </row>
    <row r="52" ht="48.0" customHeight="1" outlineLevel="1">
      <c r="A52" s="14"/>
      <c r="B52" s="14"/>
      <c r="C52" s="29"/>
      <c r="D52" s="50" t="s">
        <v>77</v>
      </c>
      <c r="E52" s="28" t="s">
        <v>78</v>
      </c>
      <c r="F52" s="6"/>
      <c r="G52" s="6"/>
      <c r="H52" s="6"/>
      <c r="I52" s="6"/>
      <c r="J52" s="6"/>
      <c r="K52" s="7"/>
    </row>
    <row r="53" ht="27.0" customHeight="1" outlineLevel="1">
      <c r="A53" s="14"/>
      <c r="B53" s="14"/>
      <c r="C53" s="29"/>
      <c r="D53" s="51"/>
      <c r="E53" s="28" t="s">
        <v>79</v>
      </c>
      <c r="F53" s="6"/>
      <c r="G53" s="6"/>
      <c r="H53" s="6"/>
      <c r="I53" s="6"/>
      <c r="J53" s="6"/>
      <c r="K53" s="7"/>
    </row>
    <row r="54" ht="34.5" customHeight="1" outlineLevel="1">
      <c r="A54" s="14"/>
      <c r="B54" s="14"/>
      <c r="C54" s="29"/>
      <c r="D54" s="30" t="s">
        <v>80</v>
      </c>
      <c r="E54" s="6"/>
      <c r="F54" s="6"/>
      <c r="G54" s="6"/>
      <c r="H54" s="6"/>
      <c r="I54" s="6"/>
      <c r="J54" s="6"/>
      <c r="K54" s="7"/>
    </row>
    <row r="55" ht="14.25" customHeight="1" outlineLevel="1">
      <c r="A55" s="14"/>
      <c r="B55" s="14"/>
      <c r="C55" s="29"/>
      <c r="D55" s="53"/>
      <c r="E55" s="27"/>
      <c r="F55" s="27"/>
      <c r="G55" s="27"/>
      <c r="H55" s="54"/>
      <c r="I55" s="27"/>
      <c r="J55" s="27"/>
      <c r="K55" s="27"/>
    </row>
    <row r="56" ht="23.25" customHeight="1" outlineLevel="1">
      <c r="A56" s="14"/>
      <c r="B56" s="14"/>
      <c r="C56" s="29"/>
      <c r="D56" s="55" t="s">
        <v>81</v>
      </c>
      <c r="E56" s="7"/>
      <c r="F56" s="27"/>
      <c r="G56" s="27"/>
      <c r="H56" s="27"/>
      <c r="I56" s="27"/>
      <c r="J56" s="27"/>
      <c r="K56" s="27"/>
    </row>
    <row r="57" ht="31.5" customHeight="1" outlineLevel="1">
      <c r="A57" s="14"/>
      <c r="B57" s="14"/>
      <c r="C57" s="29"/>
      <c r="D57" s="30" t="s">
        <v>82</v>
      </c>
      <c r="E57" s="6"/>
      <c r="F57" s="6"/>
      <c r="G57" s="6"/>
      <c r="H57" s="6"/>
      <c r="I57" s="6"/>
      <c r="J57" s="6"/>
      <c r="K57" s="7"/>
    </row>
    <row r="58" ht="31.5" customHeight="1" outlineLevel="1">
      <c r="A58" s="14"/>
      <c r="B58" s="14"/>
      <c r="C58" s="29"/>
      <c r="D58" s="30" t="s">
        <v>83</v>
      </c>
      <c r="E58" s="6"/>
      <c r="F58" s="6"/>
      <c r="G58" s="6"/>
      <c r="H58" s="6"/>
      <c r="I58" s="6"/>
      <c r="J58" s="6"/>
      <c r="K58" s="7"/>
    </row>
    <row r="59" ht="31.5" customHeight="1" outlineLevel="1">
      <c r="A59" s="14"/>
      <c r="B59" s="14"/>
      <c r="C59" s="29"/>
      <c r="D59" s="38" t="s">
        <v>84</v>
      </c>
      <c r="E59" s="52"/>
      <c r="F59" s="52"/>
      <c r="G59" s="52"/>
      <c r="H59" s="52"/>
      <c r="I59" s="52"/>
      <c r="J59" s="52"/>
      <c r="K59" s="52"/>
      <c r="L59" s="14"/>
      <c r="M59" s="14"/>
      <c r="N59" s="14"/>
      <c r="O59" s="14"/>
      <c r="P59" s="14"/>
      <c r="Q59" s="14"/>
      <c r="R59" s="14"/>
      <c r="S59" s="14"/>
      <c r="T59" s="14"/>
      <c r="U59" s="14"/>
      <c r="V59" s="14"/>
      <c r="W59" s="14"/>
      <c r="X59" s="14"/>
      <c r="Y59" s="14"/>
      <c r="Z59" s="14"/>
    </row>
    <row r="60" ht="31.5" customHeight="1" outlineLevel="1">
      <c r="A60" s="14"/>
      <c r="B60" s="14"/>
      <c r="C60" s="29"/>
      <c r="D60" s="30" t="s">
        <v>85</v>
      </c>
      <c r="E60" s="6"/>
      <c r="F60" s="6"/>
      <c r="G60" s="6"/>
      <c r="H60" s="6"/>
      <c r="I60" s="6"/>
      <c r="J60" s="6"/>
      <c r="K60" s="7"/>
    </row>
    <row r="61" ht="14.25" customHeight="1" outlineLevel="1">
      <c r="A61" s="14"/>
      <c r="B61" s="14"/>
      <c r="C61" s="29"/>
      <c r="D61" s="53"/>
      <c r="E61" s="27"/>
      <c r="F61" s="27"/>
      <c r="G61" s="27"/>
      <c r="H61" s="27"/>
      <c r="I61" s="27"/>
      <c r="J61" s="27"/>
      <c r="K61" s="27"/>
    </row>
    <row r="62" ht="23.25" customHeight="1" outlineLevel="1">
      <c r="A62" s="14"/>
      <c r="B62" s="14"/>
      <c r="C62" s="29"/>
      <c r="D62" s="56" t="s">
        <v>86</v>
      </c>
      <c r="E62" s="7"/>
      <c r="F62" s="27"/>
      <c r="G62" s="27"/>
      <c r="H62" s="27"/>
      <c r="I62" s="27"/>
      <c r="J62" s="27"/>
      <c r="K62" s="27"/>
    </row>
    <row r="63" ht="8.25" customHeight="1" outlineLevel="1">
      <c r="A63" s="14"/>
      <c r="B63" s="14"/>
      <c r="C63" s="29"/>
      <c r="D63" s="30"/>
      <c r="E63" s="6"/>
      <c r="F63" s="6"/>
      <c r="G63" s="6"/>
      <c r="H63" s="6"/>
      <c r="I63" s="6"/>
      <c r="J63" s="6"/>
      <c r="K63" s="7"/>
    </row>
    <row r="64" ht="31.5" customHeight="1" outlineLevel="1">
      <c r="A64" s="14"/>
      <c r="B64" s="14"/>
      <c r="C64" s="29"/>
      <c r="D64" s="30" t="s">
        <v>87</v>
      </c>
      <c r="E64" s="6"/>
      <c r="F64" s="6"/>
      <c r="G64" s="6"/>
      <c r="H64" s="6"/>
      <c r="I64" s="6"/>
      <c r="J64" s="6"/>
      <c r="K64" s="7"/>
    </row>
    <row r="65" ht="89.25" customHeight="1" outlineLevel="1">
      <c r="A65" s="14"/>
      <c r="B65" s="14"/>
      <c r="C65" s="29"/>
      <c r="D65" s="30" t="s">
        <v>88</v>
      </c>
      <c r="E65" s="6"/>
      <c r="F65" s="6"/>
      <c r="G65" s="6"/>
      <c r="H65" s="6"/>
      <c r="I65" s="6"/>
      <c r="J65" s="6"/>
      <c r="K65" s="7"/>
    </row>
    <row r="66" ht="48.75" customHeight="1" outlineLevel="1">
      <c r="A66" s="14"/>
      <c r="B66" s="14"/>
      <c r="C66" s="29"/>
      <c r="D66" s="30" t="s">
        <v>89</v>
      </c>
      <c r="E66" s="6"/>
      <c r="F66" s="6"/>
      <c r="G66" s="6"/>
      <c r="H66" s="6"/>
      <c r="I66" s="6"/>
      <c r="J66" s="6"/>
      <c r="K66" s="7"/>
    </row>
    <row r="67" ht="14.25" customHeight="1">
      <c r="A67" s="14"/>
      <c r="B67" s="14"/>
      <c r="C67" s="32"/>
      <c r="D67" s="32" t="s">
        <v>90</v>
      </c>
      <c r="E67" s="32"/>
      <c r="F67" s="32"/>
      <c r="G67" s="32"/>
      <c r="H67" s="32"/>
      <c r="I67" s="32"/>
      <c r="J67" s="32"/>
      <c r="K67" s="32"/>
      <c r="L67" s="14"/>
      <c r="M67" s="14"/>
      <c r="N67" s="14"/>
      <c r="O67" s="14"/>
      <c r="P67" s="14"/>
      <c r="Q67" s="14"/>
      <c r="R67" s="14"/>
      <c r="S67" s="14"/>
      <c r="T67" s="14"/>
      <c r="U67" s="14"/>
      <c r="V67" s="14"/>
      <c r="W67" s="14"/>
      <c r="X67" s="14"/>
      <c r="Y67" s="14"/>
      <c r="Z67" s="14"/>
    </row>
    <row r="68" ht="14.25" customHeight="1">
      <c r="A68" s="14"/>
      <c r="B68" s="14"/>
      <c r="C68" s="44"/>
      <c r="D68" s="14"/>
      <c r="E68" s="14"/>
      <c r="F68" s="27"/>
      <c r="G68" s="27"/>
      <c r="H68" s="27"/>
      <c r="I68" s="27"/>
      <c r="J68" s="27"/>
      <c r="K68" s="27"/>
      <c r="L68" s="14"/>
      <c r="M68" s="14"/>
      <c r="N68" s="14"/>
      <c r="O68" s="14"/>
      <c r="P68" s="14"/>
      <c r="Q68" s="14"/>
      <c r="R68" s="14"/>
      <c r="S68" s="14"/>
      <c r="T68" s="14"/>
      <c r="U68" s="14"/>
      <c r="V68" s="14"/>
      <c r="W68" s="14"/>
      <c r="X68" s="14"/>
      <c r="Y68" s="14"/>
      <c r="Z68" s="14"/>
    </row>
    <row r="69" ht="14.25" customHeight="1">
      <c r="A69" s="14"/>
      <c r="B69" s="14"/>
      <c r="C69" s="29"/>
      <c r="D69" s="30" t="s">
        <v>91</v>
      </c>
      <c r="E69" s="6"/>
      <c r="F69" s="6"/>
      <c r="G69" s="6"/>
      <c r="H69" s="6"/>
      <c r="I69" s="6"/>
      <c r="J69" s="6"/>
      <c r="K69" s="7"/>
      <c r="L69" s="14"/>
      <c r="M69" s="14"/>
      <c r="N69" s="14"/>
      <c r="O69" s="14"/>
      <c r="P69" s="14"/>
      <c r="Q69" s="14"/>
      <c r="R69" s="14"/>
      <c r="S69" s="14"/>
      <c r="T69" s="14"/>
      <c r="U69" s="14"/>
      <c r="V69" s="14"/>
      <c r="W69" s="14"/>
      <c r="X69" s="14"/>
      <c r="Y69" s="14"/>
      <c r="Z69" s="14"/>
    </row>
    <row r="70" ht="90.0" hidden="1" customHeight="1">
      <c r="A70" s="14"/>
      <c r="B70" s="14"/>
      <c r="C70" s="29"/>
      <c r="D70" s="30" t="s">
        <v>92</v>
      </c>
      <c r="E70" s="6"/>
      <c r="F70" s="6"/>
      <c r="G70" s="6"/>
      <c r="H70" s="6"/>
      <c r="I70" s="6"/>
      <c r="J70" s="6"/>
      <c r="K70" s="7"/>
      <c r="L70" s="14"/>
      <c r="M70" s="14"/>
      <c r="N70" s="14"/>
      <c r="O70" s="14"/>
      <c r="P70" s="14"/>
      <c r="Q70" s="14"/>
      <c r="R70" s="14"/>
      <c r="S70" s="14"/>
      <c r="T70" s="14"/>
      <c r="U70" s="14"/>
      <c r="V70" s="14"/>
      <c r="W70" s="14"/>
      <c r="X70" s="14"/>
      <c r="Y70" s="14"/>
      <c r="Z70" s="14"/>
    </row>
    <row r="71" ht="15.75" customHeight="1">
      <c r="A71" s="14"/>
      <c r="B71" s="14"/>
      <c r="C71" s="29"/>
      <c r="D71" s="57"/>
      <c r="E71" s="58"/>
      <c r="F71" s="58"/>
      <c r="G71" s="58"/>
      <c r="H71" s="58"/>
      <c r="I71" s="58"/>
      <c r="J71" s="58"/>
      <c r="K71" s="58"/>
      <c r="L71" s="14"/>
      <c r="M71" s="14"/>
      <c r="N71" s="14"/>
      <c r="O71" s="14"/>
      <c r="P71" s="14"/>
      <c r="Q71" s="14"/>
      <c r="R71" s="14"/>
      <c r="S71" s="14"/>
      <c r="T71" s="14"/>
      <c r="U71" s="14"/>
      <c r="V71" s="14"/>
      <c r="W71" s="14"/>
      <c r="X71" s="14"/>
      <c r="Y71" s="14"/>
      <c r="Z71" s="14"/>
    </row>
    <row r="72" ht="14.25" customHeight="1">
      <c r="A72" s="15" t="s">
        <v>93</v>
      </c>
      <c r="B72" s="15"/>
      <c r="C72" s="15"/>
      <c r="D72" s="15"/>
      <c r="E72" s="15"/>
      <c r="F72" s="15"/>
      <c r="G72" s="15"/>
      <c r="H72" s="15"/>
      <c r="I72" s="15"/>
      <c r="J72" s="15"/>
      <c r="K72" s="15"/>
      <c r="L72" s="15"/>
    </row>
    <row r="73" ht="14.25" customHeight="1">
      <c r="A73" s="14"/>
      <c r="B73" s="14"/>
    </row>
    <row r="74" ht="14.25" hidden="1" customHeight="1">
      <c r="A74" s="14"/>
      <c r="B74" s="14"/>
    </row>
    <row r="75" ht="14.25" hidden="1" customHeight="1">
      <c r="A75" s="14"/>
      <c r="B75" s="14"/>
    </row>
    <row r="76" ht="14.25" hidden="1" customHeight="1">
      <c r="A76" s="14"/>
      <c r="B76" s="14"/>
    </row>
    <row r="77" ht="14.25" hidden="1" customHeight="1">
      <c r="A77" s="14"/>
      <c r="B77" s="14"/>
    </row>
    <row r="78" ht="14.25" hidden="1" customHeight="1">
      <c r="A78" s="14"/>
      <c r="B78" s="14"/>
    </row>
    <row r="79" ht="14.25" hidden="1" customHeight="1">
      <c r="A79" s="14"/>
      <c r="B79" s="14"/>
    </row>
    <row r="80" ht="14.25" hidden="1" customHeight="1">
      <c r="A80" s="14"/>
      <c r="B80" s="14"/>
    </row>
    <row r="81" ht="14.25" hidden="1" customHeight="1">
      <c r="A81" s="14"/>
      <c r="B81" s="14"/>
    </row>
    <row r="82" ht="14.25" hidden="1" customHeight="1">
      <c r="A82" s="14"/>
      <c r="B82" s="14"/>
    </row>
    <row r="83" ht="14.25" hidden="1" customHeight="1">
      <c r="A83" s="14"/>
      <c r="B83" s="14"/>
    </row>
    <row r="84" ht="14.25" hidden="1" customHeight="1">
      <c r="A84" s="14"/>
      <c r="B84" s="14"/>
    </row>
    <row r="85" ht="14.25" hidden="1" customHeight="1">
      <c r="A85" s="14"/>
      <c r="B85" s="14"/>
    </row>
    <row r="86" ht="14.25" hidden="1" customHeight="1">
      <c r="A86" s="14"/>
      <c r="B86" s="14"/>
    </row>
    <row r="87" ht="14.25" hidden="1" customHeight="1">
      <c r="A87" s="14"/>
      <c r="B87" s="14"/>
    </row>
    <row r="88" ht="14.25" hidden="1" customHeight="1">
      <c r="A88" s="14"/>
      <c r="B88" s="14"/>
    </row>
    <row r="89" ht="14.25" hidden="1" customHeight="1">
      <c r="A89" s="14"/>
      <c r="B89" s="14"/>
    </row>
    <row r="90" ht="14.25" customHeight="1">
      <c r="A90" s="14"/>
      <c r="B90" s="14"/>
    </row>
    <row r="91" ht="14.25" customHeight="1">
      <c r="A91" s="14"/>
      <c r="B91" s="14"/>
    </row>
    <row r="92" ht="14.25" customHeight="1">
      <c r="A92" s="14"/>
      <c r="B92" s="14"/>
    </row>
    <row r="93" ht="14.25" customHeight="1">
      <c r="A93" s="14"/>
      <c r="B93" s="14"/>
    </row>
    <row r="94" ht="14.25" customHeight="1">
      <c r="A94" s="14"/>
      <c r="B94" s="14"/>
    </row>
    <row r="95" ht="14.25" customHeight="1">
      <c r="A95" s="14"/>
      <c r="B95" s="14"/>
    </row>
    <row r="96" ht="14.25" customHeight="1">
      <c r="A96" s="14"/>
      <c r="B96" s="14"/>
    </row>
    <row r="97" ht="14.25" customHeight="1">
      <c r="A97" s="14"/>
      <c r="B97" s="14"/>
    </row>
    <row r="98" ht="14.25" customHeight="1">
      <c r="A98" s="14"/>
      <c r="B98" s="14"/>
    </row>
    <row r="99" ht="14.25" customHeight="1">
      <c r="A99" s="14"/>
      <c r="B99" s="14"/>
    </row>
    <row r="100" ht="14.25" customHeight="1">
      <c r="A100" s="14"/>
      <c r="B100" s="14"/>
    </row>
    <row r="101" ht="14.25" customHeight="1">
      <c r="A101" s="14"/>
      <c r="B101" s="14"/>
    </row>
    <row r="102" ht="14.25" customHeight="1">
      <c r="A102" s="14"/>
      <c r="B102" s="14"/>
    </row>
    <row r="103" ht="14.25" customHeight="1">
      <c r="A103" s="14"/>
      <c r="B103" s="14"/>
    </row>
    <row r="104" ht="14.25" customHeight="1">
      <c r="A104" s="14"/>
      <c r="B104" s="14"/>
    </row>
    <row r="105" ht="14.25" customHeight="1">
      <c r="A105" s="14"/>
      <c r="B105" s="14"/>
    </row>
    <row r="106" ht="14.25" customHeight="1">
      <c r="A106" s="14"/>
      <c r="B106" s="14"/>
    </row>
    <row r="107" ht="14.25" customHeight="1">
      <c r="A107" s="14"/>
      <c r="B107" s="14"/>
    </row>
    <row r="108" ht="14.25" customHeight="1">
      <c r="A108" s="14"/>
      <c r="B108" s="14"/>
    </row>
    <row r="109" ht="14.25" customHeight="1">
      <c r="A109" s="14"/>
      <c r="B109" s="14"/>
    </row>
    <row r="110" ht="14.25" customHeight="1">
      <c r="A110" s="14"/>
      <c r="B110" s="14"/>
    </row>
    <row r="111" ht="14.25" customHeight="1">
      <c r="A111" s="14"/>
      <c r="B111" s="14"/>
    </row>
    <row r="112" ht="14.25" customHeight="1">
      <c r="A112" s="14"/>
      <c r="B112" s="14"/>
    </row>
    <row r="113" ht="14.25" customHeight="1">
      <c r="A113" s="14"/>
      <c r="B113" s="14"/>
    </row>
    <row r="114" ht="14.25" customHeight="1">
      <c r="A114" s="14"/>
      <c r="B114" s="14"/>
    </row>
    <row r="115" ht="14.25" customHeight="1">
      <c r="A115" s="14"/>
      <c r="B115" s="14"/>
    </row>
    <row r="116" ht="14.25" customHeight="1">
      <c r="A116" s="14"/>
      <c r="B116" s="14"/>
    </row>
    <row r="117" ht="14.25" customHeight="1">
      <c r="A117" s="14"/>
      <c r="B117" s="14"/>
    </row>
    <row r="118" ht="14.25" customHeight="1">
      <c r="A118" s="14"/>
      <c r="B118" s="14"/>
    </row>
    <row r="119" ht="14.25" customHeight="1">
      <c r="A119" s="14"/>
      <c r="B119" s="14"/>
    </row>
    <row r="120" ht="14.25" customHeight="1">
      <c r="A120" s="14"/>
      <c r="B120" s="14"/>
    </row>
    <row r="121" ht="14.25" customHeight="1">
      <c r="A121" s="14"/>
      <c r="B121" s="14"/>
    </row>
    <row r="122" ht="14.25" customHeight="1">
      <c r="A122" s="14"/>
      <c r="B122" s="14"/>
    </row>
    <row r="123" ht="14.25" customHeight="1">
      <c r="A123" s="14"/>
      <c r="B123" s="14"/>
    </row>
    <row r="124" ht="14.25" customHeight="1">
      <c r="A124" s="14"/>
      <c r="B124" s="14"/>
    </row>
    <row r="125" ht="14.25" customHeight="1">
      <c r="A125" s="14"/>
      <c r="B125" s="14"/>
    </row>
    <row r="126" ht="14.25" customHeight="1">
      <c r="A126" s="14"/>
      <c r="B126" s="14"/>
    </row>
    <row r="127" ht="14.25" customHeight="1">
      <c r="A127" s="14"/>
      <c r="B127" s="14"/>
    </row>
    <row r="128" ht="14.25" customHeight="1">
      <c r="A128" s="14"/>
      <c r="B128" s="14"/>
    </row>
    <row r="129" ht="14.25" customHeight="1">
      <c r="A129" s="14"/>
      <c r="B129" s="14"/>
    </row>
    <row r="130" ht="14.25" customHeight="1">
      <c r="A130" s="14"/>
      <c r="B130" s="14"/>
    </row>
    <row r="131" ht="14.25" customHeight="1">
      <c r="A131" s="14"/>
      <c r="B131" s="14"/>
    </row>
    <row r="132" ht="14.25" customHeight="1">
      <c r="A132" s="14"/>
      <c r="B132" s="14"/>
    </row>
    <row r="133" ht="14.25" customHeight="1">
      <c r="A133" s="14"/>
      <c r="B133" s="14"/>
    </row>
    <row r="134" ht="14.25" customHeight="1">
      <c r="A134" s="14"/>
      <c r="B134" s="14"/>
    </row>
    <row r="135" ht="14.25" customHeight="1">
      <c r="A135" s="14"/>
      <c r="B135" s="14"/>
    </row>
    <row r="136" ht="14.25" customHeight="1">
      <c r="A136" s="14"/>
      <c r="B136" s="14"/>
    </row>
    <row r="137" ht="14.25" customHeight="1">
      <c r="A137" s="14"/>
      <c r="B137" s="14"/>
    </row>
    <row r="138" ht="14.25" customHeight="1">
      <c r="A138" s="14"/>
      <c r="B138" s="14"/>
    </row>
    <row r="139" ht="14.25" customHeight="1">
      <c r="A139" s="14"/>
      <c r="B139" s="14"/>
    </row>
    <row r="140" ht="14.25" customHeight="1">
      <c r="A140" s="14"/>
      <c r="B140" s="14"/>
    </row>
    <row r="141" ht="14.25" customHeight="1">
      <c r="A141" s="14"/>
      <c r="B141" s="14"/>
    </row>
    <row r="142" ht="14.25" customHeight="1">
      <c r="A142" s="14"/>
      <c r="B142" s="14"/>
    </row>
    <row r="143" ht="14.25" customHeight="1">
      <c r="A143" s="14"/>
      <c r="B143" s="14"/>
    </row>
    <row r="144" ht="14.25" customHeight="1">
      <c r="A144" s="14"/>
      <c r="B144" s="14"/>
    </row>
    <row r="145" ht="14.25" customHeight="1">
      <c r="A145" s="14"/>
      <c r="B145" s="14"/>
    </row>
    <row r="146" ht="14.25" customHeight="1">
      <c r="A146" s="14"/>
      <c r="B146" s="14"/>
    </row>
    <row r="147" ht="14.25" customHeight="1">
      <c r="A147" s="14"/>
      <c r="B147" s="14"/>
    </row>
    <row r="148" ht="14.25" customHeight="1">
      <c r="A148" s="14"/>
      <c r="B148" s="14"/>
    </row>
    <row r="149" ht="14.25" customHeight="1">
      <c r="A149" s="14"/>
      <c r="B149" s="14"/>
    </row>
    <row r="150" ht="14.25" customHeight="1">
      <c r="A150" s="14"/>
      <c r="B150" s="14"/>
    </row>
    <row r="151" ht="14.25" customHeight="1">
      <c r="A151" s="14"/>
      <c r="B151" s="14"/>
    </row>
    <row r="152" ht="14.25" customHeight="1">
      <c r="A152" s="14"/>
      <c r="B152" s="14"/>
    </row>
    <row r="153" ht="14.25" customHeight="1">
      <c r="A153" s="14"/>
      <c r="B153" s="14"/>
    </row>
    <row r="154" ht="14.25" customHeight="1">
      <c r="A154" s="14"/>
      <c r="B154" s="14"/>
    </row>
    <row r="155" ht="14.25" customHeight="1">
      <c r="A155" s="14"/>
      <c r="B155" s="14"/>
    </row>
    <row r="156" ht="14.25" customHeight="1">
      <c r="A156" s="14"/>
      <c r="B156" s="14"/>
    </row>
    <row r="157" ht="14.25" customHeight="1">
      <c r="A157" s="14"/>
      <c r="B157" s="14"/>
    </row>
    <row r="158" ht="14.25" customHeight="1">
      <c r="A158" s="14"/>
      <c r="B158" s="14"/>
    </row>
    <row r="159" ht="14.25" customHeight="1">
      <c r="A159" s="14"/>
      <c r="B159" s="14"/>
    </row>
    <row r="160" ht="14.25" customHeight="1">
      <c r="A160" s="14"/>
      <c r="B160" s="14"/>
    </row>
    <row r="161" ht="14.25" customHeight="1">
      <c r="A161" s="14"/>
      <c r="B161" s="14"/>
    </row>
    <row r="162" ht="14.25" customHeight="1">
      <c r="A162" s="14"/>
      <c r="B162" s="14"/>
    </row>
    <row r="163" ht="14.25" customHeight="1">
      <c r="A163" s="14"/>
      <c r="B163" s="14"/>
    </row>
    <row r="164" ht="14.25" customHeight="1">
      <c r="A164" s="14"/>
      <c r="B164" s="14"/>
    </row>
    <row r="165" ht="14.25" customHeight="1">
      <c r="A165" s="14"/>
      <c r="B165" s="14"/>
    </row>
    <row r="166" ht="14.25" customHeight="1">
      <c r="A166" s="14"/>
      <c r="B166" s="14"/>
    </row>
    <row r="167" ht="14.25" customHeight="1">
      <c r="A167" s="14"/>
      <c r="B167" s="14"/>
    </row>
    <row r="168" ht="14.25" customHeight="1">
      <c r="A168" s="14"/>
      <c r="B168" s="14"/>
    </row>
    <row r="169" ht="14.25" customHeight="1">
      <c r="A169" s="14"/>
      <c r="B169" s="14"/>
    </row>
    <row r="170" ht="14.25" customHeight="1">
      <c r="A170" s="14"/>
      <c r="B170" s="14"/>
    </row>
    <row r="171" ht="14.25" customHeight="1">
      <c r="A171" s="14"/>
      <c r="B171" s="14"/>
    </row>
    <row r="172" ht="14.25" customHeight="1">
      <c r="A172" s="14"/>
      <c r="B172" s="14"/>
    </row>
    <row r="173" ht="14.25" customHeight="1">
      <c r="A173" s="14"/>
      <c r="B173" s="14"/>
    </row>
    <row r="174" ht="14.25" customHeight="1">
      <c r="A174" s="14"/>
      <c r="B174" s="14"/>
    </row>
    <row r="175" ht="14.25" customHeight="1">
      <c r="A175" s="14"/>
      <c r="B175" s="14"/>
    </row>
    <row r="176" ht="14.25" customHeight="1">
      <c r="A176" s="14"/>
      <c r="B176" s="14"/>
    </row>
    <row r="177" ht="14.25" customHeight="1">
      <c r="A177" s="14"/>
      <c r="B177" s="14"/>
    </row>
    <row r="178" ht="14.25" customHeight="1">
      <c r="A178" s="14"/>
      <c r="B178" s="14"/>
    </row>
    <row r="179" ht="14.25" customHeight="1">
      <c r="A179" s="14"/>
      <c r="B179" s="14"/>
    </row>
    <row r="180" ht="14.25" customHeight="1">
      <c r="A180" s="14"/>
      <c r="B180" s="14"/>
    </row>
    <row r="181" ht="14.25" customHeight="1">
      <c r="A181" s="14"/>
      <c r="B181" s="14"/>
    </row>
    <row r="182" ht="14.25" customHeight="1">
      <c r="A182" s="14"/>
      <c r="B182" s="14"/>
    </row>
    <row r="183" ht="14.25" customHeight="1">
      <c r="A183" s="14"/>
      <c r="B183" s="14"/>
    </row>
    <row r="184" ht="14.25" customHeight="1">
      <c r="A184" s="14"/>
      <c r="B184" s="14"/>
    </row>
    <row r="185" ht="14.25" customHeight="1">
      <c r="A185" s="14"/>
      <c r="B185" s="14"/>
    </row>
    <row r="186" ht="14.25" customHeight="1">
      <c r="A186" s="14"/>
      <c r="B186" s="14"/>
    </row>
    <row r="187" ht="14.25" customHeight="1">
      <c r="A187" s="14"/>
      <c r="B187" s="14"/>
    </row>
    <row r="188" ht="14.25" customHeight="1">
      <c r="A188" s="14"/>
      <c r="B188" s="14"/>
    </row>
    <row r="189" ht="14.25" customHeight="1">
      <c r="A189" s="14"/>
      <c r="B189" s="14"/>
    </row>
    <row r="190" ht="14.25" customHeight="1">
      <c r="A190" s="14"/>
      <c r="B190" s="14"/>
    </row>
    <row r="191" ht="14.25" customHeight="1">
      <c r="A191" s="14"/>
      <c r="B191" s="14"/>
    </row>
    <row r="192" ht="14.25" customHeight="1">
      <c r="A192" s="14"/>
      <c r="B192" s="14"/>
    </row>
    <row r="193" ht="14.25" customHeight="1">
      <c r="A193" s="14"/>
      <c r="B193" s="14"/>
    </row>
    <row r="194" ht="14.25" customHeight="1">
      <c r="A194" s="14"/>
      <c r="B194" s="14"/>
    </row>
    <row r="195" ht="14.25" customHeight="1">
      <c r="A195" s="14"/>
      <c r="B195" s="14"/>
    </row>
    <row r="196" ht="14.25" customHeight="1">
      <c r="A196" s="14"/>
      <c r="B196" s="14"/>
    </row>
    <row r="197" ht="14.25" customHeight="1">
      <c r="A197" s="14"/>
      <c r="B197" s="14"/>
    </row>
    <row r="198" ht="14.25" customHeight="1">
      <c r="A198" s="14"/>
      <c r="B198" s="14"/>
    </row>
    <row r="199" ht="14.25" customHeight="1">
      <c r="A199" s="14"/>
      <c r="B199" s="14"/>
    </row>
    <row r="200" ht="14.25" customHeight="1">
      <c r="A200" s="14"/>
      <c r="B200" s="14"/>
    </row>
    <row r="201" ht="14.25" customHeight="1">
      <c r="A201" s="14"/>
      <c r="B201" s="14"/>
    </row>
    <row r="202" ht="14.25" customHeight="1">
      <c r="A202" s="14"/>
      <c r="B202" s="14"/>
    </row>
    <row r="203" ht="14.25" customHeight="1">
      <c r="A203" s="14"/>
      <c r="B203" s="14"/>
    </row>
    <row r="204" ht="14.25" customHeight="1">
      <c r="A204" s="14"/>
      <c r="B204" s="14"/>
    </row>
    <row r="205" ht="14.25" customHeight="1">
      <c r="A205" s="14"/>
      <c r="B205" s="14"/>
    </row>
    <row r="206" ht="14.25" customHeight="1">
      <c r="A206" s="14"/>
      <c r="B206" s="14"/>
    </row>
    <row r="207" ht="14.25" customHeight="1">
      <c r="A207" s="14"/>
      <c r="B207" s="14"/>
    </row>
    <row r="208" ht="14.25" customHeight="1">
      <c r="A208" s="14"/>
      <c r="B208" s="14"/>
    </row>
    <row r="209" ht="14.25" customHeight="1">
      <c r="A209" s="14"/>
      <c r="B209" s="14"/>
    </row>
    <row r="210" ht="14.25" customHeight="1">
      <c r="A210" s="14"/>
      <c r="B210" s="14"/>
    </row>
    <row r="211" ht="14.25" customHeight="1">
      <c r="A211" s="14"/>
      <c r="B211" s="14"/>
    </row>
    <row r="212" ht="14.25" customHeight="1">
      <c r="A212" s="14"/>
      <c r="B212" s="14"/>
    </row>
    <row r="213" ht="14.25" customHeight="1">
      <c r="A213" s="14"/>
      <c r="B213" s="14"/>
    </row>
    <row r="214" ht="14.25" customHeight="1">
      <c r="A214" s="14"/>
      <c r="B214" s="14"/>
    </row>
    <row r="215" ht="14.25" customHeight="1">
      <c r="A215" s="14"/>
      <c r="B215" s="14"/>
    </row>
    <row r="216" ht="14.25" customHeight="1">
      <c r="A216" s="14"/>
      <c r="B216" s="14"/>
    </row>
    <row r="217" ht="14.25" customHeight="1">
      <c r="A217" s="14"/>
      <c r="B217" s="14"/>
    </row>
    <row r="218" ht="14.25" customHeight="1">
      <c r="A218" s="14"/>
      <c r="B218" s="14"/>
    </row>
    <row r="219" ht="14.25" customHeight="1">
      <c r="A219" s="14"/>
      <c r="B219" s="14"/>
    </row>
    <row r="220" ht="14.25" customHeight="1">
      <c r="A220" s="14"/>
      <c r="B220" s="14"/>
    </row>
    <row r="221" ht="14.25" customHeight="1">
      <c r="A221" s="14"/>
      <c r="B221" s="14"/>
    </row>
    <row r="222" ht="14.25" customHeight="1">
      <c r="A222" s="14"/>
      <c r="B222" s="14"/>
    </row>
    <row r="223" ht="14.25" customHeight="1">
      <c r="A223" s="14"/>
      <c r="B223" s="14"/>
    </row>
    <row r="224" ht="14.25" customHeight="1">
      <c r="A224" s="14"/>
      <c r="B224" s="14"/>
    </row>
    <row r="225" ht="14.25" customHeight="1">
      <c r="A225" s="14"/>
      <c r="B225" s="14"/>
    </row>
    <row r="226" ht="14.25" customHeight="1">
      <c r="A226" s="14"/>
      <c r="B226" s="14"/>
    </row>
    <row r="227" ht="14.25" customHeight="1">
      <c r="A227" s="14"/>
      <c r="B227" s="14"/>
    </row>
    <row r="228" ht="14.25" customHeight="1">
      <c r="A228" s="14"/>
      <c r="B228" s="14"/>
    </row>
    <row r="229" ht="14.25" customHeight="1">
      <c r="A229" s="14"/>
      <c r="B229" s="14"/>
    </row>
    <row r="230" ht="14.25" customHeight="1">
      <c r="A230" s="14"/>
      <c r="B230" s="14"/>
    </row>
    <row r="231" ht="14.25" customHeight="1">
      <c r="A231" s="14"/>
      <c r="B231" s="14"/>
    </row>
    <row r="232" ht="14.25" customHeight="1">
      <c r="A232" s="14"/>
      <c r="B232" s="14"/>
    </row>
    <row r="233" ht="14.25" customHeight="1">
      <c r="A233" s="14"/>
      <c r="B233" s="14"/>
    </row>
    <row r="234" ht="14.25" customHeight="1">
      <c r="A234" s="14"/>
      <c r="B234" s="14"/>
    </row>
    <row r="235" ht="14.25" customHeight="1">
      <c r="A235" s="14"/>
      <c r="B235" s="14"/>
    </row>
    <row r="236" ht="14.25" customHeight="1">
      <c r="A236" s="14"/>
      <c r="B236" s="14"/>
    </row>
    <row r="237" ht="14.25" customHeight="1">
      <c r="A237" s="14"/>
      <c r="B237" s="14"/>
    </row>
    <row r="238" ht="14.25" customHeight="1">
      <c r="A238" s="14"/>
      <c r="B238" s="14"/>
    </row>
    <row r="239" ht="14.25" customHeight="1">
      <c r="A239" s="14"/>
      <c r="B239" s="14"/>
    </row>
    <row r="240" ht="14.25" customHeight="1">
      <c r="A240" s="14"/>
      <c r="B240" s="14"/>
    </row>
    <row r="241" ht="14.25" customHeight="1">
      <c r="A241" s="14"/>
      <c r="B241" s="14"/>
    </row>
    <row r="242" ht="14.25" customHeight="1">
      <c r="A242" s="14"/>
      <c r="B242" s="14"/>
    </row>
    <row r="243" ht="14.25" customHeight="1">
      <c r="A243" s="14"/>
      <c r="B243" s="14"/>
    </row>
    <row r="244" ht="14.25" customHeight="1">
      <c r="A244" s="14"/>
      <c r="B244" s="14"/>
    </row>
    <row r="245" ht="14.25" customHeight="1">
      <c r="A245" s="14"/>
      <c r="B245" s="14"/>
    </row>
    <row r="246" ht="14.25" customHeight="1">
      <c r="A246" s="14"/>
      <c r="B246" s="14"/>
    </row>
    <row r="247" ht="14.25" customHeight="1">
      <c r="A247" s="14"/>
      <c r="B247" s="14"/>
    </row>
    <row r="248" ht="14.25" customHeight="1">
      <c r="A248" s="14"/>
      <c r="B248" s="14"/>
    </row>
    <row r="249" ht="14.25" customHeight="1">
      <c r="A249" s="14"/>
      <c r="B249" s="14"/>
    </row>
    <row r="250" ht="14.25" customHeight="1">
      <c r="A250" s="14"/>
      <c r="B250" s="14"/>
    </row>
    <row r="251" ht="14.25" customHeight="1">
      <c r="A251" s="14"/>
      <c r="B251" s="14"/>
    </row>
    <row r="252" ht="14.25" customHeight="1">
      <c r="A252" s="14"/>
      <c r="B252" s="14"/>
    </row>
    <row r="253" ht="14.25" customHeight="1">
      <c r="A253" s="14"/>
      <c r="B253" s="14"/>
    </row>
    <row r="254" ht="14.25" customHeight="1">
      <c r="A254" s="14"/>
      <c r="B254" s="14"/>
    </row>
    <row r="255" ht="14.25" customHeight="1">
      <c r="A255" s="14"/>
      <c r="B255" s="14"/>
    </row>
    <row r="256" ht="14.25" customHeight="1">
      <c r="A256" s="14"/>
      <c r="B256" s="14"/>
    </row>
    <row r="257" ht="14.25" customHeight="1">
      <c r="A257" s="14"/>
      <c r="B257" s="14"/>
    </row>
    <row r="258" ht="14.25" customHeight="1">
      <c r="A258" s="14"/>
      <c r="B258" s="14"/>
    </row>
    <row r="259" ht="14.25" customHeight="1">
      <c r="A259" s="14"/>
      <c r="B259" s="14"/>
    </row>
    <row r="260" ht="14.25" customHeight="1">
      <c r="A260" s="14"/>
      <c r="B260" s="14"/>
    </row>
    <row r="261" ht="14.25" customHeight="1">
      <c r="A261" s="14"/>
      <c r="B261" s="14"/>
    </row>
    <row r="262" ht="14.25" customHeight="1">
      <c r="A262" s="14"/>
      <c r="B262" s="14"/>
    </row>
    <row r="263" ht="14.25" customHeight="1">
      <c r="A263" s="14"/>
      <c r="B263" s="14"/>
    </row>
    <row r="264" ht="14.25" customHeight="1">
      <c r="A264" s="14"/>
      <c r="B264" s="14"/>
    </row>
    <row r="265" ht="14.25" customHeight="1">
      <c r="A265" s="14"/>
      <c r="B265" s="14"/>
    </row>
    <row r="266" ht="14.25" customHeight="1">
      <c r="A266" s="14"/>
      <c r="B266" s="14"/>
    </row>
    <row r="267" ht="14.25" customHeight="1">
      <c r="A267" s="14"/>
      <c r="B267" s="14"/>
    </row>
    <row r="268" ht="14.25" customHeight="1">
      <c r="A268" s="14"/>
      <c r="B268" s="14"/>
    </row>
    <row r="269" ht="14.25" customHeight="1">
      <c r="A269" s="14"/>
      <c r="B269" s="14"/>
    </row>
    <row r="270" ht="14.25" customHeight="1">
      <c r="A270" s="14"/>
      <c r="B270" s="14"/>
    </row>
    <row r="271" ht="14.25" customHeight="1">
      <c r="A271" s="14"/>
      <c r="B271" s="14"/>
    </row>
    <row r="272" ht="14.25" customHeight="1">
      <c r="A272" s="14"/>
      <c r="B272" s="14"/>
    </row>
    <row r="273" ht="14.25" customHeight="1">
      <c r="A273" s="14"/>
      <c r="B273" s="14"/>
    </row>
    <row r="274" ht="14.25" customHeight="1">
      <c r="A274" s="14"/>
      <c r="B274" s="14"/>
    </row>
    <row r="275" ht="14.25" customHeight="1">
      <c r="A275" s="14"/>
      <c r="B275" s="14"/>
    </row>
    <row r="276" ht="14.25" customHeight="1">
      <c r="A276" s="14"/>
      <c r="B276" s="14"/>
    </row>
    <row r="277" ht="14.25" customHeight="1">
      <c r="A277" s="14"/>
      <c r="B277" s="14"/>
    </row>
    <row r="278" ht="14.25" customHeight="1">
      <c r="A278" s="14"/>
      <c r="B278" s="14"/>
    </row>
    <row r="279" ht="14.25" customHeight="1">
      <c r="A279" s="14"/>
      <c r="B279" s="14"/>
    </row>
    <row r="280" ht="14.25" customHeight="1">
      <c r="A280" s="14"/>
      <c r="B280" s="14"/>
    </row>
    <row r="281" ht="14.25" customHeight="1">
      <c r="A281" s="14"/>
      <c r="B281" s="14"/>
    </row>
    <row r="282" ht="14.25" customHeight="1">
      <c r="A282" s="14"/>
      <c r="B282" s="14"/>
    </row>
    <row r="283" ht="14.25" customHeight="1">
      <c r="A283" s="14"/>
      <c r="B283" s="14"/>
    </row>
    <row r="284" ht="14.25" customHeight="1">
      <c r="A284" s="14"/>
      <c r="B284" s="14"/>
    </row>
    <row r="285" ht="14.25" customHeight="1">
      <c r="A285" s="14"/>
      <c r="B285" s="14"/>
    </row>
    <row r="286" ht="14.25" customHeight="1">
      <c r="A286" s="14"/>
      <c r="B286" s="14"/>
    </row>
    <row r="287" ht="14.25" customHeight="1">
      <c r="A287" s="14"/>
      <c r="B287" s="14"/>
    </row>
    <row r="288" ht="14.25" customHeight="1">
      <c r="A288" s="14"/>
      <c r="B288" s="14"/>
    </row>
    <row r="289" ht="14.25" customHeight="1">
      <c r="A289" s="14"/>
      <c r="B289" s="14"/>
    </row>
    <row r="290" ht="14.25" customHeight="1">
      <c r="A290" s="14"/>
      <c r="B290" s="14"/>
    </row>
    <row r="291" ht="14.25" customHeight="1">
      <c r="A291" s="14"/>
      <c r="B291" s="14"/>
    </row>
    <row r="292" ht="14.25" customHeight="1">
      <c r="A292" s="14"/>
      <c r="B292" s="14"/>
    </row>
    <row r="293" ht="14.25" customHeight="1">
      <c r="A293" s="14"/>
      <c r="B293" s="14"/>
    </row>
    <row r="294" ht="14.25" customHeight="1">
      <c r="A294" s="14"/>
      <c r="B294" s="14"/>
    </row>
    <row r="295" ht="14.25" customHeight="1">
      <c r="A295" s="14"/>
      <c r="B295" s="14"/>
    </row>
    <row r="296" ht="14.25" customHeight="1">
      <c r="A296" s="14"/>
      <c r="B296" s="14"/>
    </row>
    <row r="297" ht="14.25" customHeight="1">
      <c r="A297" s="14"/>
      <c r="B297" s="14"/>
    </row>
    <row r="298" ht="14.25" customHeight="1">
      <c r="A298" s="14"/>
      <c r="B298" s="14"/>
    </row>
    <row r="299" ht="14.25" customHeight="1">
      <c r="A299" s="14"/>
      <c r="B299" s="14"/>
    </row>
    <row r="300" ht="14.25" customHeight="1">
      <c r="A300" s="14"/>
      <c r="B300" s="14"/>
    </row>
    <row r="301" ht="14.25" customHeight="1">
      <c r="A301" s="14"/>
      <c r="B301" s="14"/>
    </row>
    <row r="302" ht="14.25" customHeight="1">
      <c r="A302" s="14"/>
      <c r="B302" s="14"/>
    </row>
    <row r="303" ht="14.25" customHeight="1">
      <c r="A303" s="14"/>
      <c r="B303" s="14"/>
    </row>
    <row r="304" ht="14.25" customHeight="1">
      <c r="A304" s="14"/>
      <c r="B304" s="14"/>
    </row>
    <row r="305" ht="14.25" customHeight="1">
      <c r="A305" s="14"/>
      <c r="B305" s="14"/>
    </row>
    <row r="306" ht="14.25" customHeight="1">
      <c r="A306" s="14"/>
      <c r="B306" s="14"/>
    </row>
    <row r="307" ht="14.25" customHeight="1">
      <c r="A307" s="14"/>
      <c r="B307" s="14"/>
    </row>
    <row r="308" ht="14.25" customHeight="1">
      <c r="A308" s="14"/>
      <c r="B308" s="14"/>
    </row>
    <row r="309" ht="14.25" customHeight="1">
      <c r="A309" s="14"/>
      <c r="B309" s="14"/>
    </row>
    <row r="310" ht="14.25" customHeight="1">
      <c r="A310" s="14"/>
      <c r="B310" s="14"/>
    </row>
    <row r="311" ht="14.25" customHeight="1">
      <c r="A311" s="14"/>
      <c r="B311" s="14"/>
    </row>
    <row r="312" ht="14.25" customHeight="1">
      <c r="A312" s="14"/>
      <c r="B312" s="14"/>
    </row>
    <row r="313" ht="14.25" customHeight="1">
      <c r="A313" s="14"/>
      <c r="B313" s="14"/>
    </row>
    <row r="314" ht="14.25" customHeight="1">
      <c r="A314" s="14"/>
      <c r="B314" s="14"/>
    </row>
    <row r="315" ht="14.25" customHeight="1">
      <c r="A315" s="14"/>
      <c r="B315" s="14"/>
    </row>
    <row r="316" ht="14.25" customHeight="1">
      <c r="A316" s="14"/>
      <c r="B316" s="14"/>
    </row>
    <row r="317" ht="14.25" customHeight="1">
      <c r="A317" s="14"/>
      <c r="B317" s="14"/>
    </row>
    <row r="318" ht="14.25" customHeight="1">
      <c r="A318" s="14"/>
      <c r="B318" s="14"/>
    </row>
    <row r="319" ht="14.25" customHeight="1">
      <c r="A319" s="14"/>
      <c r="B319" s="14"/>
    </row>
    <row r="320" ht="14.25" customHeight="1">
      <c r="A320" s="14"/>
      <c r="B320" s="14"/>
    </row>
    <row r="321" ht="14.25" customHeight="1">
      <c r="A321" s="14"/>
      <c r="B321" s="14"/>
    </row>
    <row r="322" ht="14.25" customHeight="1">
      <c r="A322" s="14"/>
      <c r="B322" s="14"/>
    </row>
    <row r="323" ht="14.25" customHeight="1">
      <c r="A323" s="14"/>
      <c r="B323" s="14"/>
    </row>
    <row r="324" ht="14.25" customHeight="1">
      <c r="A324" s="14"/>
      <c r="B324" s="14"/>
    </row>
    <row r="325" ht="14.25" customHeight="1">
      <c r="A325" s="14"/>
      <c r="B325" s="14"/>
    </row>
    <row r="326" ht="14.25" customHeight="1">
      <c r="A326" s="14"/>
      <c r="B326" s="14"/>
    </row>
    <row r="327" ht="14.25" customHeight="1">
      <c r="A327" s="14"/>
      <c r="B327" s="14"/>
    </row>
    <row r="328" ht="14.25" customHeight="1">
      <c r="A328" s="14"/>
      <c r="B328" s="14"/>
    </row>
    <row r="329" ht="14.25" customHeight="1">
      <c r="A329" s="14"/>
      <c r="B329" s="14"/>
    </row>
    <row r="330" ht="14.25" customHeight="1">
      <c r="A330" s="14"/>
      <c r="B330" s="14"/>
    </row>
    <row r="331" ht="14.25" customHeight="1">
      <c r="A331" s="14"/>
      <c r="B331" s="14"/>
    </row>
    <row r="332" ht="14.25" customHeight="1">
      <c r="A332" s="14"/>
      <c r="B332" s="14"/>
    </row>
    <row r="333" ht="14.25" customHeight="1">
      <c r="A333" s="14"/>
      <c r="B333" s="14"/>
    </row>
    <row r="334" ht="14.25" customHeight="1">
      <c r="A334" s="14"/>
      <c r="B334" s="14"/>
    </row>
    <row r="335" ht="14.25" customHeight="1">
      <c r="A335" s="14"/>
      <c r="B335" s="14"/>
    </row>
    <row r="336" ht="14.25" customHeight="1">
      <c r="A336" s="14"/>
      <c r="B336" s="14"/>
    </row>
    <row r="337" ht="14.25" customHeight="1">
      <c r="A337" s="14"/>
      <c r="B337" s="14"/>
    </row>
    <row r="338" ht="14.25" customHeight="1">
      <c r="A338" s="14"/>
      <c r="B338" s="14"/>
    </row>
    <row r="339" ht="14.25" customHeight="1">
      <c r="A339" s="14"/>
      <c r="B339" s="14"/>
    </row>
    <row r="340" ht="14.25" customHeight="1">
      <c r="A340" s="14"/>
      <c r="B340" s="14"/>
    </row>
    <row r="341" ht="14.25" customHeight="1">
      <c r="A341" s="14"/>
      <c r="B341" s="14"/>
    </row>
    <row r="342" ht="14.25" customHeight="1">
      <c r="A342" s="14"/>
      <c r="B342" s="14"/>
    </row>
    <row r="343" ht="14.25" customHeight="1">
      <c r="A343" s="14"/>
      <c r="B343" s="14"/>
    </row>
    <row r="344" ht="14.25" customHeight="1">
      <c r="A344" s="14"/>
      <c r="B344" s="14"/>
    </row>
    <row r="345" ht="14.25" customHeight="1">
      <c r="A345" s="14"/>
      <c r="B345" s="14"/>
    </row>
    <row r="346" ht="14.25" customHeight="1">
      <c r="A346" s="14"/>
      <c r="B346" s="14"/>
    </row>
    <row r="347" ht="14.25" customHeight="1">
      <c r="A347" s="14"/>
      <c r="B347" s="14"/>
    </row>
    <row r="348" ht="14.25" customHeight="1">
      <c r="A348" s="14"/>
      <c r="B348" s="14"/>
    </row>
    <row r="349" ht="14.25" customHeight="1">
      <c r="A349" s="14"/>
      <c r="B349" s="14"/>
    </row>
    <row r="350" ht="14.25" customHeight="1">
      <c r="A350" s="14"/>
      <c r="B350" s="14"/>
    </row>
    <row r="351" ht="14.25" customHeight="1">
      <c r="A351" s="14"/>
      <c r="B351" s="14"/>
    </row>
    <row r="352" ht="14.25" customHeight="1">
      <c r="A352" s="14"/>
      <c r="B352" s="14"/>
    </row>
    <row r="353" ht="14.25" customHeight="1">
      <c r="A353" s="14"/>
      <c r="B353" s="14"/>
    </row>
    <row r="354" ht="14.25" customHeight="1">
      <c r="A354" s="14"/>
      <c r="B354" s="14"/>
    </row>
    <row r="355" ht="14.25" customHeight="1">
      <c r="A355" s="14"/>
      <c r="B355" s="14"/>
    </row>
    <row r="356" ht="14.25" customHeight="1">
      <c r="A356" s="14"/>
      <c r="B356" s="14"/>
    </row>
    <row r="357" ht="14.25" customHeight="1">
      <c r="A357" s="14"/>
      <c r="B357" s="14"/>
    </row>
    <row r="358" ht="14.25" customHeight="1">
      <c r="A358" s="14"/>
      <c r="B358" s="14"/>
    </row>
    <row r="359" ht="14.25" customHeight="1">
      <c r="A359" s="14"/>
      <c r="B359" s="14"/>
    </row>
    <row r="360" ht="14.25" customHeight="1">
      <c r="A360" s="14"/>
      <c r="B360" s="14"/>
    </row>
    <row r="361" ht="14.25" customHeight="1">
      <c r="A361" s="14"/>
      <c r="B361" s="14"/>
    </row>
    <row r="362" ht="14.25" customHeight="1">
      <c r="A362" s="14"/>
      <c r="B362" s="14"/>
    </row>
    <row r="363" ht="14.25" customHeight="1">
      <c r="A363" s="14"/>
      <c r="B363" s="14"/>
    </row>
    <row r="364" ht="14.25" customHeight="1">
      <c r="A364" s="14"/>
      <c r="B364" s="14"/>
    </row>
    <row r="365" ht="14.25" customHeight="1">
      <c r="A365" s="14"/>
      <c r="B365" s="14"/>
    </row>
    <row r="366" ht="14.25" customHeight="1">
      <c r="A366" s="14"/>
      <c r="B366" s="14"/>
    </row>
    <row r="367" ht="14.25" customHeight="1">
      <c r="A367" s="14"/>
      <c r="B367" s="14"/>
    </row>
    <row r="368" ht="14.25" customHeight="1">
      <c r="A368" s="14"/>
      <c r="B368" s="14"/>
    </row>
    <row r="369" ht="14.25" customHeight="1">
      <c r="A369" s="14"/>
      <c r="B369" s="14"/>
    </row>
    <row r="370" ht="14.25" customHeight="1">
      <c r="A370" s="14"/>
      <c r="B370" s="14"/>
    </row>
    <row r="371" ht="14.25" customHeight="1">
      <c r="A371" s="14"/>
      <c r="B371" s="14"/>
    </row>
    <row r="372" ht="14.25" customHeight="1">
      <c r="A372" s="14"/>
      <c r="B372" s="14"/>
    </row>
    <row r="373" ht="14.25" customHeight="1">
      <c r="A373" s="14"/>
      <c r="B373" s="14"/>
    </row>
    <row r="374" ht="14.25" customHeight="1">
      <c r="A374" s="14"/>
      <c r="B374" s="14"/>
    </row>
    <row r="375" ht="14.25" customHeight="1">
      <c r="A375" s="14"/>
      <c r="B375" s="14"/>
    </row>
    <row r="376" ht="14.25" customHeight="1">
      <c r="A376" s="14"/>
      <c r="B376" s="14"/>
    </row>
    <row r="377" ht="14.25" customHeight="1">
      <c r="A377" s="14"/>
      <c r="B377" s="14"/>
    </row>
    <row r="378" ht="14.25" customHeight="1">
      <c r="A378" s="14"/>
      <c r="B378" s="14"/>
    </row>
    <row r="379" ht="14.25" customHeight="1">
      <c r="A379" s="14"/>
      <c r="B379" s="14"/>
    </row>
    <row r="380" ht="14.25" customHeight="1">
      <c r="A380" s="14"/>
      <c r="B380" s="14"/>
    </row>
    <row r="381" ht="14.25" customHeight="1">
      <c r="A381" s="14"/>
      <c r="B381" s="14"/>
    </row>
    <row r="382" ht="14.25" customHeight="1">
      <c r="A382" s="14"/>
      <c r="B382" s="14"/>
    </row>
    <row r="383" ht="14.25" customHeight="1">
      <c r="A383" s="14"/>
      <c r="B383" s="14"/>
    </row>
    <row r="384" ht="14.25" customHeight="1">
      <c r="A384" s="14"/>
      <c r="B384" s="14"/>
    </row>
    <row r="385" ht="14.25" customHeight="1">
      <c r="A385" s="14"/>
      <c r="B385" s="14"/>
    </row>
    <row r="386" ht="14.25" customHeight="1">
      <c r="A386" s="14"/>
      <c r="B386" s="14"/>
    </row>
    <row r="387" ht="14.25" customHeight="1">
      <c r="A387" s="14"/>
      <c r="B387" s="14"/>
    </row>
    <row r="388" ht="14.25" customHeight="1">
      <c r="A388" s="14"/>
      <c r="B388" s="14"/>
    </row>
    <row r="389" ht="14.25" customHeight="1">
      <c r="A389" s="14"/>
      <c r="B389" s="14"/>
    </row>
    <row r="390" ht="14.25" customHeight="1">
      <c r="A390" s="14"/>
      <c r="B390" s="14"/>
    </row>
    <row r="391" ht="14.25" customHeight="1">
      <c r="A391" s="14"/>
      <c r="B391" s="14"/>
    </row>
    <row r="392" ht="14.25" customHeight="1">
      <c r="A392" s="14"/>
      <c r="B392" s="14"/>
    </row>
    <row r="393" ht="14.25" customHeight="1">
      <c r="A393" s="14"/>
      <c r="B393" s="14"/>
    </row>
    <row r="394" ht="14.25" customHeight="1">
      <c r="A394" s="14"/>
      <c r="B394" s="14"/>
    </row>
    <row r="395" ht="14.25" customHeight="1">
      <c r="A395" s="14"/>
      <c r="B395" s="14"/>
    </row>
    <row r="396" ht="14.25" customHeight="1">
      <c r="A396" s="14"/>
      <c r="B396" s="14"/>
    </row>
    <row r="397" ht="14.25" customHeight="1">
      <c r="A397" s="14"/>
      <c r="B397" s="14"/>
    </row>
    <row r="398" ht="14.25" customHeight="1">
      <c r="A398" s="14"/>
      <c r="B398" s="14"/>
    </row>
    <row r="399" ht="14.25" customHeight="1">
      <c r="A399" s="14"/>
      <c r="B399" s="14"/>
    </row>
    <row r="400" ht="14.25" customHeight="1">
      <c r="A400" s="14"/>
      <c r="B400" s="14"/>
    </row>
    <row r="401" ht="14.25" customHeight="1">
      <c r="A401" s="14"/>
      <c r="B401" s="14"/>
    </row>
    <row r="402" ht="14.25" customHeight="1">
      <c r="A402" s="14"/>
      <c r="B402" s="14"/>
    </row>
    <row r="403" ht="14.25" customHeight="1">
      <c r="A403" s="14"/>
      <c r="B403" s="14"/>
    </row>
    <row r="404" ht="14.25" customHeight="1">
      <c r="A404" s="14"/>
      <c r="B404" s="14"/>
    </row>
    <row r="405" ht="14.25" customHeight="1">
      <c r="A405" s="14"/>
      <c r="B405" s="14"/>
    </row>
    <row r="406" ht="14.25" customHeight="1">
      <c r="A406" s="14"/>
      <c r="B406" s="14"/>
    </row>
    <row r="407" ht="14.25" customHeight="1">
      <c r="A407" s="14"/>
      <c r="B407" s="14"/>
    </row>
    <row r="408" ht="14.25" customHeight="1">
      <c r="A408" s="14"/>
      <c r="B408" s="14"/>
    </row>
    <row r="409" ht="14.25" customHeight="1">
      <c r="A409" s="14"/>
      <c r="B409" s="14"/>
    </row>
    <row r="410" ht="14.25" customHeight="1">
      <c r="A410" s="14"/>
      <c r="B410" s="14"/>
    </row>
    <row r="411" ht="14.25" customHeight="1">
      <c r="A411" s="14"/>
      <c r="B411" s="14"/>
    </row>
    <row r="412" ht="14.25" customHeight="1">
      <c r="A412" s="14"/>
      <c r="B412" s="14"/>
    </row>
    <row r="413" ht="14.25" customHeight="1">
      <c r="A413" s="14"/>
      <c r="B413" s="14"/>
    </row>
    <row r="414" ht="14.25" customHeight="1">
      <c r="A414" s="14"/>
      <c r="B414" s="14"/>
    </row>
    <row r="415" ht="14.25" customHeight="1">
      <c r="A415" s="14"/>
      <c r="B415" s="14"/>
    </row>
    <row r="416" ht="14.25" customHeight="1">
      <c r="A416" s="14"/>
      <c r="B416" s="14"/>
    </row>
    <row r="417" ht="14.25" customHeight="1">
      <c r="A417" s="14"/>
      <c r="B417" s="14"/>
    </row>
    <row r="418" ht="14.25" customHeight="1">
      <c r="A418" s="14"/>
      <c r="B418" s="14"/>
    </row>
    <row r="419" ht="14.25" customHeight="1">
      <c r="A419" s="14"/>
      <c r="B419" s="14"/>
    </row>
    <row r="420" ht="14.25" customHeight="1">
      <c r="A420" s="14"/>
      <c r="B420" s="14"/>
    </row>
    <row r="421" ht="14.25" customHeight="1">
      <c r="A421" s="14"/>
      <c r="B421" s="14"/>
    </row>
    <row r="422" ht="14.25" customHeight="1">
      <c r="A422" s="14"/>
      <c r="B422" s="14"/>
    </row>
    <row r="423" ht="14.25" customHeight="1">
      <c r="A423" s="14"/>
      <c r="B423" s="14"/>
    </row>
    <row r="424" ht="14.25" customHeight="1">
      <c r="A424" s="14"/>
      <c r="B424" s="14"/>
    </row>
    <row r="425" ht="14.25" customHeight="1">
      <c r="A425" s="14"/>
      <c r="B425" s="14"/>
    </row>
    <row r="426" ht="14.25" customHeight="1">
      <c r="A426" s="14"/>
      <c r="B426" s="14"/>
    </row>
    <row r="427" ht="14.25" customHeight="1">
      <c r="A427" s="14"/>
      <c r="B427" s="14"/>
    </row>
    <row r="428" ht="14.25" customHeight="1">
      <c r="A428" s="14"/>
      <c r="B428" s="14"/>
    </row>
    <row r="429" ht="14.25" customHeight="1">
      <c r="A429" s="14"/>
      <c r="B429" s="14"/>
    </row>
    <row r="430" ht="14.25" customHeight="1">
      <c r="A430" s="14"/>
      <c r="B430" s="14"/>
    </row>
    <row r="431" ht="14.25" customHeight="1">
      <c r="A431" s="14"/>
      <c r="B431" s="14"/>
    </row>
    <row r="432" ht="14.25" customHeight="1">
      <c r="A432" s="14"/>
      <c r="B432" s="14"/>
    </row>
    <row r="433" ht="14.25" customHeight="1">
      <c r="A433" s="14"/>
      <c r="B433" s="14"/>
    </row>
    <row r="434" ht="14.25" customHeight="1">
      <c r="A434" s="14"/>
      <c r="B434" s="14"/>
    </row>
    <row r="435" ht="14.25" customHeight="1">
      <c r="A435" s="14"/>
      <c r="B435" s="14"/>
    </row>
    <row r="436" ht="14.25" customHeight="1">
      <c r="A436" s="14"/>
      <c r="B436" s="14"/>
    </row>
    <row r="437" ht="14.25" customHeight="1">
      <c r="A437" s="14"/>
      <c r="B437" s="14"/>
    </row>
    <row r="438" ht="14.25" customHeight="1">
      <c r="A438" s="14"/>
      <c r="B438" s="14"/>
    </row>
    <row r="439" ht="14.25" customHeight="1">
      <c r="A439" s="14"/>
      <c r="B439" s="14"/>
    </row>
    <row r="440" ht="14.25" customHeight="1">
      <c r="A440" s="14"/>
      <c r="B440" s="14"/>
    </row>
    <row r="441" ht="14.25" customHeight="1">
      <c r="A441" s="14"/>
      <c r="B441" s="14"/>
    </row>
    <row r="442" ht="14.25" customHeight="1">
      <c r="A442" s="14"/>
      <c r="B442" s="14"/>
    </row>
    <row r="443" ht="14.25" customHeight="1">
      <c r="A443" s="14"/>
      <c r="B443" s="14"/>
    </row>
    <row r="444" ht="14.25" customHeight="1">
      <c r="A444" s="14"/>
      <c r="B444" s="14"/>
    </row>
    <row r="445" ht="14.25" customHeight="1">
      <c r="A445" s="14"/>
      <c r="B445" s="14"/>
    </row>
    <row r="446" ht="14.25" customHeight="1">
      <c r="A446" s="14"/>
      <c r="B446" s="14"/>
    </row>
    <row r="447" ht="14.25" customHeight="1">
      <c r="A447" s="14"/>
      <c r="B447" s="14"/>
    </row>
    <row r="448" ht="14.25" customHeight="1">
      <c r="A448" s="14"/>
      <c r="B448" s="14"/>
    </row>
    <row r="449" ht="14.25" customHeight="1">
      <c r="A449" s="14"/>
      <c r="B449" s="14"/>
    </row>
    <row r="450" ht="14.25" customHeight="1">
      <c r="A450" s="14"/>
      <c r="B450" s="14"/>
    </row>
    <row r="451" ht="14.25" customHeight="1">
      <c r="A451" s="14"/>
      <c r="B451" s="14"/>
    </row>
    <row r="452" ht="14.25" customHeight="1">
      <c r="A452" s="14"/>
      <c r="B452" s="14"/>
    </row>
    <row r="453" ht="14.25" customHeight="1">
      <c r="A453" s="14"/>
      <c r="B453" s="14"/>
    </row>
    <row r="454" ht="14.25" customHeight="1">
      <c r="A454" s="14"/>
      <c r="B454" s="14"/>
    </row>
    <row r="455" ht="14.25" customHeight="1">
      <c r="A455" s="14"/>
      <c r="B455" s="14"/>
    </row>
    <row r="456" ht="14.25" customHeight="1">
      <c r="A456" s="14"/>
      <c r="B456" s="14"/>
    </row>
    <row r="457" ht="14.25" customHeight="1">
      <c r="A457" s="14"/>
      <c r="B457" s="14"/>
    </row>
    <row r="458" ht="14.25" customHeight="1">
      <c r="A458" s="14"/>
      <c r="B458" s="14"/>
    </row>
    <row r="459" ht="14.25" customHeight="1">
      <c r="A459" s="14"/>
      <c r="B459" s="14"/>
    </row>
    <row r="460" ht="14.25" customHeight="1">
      <c r="A460" s="14"/>
      <c r="B460" s="14"/>
    </row>
    <row r="461" ht="14.25" customHeight="1">
      <c r="A461" s="14"/>
      <c r="B461" s="14"/>
    </row>
    <row r="462" ht="14.25" customHeight="1">
      <c r="A462" s="14"/>
      <c r="B462" s="14"/>
    </row>
    <row r="463" ht="14.25" customHeight="1">
      <c r="A463" s="14"/>
      <c r="B463" s="14"/>
    </row>
    <row r="464" ht="14.25" customHeight="1">
      <c r="A464" s="14"/>
      <c r="B464" s="14"/>
    </row>
    <row r="465" ht="14.25" customHeight="1">
      <c r="A465" s="14"/>
      <c r="B465" s="14"/>
    </row>
    <row r="466" ht="14.25" customHeight="1">
      <c r="A466" s="14"/>
      <c r="B466" s="14"/>
    </row>
    <row r="467" ht="14.25" customHeight="1">
      <c r="A467" s="14"/>
      <c r="B467" s="14"/>
    </row>
    <row r="468" ht="14.25" customHeight="1">
      <c r="A468" s="14"/>
      <c r="B468" s="14"/>
    </row>
    <row r="469" ht="14.25" customHeight="1">
      <c r="A469" s="14"/>
      <c r="B469" s="14"/>
    </row>
    <row r="470" ht="14.25" customHeight="1">
      <c r="A470" s="14"/>
      <c r="B470" s="14"/>
    </row>
    <row r="471" ht="14.25" customHeight="1">
      <c r="A471" s="14"/>
      <c r="B471" s="14"/>
    </row>
    <row r="472" ht="14.25" customHeight="1">
      <c r="A472" s="14"/>
      <c r="B472" s="14"/>
    </row>
    <row r="473" ht="14.25" customHeight="1">
      <c r="A473" s="14"/>
      <c r="B473" s="14"/>
    </row>
    <row r="474" ht="14.25" customHeight="1">
      <c r="A474" s="14"/>
      <c r="B474" s="14"/>
    </row>
    <row r="475" ht="14.25" customHeight="1">
      <c r="A475" s="14"/>
      <c r="B475" s="14"/>
    </row>
    <row r="476" ht="14.25" customHeight="1">
      <c r="A476" s="14"/>
      <c r="B476" s="14"/>
    </row>
    <row r="477" ht="14.25" customHeight="1">
      <c r="A477" s="14"/>
      <c r="B477" s="14"/>
    </row>
    <row r="478" ht="14.25" customHeight="1">
      <c r="A478" s="14"/>
      <c r="B478" s="14"/>
    </row>
    <row r="479" ht="14.25" customHeight="1">
      <c r="A479" s="14"/>
      <c r="B479" s="14"/>
    </row>
    <row r="480" ht="14.25" customHeight="1">
      <c r="A480" s="14"/>
      <c r="B480" s="14"/>
    </row>
    <row r="481" ht="14.25" customHeight="1">
      <c r="A481" s="14"/>
      <c r="B481" s="14"/>
    </row>
    <row r="482" ht="14.25" customHeight="1">
      <c r="A482" s="14"/>
      <c r="B482" s="14"/>
    </row>
    <row r="483" ht="14.25" customHeight="1">
      <c r="A483" s="14"/>
      <c r="B483" s="14"/>
    </row>
    <row r="484" ht="14.25" customHeight="1">
      <c r="A484" s="14"/>
      <c r="B484" s="14"/>
    </row>
    <row r="485" ht="14.25" customHeight="1">
      <c r="A485" s="14"/>
      <c r="B485" s="14"/>
    </row>
    <row r="486" ht="14.25" customHeight="1">
      <c r="A486" s="14"/>
      <c r="B486" s="14"/>
    </row>
    <row r="487" ht="14.25" customHeight="1">
      <c r="A487" s="14"/>
      <c r="B487" s="14"/>
    </row>
    <row r="488" ht="14.25" customHeight="1">
      <c r="A488" s="14"/>
      <c r="B488" s="14"/>
    </row>
    <row r="489" ht="14.25" customHeight="1">
      <c r="A489" s="14"/>
      <c r="B489" s="14"/>
    </row>
    <row r="490" ht="14.25" customHeight="1">
      <c r="A490" s="14"/>
      <c r="B490" s="14"/>
    </row>
    <row r="491" ht="14.25" customHeight="1">
      <c r="A491" s="14"/>
      <c r="B491" s="14"/>
    </row>
    <row r="492" ht="14.25" customHeight="1">
      <c r="A492" s="14"/>
      <c r="B492" s="14"/>
    </row>
    <row r="493" ht="14.25" customHeight="1">
      <c r="A493" s="14"/>
      <c r="B493" s="14"/>
    </row>
    <row r="494" ht="14.25" customHeight="1">
      <c r="A494" s="14"/>
      <c r="B494" s="14"/>
    </row>
    <row r="495" ht="14.25" customHeight="1">
      <c r="A495" s="14"/>
      <c r="B495" s="14"/>
    </row>
    <row r="496" ht="14.25" customHeight="1">
      <c r="A496" s="14"/>
      <c r="B496" s="14"/>
    </row>
    <row r="497" ht="14.25" customHeight="1">
      <c r="A497" s="14"/>
      <c r="B497" s="14"/>
    </row>
    <row r="498" ht="14.25" customHeight="1">
      <c r="A498" s="14"/>
      <c r="B498" s="14"/>
    </row>
    <row r="499" ht="14.25" customHeight="1">
      <c r="A499" s="14"/>
      <c r="B499" s="14"/>
    </row>
    <row r="500" ht="14.25" customHeight="1">
      <c r="A500" s="14"/>
      <c r="B500" s="14"/>
    </row>
    <row r="501" ht="14.25" customHeight="1">
      <c r="A501" s="14"/>
      <c r="B501" s="14"/>
    </row>
    <row r="502" ht="14.25" customHeight="1">
      <c r="A502" s="14"/>
      <c r="B502" s="14"/>
    </row>
    <row r="503" ht="14.25" customHeight="1">
      <c r="A503" s="14"/>
      <c r="B503" s="14"/>
    </row>
    <row r="504" ht="14.25" customHeight="1">
      <c r="A504" s="14"/>
      <c r="B504" s="14"/>
    </row>
    <row r="505" ht="14.25" customHeight="1">
      <c r="A505" s="14"/>
      <c r="B505" s="14"/>
    </row>
    <row r="506" ht="14.25" customHeight="1">
      <c r="A506" s="14"/>
      <c r="B506" s="14"/>
    </row>
    <row r="507" ht="14.25" customHeight="1">
      <c r="A507" s="14"/>
      <c r="B507" s="14"/>
    </row>
    <row r="508" ht="14.25" customHeight="1">
      <c r="A508" s="14"/>
      <c r="B508" s="14"/>
    </row>
    <row r="509" ht="14.25" customHeight="1">
      <c r="A509" s="14"/>
      <c r="B509" s="14"/>
    </row>
    <row r="510" ht="14.25" customHeight="1">
      <c r="A510" s="14"/>
      <c r="B510" s="14"/>
    </row>
    <row r="511" ht="14.25" customHeight="1">
      <c r="A511" s="14"/>
      <c r="B511" s="14"/>
    </row>
    <row r="512" ht="14.25" customHeight="1">
      <c r="A512" s="14"/>
      <c r="B512" s="14"/>
    </row>
    <row r="513" ht="14.25" customHeight="1">
      <c r="A513" s="14"/>
      <c r="B513" s="14"/>
    </row>
    <row r="514" ht="14.25" customHeight="1">
      <c r="A514" s="14"/>
      <c r="B514" s="14"/>
    </row>
    <row r="515" ht="14.25" customHeight="1">
      <c r="A515" s="14"/>
      <c r="B515" s="14"/>
    </row>
    <row r="516" ht="14.25" customHeight="1">
      <c r="A516" s="14"/>
      <c r="B516" s="14"/>
    </row>
    <row r="517" ht="14.25" customHeight="1">
      <c r="A517" s="14"/>
      <c r="B517" s="14"/>
    </row>
    <row r="518" ht="14.25" customHeight="1">
      <c r="A518" s="14"/>
      <c r="B518" s="14"/>
    </row>
    <row r="519" ht="14.25" customHeight="1">
      <c r="A519" s="14"/>
      <c r="B519" s="14"/>
    </row>
    <row r="520" ht="14.25" customHeight="1">
      <c r="A520" s="14"/>
      <c r="B520" s="14"/>
    </row>
    <row r="521" ht="14.25" customHeight="1">
      <c r="A521" s="14"/>
      <c r="B521" s="14"/>
    </row>
    <row r="522" ht="14.25" customHeight="1">
      <c r="A522" s="14"/>
      <c r="B522" s="14"/>
    </row>
    <row r="523" ht="14.25" customHeight="1">
      <c r="A523" s="14"/>
      <c r="B523" s="14"/>
    </row>
    <row r="524" ht="14.25" customHeight="1">
      <c r="A524" s="14"/>
      <c r="B524" s="14"/>
    </row>
    <row r="525" ht="14.25" customHeight="1">
      <c r="A525" s="14"/>
      <c r="B525" s="14"/>
    </row>
    <row r="526" ht="14.25" customHeight="1">
      <c r="A526" s="14"/>
      <c r="B526" s="14"/>
    </row>
    <row r="527" ht="14.25" customHeight="1">
      <c r="A527" s="14"/>
      <c r="B527" s="14"/>
    </row>
    <row r="528" ht="14.25" customHeight="1">
      <c r="A528" s="14"/>
      <c r="B528" s="14"/>
    </row>
    <row r="529" ht="14.25" customHeight="1">
      <c r="A529" s="14"/>
      <c r="B529" s="14"/>
    </row>
    <row r="530" ht="14.25" customHeight="1">
      <c r="A530" s="14"/>
      <c r="B530" s="14"/>
    </row>
    <row r="531" ht="14.25" customHeight="1">
      <c r="A531" s="14"/>
      <c r="B531" s="14"/>
    </row>
    <row r="532" ht="14.25" customHeight="1">
      <c r="A532" s="14"/>
      <c r="B532" s="14"/>
    </row>
    <row r="533" ht="14.25" customHeight="1">
      <c r="A533" s="14"/>
      <c r="B533" s="14"/>
    </row>
    <row r="534" ht="14.25" customHeight="1">
      <c r="A534" s="14"/>
      <c r="B534" s="14"/>
    </row>
    <row r="535" ht="14.25" customHeight="1">
      <c r="A535" s="14"/>
      <c r="B535" s="14"/>
    </row>
    <row r="536" ht="14.25" customHeight="1">
      <c r="A536" s="14"/>
      <c r="B536" s="14"/>
    </row>
    <row r="537" ht="14.25" customHeight="1">
      <c r="A537" s="14"/>
      <c r="B537" s="14"/>
    </row>
    <row r="538" ht="14.25" customHeight="1">
      <c r="A538" s="14"/>
      <c r="B538" s="14"/>
    </row>
    <row r="539" ht="14.25" customHeight="1">
      <c r="A539" s="14"/>
      <c r="B539" s="14"/>
    </row>
    <row r="540" ht="14.25" customHeight="1">
      <c r="A540" s="14"/>
      <c r="B540" s="14"/>
    </row>
    <row r="541" ht="14.25" customHeight="1">
      <c r="A541" s="14"/>
      <c r="B541" s="14"/>
    </row>
    <row r="542" ht="14.25" customHeight="1">
      <c r="A542" s="14"/>
      <c r="B542" s="14"/>
    </row>
    <row r="543" ht="14.25" customHeight="1">
      <c r="A543" s="14"/>
      <c r="B543" s="14"/>
    </row>
    <row r="544" ht="14.25" customHeight="1">
      <c r="A544" s="14"/>
      <c r="B544" s="14"/>
    </row>
    <row r="545" ht="14.25" customHeight="1">
      <c r="A545" s="14"/>
      <c r="B545" s="14"/>
    </row>
    <row r="546" ht="14.25" customHeight="1">
      <c r="A546" s="14"/>
      <c r="B546" s="14"/>
    </row>
    <row r="547" ht="14.25" customHeight="1">
      <c r="A547" s="14"/>
      <c r="B547" s="14"/>
    </row>
    <row r="548" ht="14.25" customHeight="1">
      <c r="A548" s="14"/>
      <c r="B548" s="14"/>
    </row>
    <row r="549" ht="14.25" customHeight="1">
      <c r="A549" s="14"/>
      <c r="B549" s="14"/>
    </row>
    <row r="550" ht="14.25" customHeight="1">
      <c r="A550" s="14"/>
      <c r="B550" s="14"/>
    </row>
    <row r="551" ht="14.25" customHeight="1">
      <c r="A551" s="14"/>
      <c r="B551" s="14"/>
    </row>
    <row r="552" ht="14.25" customHeight="1">
      <c r="A552" s="14"/>
      <c r="B552" s="14"/>
    </row>
    <row r="553" ht="14.25" customHeight="1">
      <c r="A553" s="14"/>
      <c r="B553" s="14"/>
    </row>
    <row r="554" ht="14.25" customHeight="1">
      <c r="A554" s="14"/>
      <c r="B554" s="14"/>
    </row>
    <row r="555" ht="14.25" customHeight="1">
      <c r="A555" s="14"/>
      <c r="B555" s="14"/>
    </row>
    <row r="556" ht="14.25" customHeight="1">
      <c r="A556" s="14"/>
      <c r="B556" s="14"/>
    </row>
    <row r="557" ht="14.25" customHeight="1">
      <c r="A557" s="14"/>
      <c r="B557" s="14"/>
    </row>
    <row r="558" ht="14.25" customHeight="1">
      <c r="A558" s="14"/>
      <c r="B558" s="14"/>
    </row>
    <row r="559" ht="14.25" customHeight="1">
      <c r="A559" s="14"/>
      <c r="B559" s="14"/>
    </row>
    <row r="560" ht="14.25" customHeight="1">
      <c r="A560" s="14"/>
      <c r="B560" s="14"/>
    </row>
    <row r="561" ht="14.25" customHeight="1">
      <c r="A561" s="14"/>
      <c r="B561" s="14"/>
    </row>
    <row r="562" ht="14.25" customHeight="1">
      <c r="A562" s="14"/>
      <c r="B562" s="14"/>
    </row>
    <row r="563" ht="14.25" customHeight="1">
      <c r="A563" s="14"/>
      <c r="B563" s="14"/>
    </row>
    <row r="564" ht="14.25" customHeight="1">
      <c r="A564" s="14"/>
      <c r="B564" s="14"/>
    </row>
    <row r="565" ht="14.25" customHeight="1">
      <c r="A565" s="14"/>
      <c r="B565" s="14"/>
    </row>
    <row r="566" ht="14.25" customHeight="1">
      <c r="A566" s="14"/>
      <c r="B566" s="14"/>
    </row>
    <row r="567" ht="14.25" customHeight="1">
      <c r="A567" s="14"/>
      <c r="B567" s="14"/>
    </row>
    <row r="568" ht="14.25" customHeight="1">
      <c r="A568" s="14"/>
      <c r="B568" s="14"/>
    </row>
    <row r="569" ht="14.25" customHeight="1">
      <c r="A569" s="14"/>
      <c r="B569" s="14"/>
    </row>
    <row r="570" ht="14.25" customHeight="1">
      <c r="A570" s="14"/>
      <c r="B570" s="14"/>
    </row>
    <row r="571" ht="14.25" customHeight="1">
      <c r="A571" s="14"/>
      <c r="B571" s="14"/>
    </row>
    <row r="572" ht="14.25" customHeight="1">
      <c r="A572" s="14"/>
      <c r="B572" s="14"/>
    </row>
    <row r="573" ht="14.25" customHeight="1">
      <c r="A573" s="14"/>
      <c r="B573" s="14"/>
    </row>
    <row r="574" ht="14.25" customHeight="1">
      <c r="A574" s="14"/>
      <c r="B574" s="14"/>
    </row>
    <row r="575" ht="14.25" customHeight="1">
      <c r="A575" s="14"/>
      <c r="B575" s="14"/>
    </row>
    <row r="576" ht="14.25" customHeight="1">
      <c r="A576" s="14"/>
      <c r="B576" s="14"/>
    </row>
    <row r="577" ht="14.25" customHeight="1">
      <c r="A577" s="14"/>
      <c r="B577" s="14"/>
    </row>
    <row r="578" ht="14.25" customHeight="1">
      <c r="A578" s="14"/>
      <c r="B578" s="14"/>
    </row>
    <row r="579" ht="14.25" customHeight="1">
      <c r="A579" s="14"/>
      <c r="B579" s="14"/>
    </row>
    <row r="580" ht="14.25" customHeight="1">
      <c r="A580" s="14"/>
      <c r="B580" s="14"/>
    </row>
    <row r="581" ht="14.25" customHeight="1">
      <c r="A581" s="14"/>
      <c r="B581" s="14"/>
    </row>
    <row r="582" ht="14.25" customHeight="1">
      <c r="A582" s="14"/>
      <c r="B582" s="14"/>
    </row>
    <row r="583" ht="14.25" customHeight="1">
      <c r="A583" s="14"/>
      <c r="B583" s="14"/>
    </row>
    <row r="584" ht="14.25" customHeight="1">
      <c r="A584" s="14"/>
      <c r="B584" s="14"/>
    </row>
    <row r="585" ht="14.25" customHeight="1">
      <c r="A585" s="14"/>
      <c r="B585" s="14"/>
    </row>
    <row r="586" ht="14.25" customHeight="1">
      <c r="A586" s="14"/>
      <c r="B586" s="14"/>
    </row>
    <row r="587" ht="14.25" customHeight="1">
      <c r="A587" s="14"/>
      <c r="B587" s="14"/>
    </row>
    <row r="588" ht="14.25" customHeight="1">
      <c r="A588" s="14"/>
      <c r="B588" s="14"/>
    </row>
    <row r="589" ht="14.25" customHeight="1">
      <c r="A589" s="14"/>
      <c r="B589" s="14"/>
    </row>
    <row r="590" ht="14.25" customHeight="1">
      <c r="A590" s="14"/>
      <c r="B590" s="14"/>
    </row>
    <row r="591" ht="14.25" customHeight="1">
      <c r="A591" s="14"/>
      <c r="B591" s="14"/>
    </row>
    <row r="592" ht="14.25" customHeight="1">
      <c r="A592" s="14"/>
      <c r="B592" s="14"/>
    </row>
    <row r="593" ht="14.25" customHeight="1">
      <c r="A593" s="14"/>
      <c r="B593" s="14"/>
    </row>
    <row r="594" ht="14.25" customHeight="1">
      <c r="A594" s="14"/>
      <c r="B594" s="14"/>
    </row>
    <row r="595" ht="14.25" customHeight="1">
      <c r="A595" s="14"/>
      <c r="B595" s="14"/>
    </row>
    <row r="596" ht="14.25" customHeight="1">
      <c r="A596" s="14"/>
      <c r="B596" s="14"/>
    </row>
    <row r="597" ht="14.25" customHeight="1">
      <c r="A597" s="14"/>
      <c r="B597" s="14"/>
    </row>
    <row r="598" ht="14.25" customHeight="1">
      <c r="A598" s="14"/>
      <c r="B598" s="14"/>
    </row>
    <row r="599" ht="14.25" customHeight="1">
      <c r="A599" s="14"/>
      <c r="B599" s="14"/>
    </row>
    <row r="600" ht="14.25" customHeight="1">
      <c r="A600" s="14"/>
      <c r="B600" s="14"/>
    </row>
    <row r="601" ht="14.25" customHeight="1">
      <c r="A601" s="14"/>
      <c r="B601" s="14"/>
    </row>
    <row r="602" ht="14.25" customHeight="1">
      <c r="A602" s="14"/>
      <c r="B602" s="14"/>
    </row>
    <row r="603" ht="14.25" customHeight="1">
      <c r="A603" s="14"/>
      <c r="B603" s="14"/>
    </row>
    <row r="604" ht="14.25" customHeight="1">
      <c r="A604" s="14"/>
      <c r="B604" s="14"/>
    </row>
    <row r="605" ht="14.25" customHeight="1">
      <c r="A605" s="14"/>
      <c r="B605" s="14"/>
    </row>
    <row r="606" ht="14.25" customHeight="1">
      <c r="A606" s="14"/>
      <c r="B606" s="14"/>
    </row>
    <row r="607" ht="14.25" customHeight="1">
      <c r="A607" s="14"/>
      <c r="B607" s="14"/>
    </row>
    <row r="608" ht="14.25" customHeight="1">
      <c r="A608" s="14"/>
      <c r="B608" s="14"/>
    </row>
    <row r="609" ht="14.25" customHeight="1">
      <c r="A609" s="14"/>
      <c r="B609" s="14"/>
    </row>
    <row r="610" ht="14.25" customHeight="1">
      <c r="A610" s="14"/>
      <c r="B610" s="14"/>
    </row>
    <row r="611" ht="14.25" customHeight="1">
      <c r="A611" s="14"/>
      <c r="B611" s="14"/>
    </row>
    <row r="612" ht="14.25" customHeight="1">
      <c r="A612" s="14"/>
      <c r="B612" s="14"/>
    </row>
    <row r="613" ht="14.25" customHeight="1">
      <c r="A613" s="14"/>
      <c r="B613" s="14"/>
    </row>
    <row r="614" ht="14.25" customHeight="1">
      <c r="A614" s="14"/>
      <c r="B614" s="14"/>
    </row>
    <row r="615" ht="14.25" customHeight="1">
      <c r="A615" s="14"/>
      <c r="B615" s="14"/>
    </row>
    <row r="616" ht="14.25" customHeight="1">
      <c r="A616" s="14"/>
      <c r="B616" s="14"/>
    </row>
    <row r="617" ht="14.25" customHeight="1">
      <c r="A617" s="14"/>
      <c r="B617" s="14"/>
    </row>
    <row r="618" ht="14.25" customHeight="1">
      <c r="A618" s="14"/>
      <c r="B618" s="14"/>
    </row>
    <row r="619" ht="14.25" customHeight="1">
      <c r="A619" s="14"/>
      <c r="B619" s="14"/>
    </row>
    <row r="620" ht="14.25" customHeight="1">
      <c r="A620" s="14"/>
      <c r="B620" s="14"/>
    </row>
    <row r="621" ht="14.25" customHeight="1">
      <c r="A621" s="14"/>
      <c r="B621" s="14"/>
    </row>
    <row r="622" ht="14.25" customHeight="1">
      <c r="A622" s="14"/>
      <c r="B622" s="14"/>
    </row>
    <row r="623" ht="14.25" customHeight="1">
      <c r="A623" s="14"/>
      <c r="B623" s="14"/>
    </row>
    <row r="624" ht="14.25" customHeight="1">
      <c r="A624" s="14"/>
      <c r="B624" s="14"/>
    </row>
    <row r="625" ht="14.25" customHeight="1">
      <c r="A625" s="14"/>
      <c r="B625" s="14"/>
    </row>
    <row r="626" ht="14.25" customHeight="1">
      <c r="A626" s="14"/>
      <c r="B626" s="14"/>
    </row>
    <row r="627" ht="14.25" customHeight="1">
      <c r="A627" s="14"/>
      <c r="B627" s="14"/>
    </row>
    <row r="628" ht="14.25" customHeight="1">
      <c r="A628" s="14"/>
      <c r="B628" s="14"/>
    </row>
    <row r="629" ht="14.25" customHeight="1">
      <c r="A629" s="14"/>
      <c r="B629" s="14"/>
    </row>
    <row r="630" ht="14.25" customHeight="1">
      <c r="A630" s="14"/>
      <c r="B630" s="14"/>
    </row>
    <row r="631" ht="14.25" customHeight="1">
      <c r="A631" s="14"/>
      <c r="B631" s="14"/>
    </row>
    <row r="632" ht="14.25" customHeight="1">
      <c r="A632" s="14"/>
      <c r="B632" s="14"/>
    </row>
    <row r="633" ht="14.25" customHeight="1">
      <c r="A633" s="14"/>
      <c r="B633" s="14"/>
    </row>
    <row r="634" ht="14.25" customHeight="1">
      <c r="A634" s="14"/>
      <c r="B634" s="14"/>
    </row>
    <row r="635" ht="14.25" customHeight="1">
      <c r="A635" s="14"/>
      <c r="B635" s="14"/>
    </row>
    <row r="636" ht="14.25" customHeight="1">
      <c r="A636" s="14"/>
      <c r="B636" s="14"/>
    </row>
    <row r="637" ht="14.25" customHeight="1">
      <c r="A637" s="14"/>
      <c r="B637" s="14"/>
    </row>
    <row r="638" ht="14.25" customHeight="1">
      <c r="A638" s="14"/>
      <c r="B638" s="14"/>
    </row>
    <row r="639" ht="14.25" customHeight="1">
      <c r="A639" s="14"/>
      <c r="B639" s="14"/>
    </row>
    <row r="640" ht="14.25" customHeight="1">
      <c r="A640" s="14"/>
      <c r="B640" s="14"/>
    </row>
    <row r="641" ht="14.25" customHeight="1">
      <c r="A641" s="14"/>
      <c r="B641" s="14"/>
    </row>
    <row r="642" ht="14.25" customHeight="1">
      <c r="A642" s="14"/>
      <c r="B642" s="14"/>
    </row>
    <row r="643" ht="14.25" customHeight="1">
      <c r="A643" s="14"/>
      <c r="B643" s="14"/>
    </row>
    <row r="644" ht="14.25" customHeight="1">
      <c r="A644" s="14"/>
      <c r="B644" s="14"/>
    </row>
    <row r="645" ht="14.25" customHeight="1">
      <c r="A645" s="14"/>
      <c r="B645" s="14"/>
    </row>
    <row r="646" ht="14.25" customHeight="1">
      <c r="A646" s="14"/>
      <c r="B646" s="14"/>
    </row>
    <row r="647" ht="14.25" customHeight="1">
      <c r="A647" s="14"/>
      <c r="B647" s="14"/>
    </row>
    <row r="648" ht="14.25" customHeight="1">
      <c r="A648" s="14"/>
      <c r="B648" s="14"/>
    </row>
    <row r="649" ht="14.25" customHeight="1">
      <c r="A649" s="14"/>
      <c r="B649" s="14"/>
    </row>
    <row r="650" ht="14.25" customHeight="1">
      <c r="A650" s="14"/>
      <c r="B650" s="14"/>
    </row>
    <row r="651" ht="14.25" customHeight="1">
      <c r="A651" s="14"/>
      <c r="B651" s="14"/>
    </row>
    <row r="652" ht="14.25" customHeight="1">
      <c r="A652" s="14"/>
      <c r="B652" s="14"/>
    </row>
    <row r="653" ht="14.25" customHeight="1">
      <c r="A653" s="14"/>
      <c r="B653" s="14"/>
    </row>
    <row r="654" ht="14.25" customHeight="1">
      <c r="A654" s="14"/>
      <c r="B654" s="14"/>
    </row>
    <row r="655" ht="14.25" customHeight="1">
      <c r="A655" s="14"/>
      <c r="B655" s="14"/>
    </row>
    <row r="656" ht="14.25" customHeight="1">
      <c r="A656" s="14"/>
      <c r="B656" s="14"/>
    </row>
    <row r="657" ht="14.25" customHeight="1">
      <c r="A657" s="14"/>
      <c r="B657" s="14"/>
    </row>
    <row r="658" ht="14.25" customHeight="1">
      <c r="A658" s="14"/>
      <c r="B658" s="14"/>
    </row>
    <row r="659" ht="14.25" customHeight="1">
      <c r="A659" s="14"/>
      <c r="B659" s="14"/>
    </row>
    <row r="660" ht="14.25" customHeight="1">
      <c r="A660" s="14"/>
      <c r="B660" s="14"/>
    </row>
    <row r="661" ht="14.25" customHeight="1">
      <c r="A661" s="14"/>
      <c r="B661" s="14"/>
    </row>
    <row r="662" ht="14.25" customHeight="1">
      <c r="A662" s="14"/>
      <c r="B662" s="14"/>
    </row>
    <row r="663" ht="14.25" customHeight="1">
      <c r="A663" s="14"/>
      <c r="B663" s="14"/>
    </row>
    <row r="664" ht="14.25" customHeight="1">
      <c r="A664" s="14"/>
      <c r="B664" s="14"/>
    </row>
    <row r="665" ht="14.25" customHeight="1">
      <c r="A665" s="14"/>
      <c r="B665" s="14"/>
    </row>
    <row r="666" ht="14.25" customHeight="1">
      <c r="A666" s="14"/>
      <c r="B666" s="14"/>
    </row>
    <row r="667" ht="14.25" customHeight="1">
      <c r="A667" s="14"/>
      <c r="B667" s="14"/>
    </row>
    <row r="668" ht="14.25" customHeight="1">
      <c r="A668" s="14"/>
      <c r="B668" s="14"/>
    </row>
    <row r="669" ht="14.25" customHeight="1">
      <c r="A669" s="14"/>
      <c r="B669" s="14"/>
    </row>
    <row r="670" ht="14.25" customHeight="1">
      <c r="A670" s="14"/>
      <c r="B670" s="14"/>
    </row>
    <row r="671" ht="14.25" customHeight="1">
      <c r="A671" s="14"/>
      <c r="B671" s="14"/>
    </row>
    <row r="672" ht="14.25" customHeight="1">
      <c r="A672" s="14"/>
      <c r="B672" s="14"/>
    </row>
    <row r="673" ht="14.25" customHeight="1">
      <c r="A673" s="14"/>
      <c r="B673" s="14"/>
    </row>
    <row r="674" ht="14.25" customHeight="1">
      <c r="A674" s="14"/>
      <c r="B674" s="14"/>
    </row>
    <row r="675" ht="14.25" customHeight="1">
      <c r="A675" s="14"/>
      <c r="B675" s="14"/>
    </row>
    <row r="676" ht="14.25" customHeight="1">
      <c r="A676" s="14"/>
      <c r="B676" s="14"/>
    </row>
    <row r="677" ht="14.25" customHeight="1">
      <c r="A677" s="14"/>
      <c r="B677" s="14"/>
    </row>
    <row r="678" ht="14.25" customHeight="1">
      <c r="A678" s="14"/>
      <c r="B678" s="14"/>
    </row>
    <row r="679" ht="14.25" customHeight="1">
      <c r="A679" s="14"/>
      <c r="B679" s="14"/>
    </row>
    <row r="680" ht="14.25" customHeight="1">
      <c r="A680" s="14"/>
      <c r="B680" s="14"/>
    </row>
    <row r="681" ht="14.25" customHeight="1">
      <c r="A681" s="14"/>
      <c r="B681" s="14"/>
    </row>
    <row r="682" ht="14.25" customHeight="1">
      <c r="A682" s="14"/>
      <c r="B682" s="14"/>
    </row>
    <row r="683" ht="14.25" customHeight="1">
      <c r="A683" s="14"/>
      <c r="B683" s="14"/>
    </row>
    <row r="684" ht="14.25" customHeight="1">
      <c r="A684" s="14"/>
      <c r="B684" s="14"/>
    </row>
    <row r="685" ht="14.25" customHeight="1">
      <c r="A685" s="14"/>
      <c r="B685" s="14"/>
    </row>
    <row r="686" ht="14.25" customHeight="1">
      <c r="A686" s="14"/>
      <c r="B686" s="14"/>
    </row>
    <row r="687" ht="14.25" customHeight="1">
      <c r="A687" s="14"/>
      <c r="B687" s="14"/>
    </row>
    <row r="688" ht="14.25" customHeight="1">
      <c r="A688" s="14"/>
      <c r="B688" s="14"/>
    </row>
    <row r="689" ht="14.25" customHeight="1">
      <c r="A689" s="14"/>
      <c r="B689" s="14"/>
    </row>
    <row r="690" ht="14.25" customHeight="1">
      <c r="A690" s="14"/>
      <c r="B690" s="14"/>
    </row>
    <row r="691" ht="14.25" customHeight="1">
      <c r="A691" s="14"/>
      <c r="B691" s="14"/>
    </row>
    <row r="692" ht="14.25" customHeight="1">
      <c r="A692" s="14"/>
      <c r="B692" s="14"/>
    </row>
    <row r="693" ht="14.25" customHeight="1">
      <c r="A693" s="14"/>
      <c r="B693" s="14"/>
    </row>
    <row r="694" ht="14.25" customHeight="1">
      <c r="A694" s="14"/>
      <c r="B694" s="14"/>
    </row>
    <row r="695" ht="14.25" customHeight="1">
      <c r="A695" s="14"/>
      <c r="B695" s="14"/>
    </row>
    <row r="696" ht="14.25" customHeight="1">
      <c r="A696" s="14"/>
      <c r="B696" s="14"/>
    </row>
    <row r="697" ht="14.25" customHeight="1">
      <c r="A697" s="14"/>
      <c r="B697" s="14"/>
    </row>
    <row r="698" ht="14.25" customHeight="1">
      <c r="A698" s="14"/>
      <c r="B698" s="14"/>
    </row>
    <row r="699" ht="14.25" customHeight="1">
      <c r="A699" s="14"/>
      <c r="B699" s="14"/>
    </row>
    <row r="700" ht="14.25" customHeight="1">
      <c r="A700" s="14"/>
      <c r="B700" s="14"/>
    </row>
    <row r="701" ht="14.25" customHeight="1">
      <c r="A701" s="14"/>
      <c r="B701" s="14"/>
    </row>
    <row r="702" ht="14.25" customHeight="1">
      <c r="A702" s="14"/>
      <c r="B702" s="14"/>
    </row>
    <row r="703" ht="14.25" customHeight="1">
      <c r="A703" s="14"/>
      <c r="B703" s="14"/>
    </row>
    <row r="704" ht="14.25" customHeight="1">
      <c r="A704" s="14"/>
      <c r="B704" s="14"/>
    </row>
    <row r="705" ht="14.25" customHeight="1">
      <c r="A705" s="14"/>
      <c r="B705" s="14"/>
    </row>
    <row r="706" ht="14.25" customHeight="1">
      <c r="A706" s="14"/>
      <c r="B706" s="14"/>
    </row>
    <row r="707" ht="14.25" customHeight="1">
      <c r="A707" s="14"/>
      <c r="B707" s="14"/>
    </row>
    <row r="708" ht="14.25" customHeight="1">
      <c r="A708" s="14"/>
      <c r="B708" s="14"/>
    </row>
    <row r="709" ht="14.25" customHeight="1">
      <c r="A709" s="14"/>
      <c r="B709" s="14"/>
    </row>
    <row r="710" ht="14.25" customHeight="1">
      <c r="A710" s="14"/>
      <c r="B710" s="14"/>
    </row>
    <row r="711" ht="14.25" customHeight="1">
      <c r="A711" s="14"/>
      <c r="B711" s="14"/>
    </row>
    <row r="712" ht="14.25" customHeight="1">
      <c r="A712" s="14"/>
      <c r="B712" s="14"/>
    </row>
    <row r="713" ht="14.25" customHeight="1">
      <c r="A713" s="14"/>
      <c r="B713" s="14"/>
    </row>
    <row r="714" ht="14.25" customHeight="1">
      <c r="A714" s="14"/>
      <c r="B714" s="14"/>
    </row>
    <row r="715" ht="14.25" customHeight="1">
      <c r="A715" s="14"/>
      <c r="B715" s="14"/>
    </row>
    <row r="716" ht="14.25" customHeight="1">
      <c r="A716" s="14"/>
      <c r="B716" s="14"/>
    </row>
    <row r="717" ht="14.25" customHeight="1">
      <c r="A717" s="14"/>
      <c r="B717" s="14"/>
    </row>
    <row r="718" ht="14.25" customHeight="1">
      <c r="A718" s="14"/>
      <c r="B718" s="14"/>
    </row>
    <row r="719" ht="14.25" customHeight="1">
      <c r="A719" s="14"/>
      <c r="B719" s="14"/>
    </row>
    <row r="720" ht="14.25" customHeight="1">
      <c r="A720" s="14"/>
      <c r="B720" s="14"/>
    </row>
    <row r="721" ht="14.25" customHeight="1">
      <c r="A721" s="14"/>
      <c r="B721" s="14"/>
    </row>
    <row r="722" ht="14.25" customHeight="1">
      <c r="A722" s="14"/>
      <c r="B722" s="14"/>
    </row>
    <row r="723" ht="14.25" customHeight="1">
      <c r="A723" s="14"/>
      <c r="B723" s="14"/>
    </row>
    <row r="724" ht="14.25" customHeight="1">
      <c r="A724" s="14"/>
      <c r="B724" s="14"/>
    </row>
    <row r="725" ht="14.25" customHeight="1">
      <c r="A725" s="14"/>
      <c r="B725" s="14"/>
    </row>
    <row r="726" ht="14.25" customHeight="1">
      <c r="A726" s="14"/>
      <c r="B726" s="14"/>
    </row>
    <row r="727" ht="14.25" customHeight="1">
      <c r="A727" s="14"/>
      <c r="B727" s="14"/>
    </row>
    <row r="728" ht="14.25" customHeight="1">
      <c r="A728" s="14"/>
      <c r="B728" s="14"/>
    </row>
    <row r="729" ht="14.25" customHeight="1">
      <c r="A729" s="14"/>
      <c r="B729" s="14"/>
    </row>
    <row r="730" ht="14.25" customHeight="1">
      <c r="A730" s="14"/>
      <c r="B730" s="14"/>
    </row>
    <row r="731" ht="14.25" customHeight="1">
      <c r="A731" s="14"/>
      <c r="B731" s="14"/>
    </row>
    <row r="732" ht="14.25" customHeight="1">
      <c r="A732" s="14"/>
      <c r="B732" s="14"/>
    </row>
    <row r="733" ht="14.25" customHeight="1">
      <c r="A733" s="14"/>
      <c r="B733" s="14"/>
    </row>
    <row r="734" ht="14.25" customHeight="1">
      <c r="A734" s="14"/>
      <c r="B734" s="14"/>
    </row>
    <row r="735" ht="14.25" customHeight="1">
      <c r="A735" s="14"/>
      <c r="B735" s="14"/>
    </row>
    <row r="736" ht="14.25" customHeight="1">
      <c r="A736" s="14"/>
      <c r="B736" s="14"/>
    </row>
    <row r="737" ht="14.25" customHeight="1">
      <c r="A737" s="14"/>
      <c r="B737" s="14"/>
    </row>
    <row r="738" ht="14.25" customHeight="1">
      <c r="A738" s="14"/>
      <c r="B738" s="14"/>
    </row>
    <row r="739" ht="14.25" customHeight="1">
      <c r="A739" s="14"/>
      <c r="B739" s="14"/>
    </row>
    <row r="740" ht="14.25" customHeight="1">
      <c r="A740" s="14"/>
      <c r="B740" s="14"/>
    </row>
    <row r="741" ht="14.25" customHeight="1">
      <c r="A741" s="14"/>
      <c r="B741" s="14"/>
    </row>
    <row r="742" ht="14.25" customHeight="1">
      <c r="A742" s="14"/>
      <c r="B742" s="14"/>
    </row>
    <row r="743" ht="14.25" customHeight="1">
      <c r="A743" s="14"/>
      <c r="B743" s="14"/>
    </row>
    <row r="744" ht="14.25" customHeight="1">
      <c r="A744" s="14"/>
      <c r="B744" s="14"/>
    </row>
    <row r="745" ht="14.25" customHeight="1">
      <c r="A745" s="14"/>
      <c r="B745" s="14"/>
    </row>
    <row r="746" ht="14.25" customHeight="1">
      <c r="A746" s="14"/>
      <c r="B746" s="14"/>
    </row>
    <row r="747" ht="14.25" customHeight="1">
      <c r="A747" s="14"/>
      <c r="B747" s="14"/>
    </row>
    <row r="748" ht="14.25" customHeight="1">
      <c r="A748" s="14"/>
      <c r="B748" s="14"/>
    </row>
    <row r="749" ht="14.25" customHeight="1">
      <c r="A749" s="14"/>
      <c r="B749" s="14"/>
    </row>
    <row r="750" ht="14.25" customHeight="1">
      <c r="A750" s="14"/>
      <c r="B750" s="14"/>
    </row>
    <row r="751" ht="14.25" customHeight="1">
      <c r="A751" s="14"/>
      <c r="B751" s="14"/>
    </row>
    <row r="752" ht="14.25" customHeight="1">
      <c r="A752" s="14"/>
      <c r="B752" s="14"/>
    </row>
    <row r="753" ht="14.25" customHeight="1">
      <c r="A753" s="14"/>
      <c r="B753" s="14"/>
    </row>
    <row r="754" ht="14.25" customHeight="1">
      <c r="A754" s="14"/>
      <c r="B754" s="14"/>
    </row>
    <row r="755" ht="14.25" customHeight="1">
      <c r="A755" s="14"/>
      <c r="B755" s="14"/>
    </row>
    <row r="756" ht="14.25" customHeight="1">
      <c r="A756" s="14"/>
      <c r="B756" s="14"/>
    </row>
    <row r="757" ht="14.25" customHeight="1">
      <c r="A757" s="14"/>
      <c r="B757" s="14"/>
    </row>
    <row r="758" ht="14.25" customHeight="1">
      <c r="A758" s="14"/>
      <c r="B758" s="14"/>
    </row>
    <row r="759" ht="14.25" customHeight="1">
      <c r="A759" s="14"/>
      <c r="B759" s="14"/>
    </row>
    <row r="760" ht="14.25" customHeight="1">
      <c r="A760" s="14"/>
      <c r="B760" s="14"/>
    </row>
    <row r="761" ht="14.25" customHeight="1">
      <c r="A761" s="14"/>
      <c r="B761" s="14"/>
    </row>
    <row r="762" ht="14.25" customHeight="1">
      <c r="A762" s="14"/>
      <c r="B762" s="14"/>
    </row>
    <row r="763" ht="14.25" customHeight="1">
      <c r="A763" s="14"/>
      <c r="B763" s="14"/>
    </row>
    <row r="764" ht="14.25" customHeight="1">
      <c r="A764" s="14"/>
      <c r="B764" s="14"/>
    </row>
    <row r="765" ht="14.25" customHeight="1">
      <c r="A765" s="14"/>
      <c r="B765" s="14"/>
    </row>
    <row r="766" ht="14.25" customHeight="1">
      <c r="A766" s="14"/>
      <c r="B766" s="14"/>
    </row>
    <row r="767" ht="14.25" customHeight="1">
      <c r="A767" s="14"/>
      <c r="B767" s="14"/>
    </row>
    <row r="768" ht="14.25" customHeight="1">
      <c r="A768" s="14"/>
      <c r="B768" s="14"/>
    </row>
    <row r="769" ht="14.25" customHeight="1">
      <c r="A769" s="14"/>
      <c r="B769" s="14"/>
    </row>
    <row r="770" ht="14.25" customHeight="1">
      <c r="A770" s="14"/>
      <c r="B770" s="14"/>
    </row>
    <row r="771" ht="14.25" customHeight="1">
      <c r="A771" s="14"/>
      <c r="B771" s="14"/>
    </row>
    <row r="772" ht="14.25" customHeight="1">
      <c r="A772" s="14"/>
      <c r="B772" s="14"/>
    </row>
    <row r="773" ht="14.25" customHeight="1">
      <c r="A773" s="14"/>
      <c r="B773" s="14"/>
    </row>
    <row r="774" ht="14.25" customHeight="1">
      <c r="A774" s="14"/>
      <c r="B774" s="14"/>
    </row>
    <row r="775" ht="14.25" customHeight="1">
      <c r="A775" s="14"/>
      <c r="B775" s="14"/>
    </row>
    <row r="776" ht="14.25" customHeight="1">
      <c r="A776" s="14"/>
      <c r="B776" s="14"/>
    </row>
    <row r="777" ht="14.25" customHeight="1">
      <c r="A777" s="14"/>
      <c r="B777" s="14"/>
    </row>
    <row r="778" ht="14.25" customHeight="1">
      <c r="A778" s="14"/>
      <c r="B778" s="14"/>
    </row>
    <row r="779" ht="14.25" customHeight="1">
      <c r="A779" s="14"/>
      <c r="B779" s="14"/>
    </row>
    <row r="780" ht="14.25" customHeight="1">
      <c r="A780" s="14"/>
      <c r="B780" s="14"/>
    </row>
    <row r="781" ht="14.25" customHeight="1">
      <c r="A781" s="14"/>
      <c r="B781" s="14"/>
    </row>
    <row r="782" ht="14.25" customHeight="1">
      <c r="A782" s="14"/>
      <c r="B782" s="14"/>
    </row>
    <row r="783" ht="14.25" customHeight="1">
      <c r="A783" s="14"/>
      <c r="B783" s="14"/>
    </row>
    <row r="784" ht="14.25" customHeight="1">
      <c r="A784" s="14"/>
      <c r="B784" s="14"/>
    </row>
    <row r="785" ht="14.25" customHeight="1">
      <c r="A785" s="14"/>
      <c r="B785" s="14"/>
    </row>
    <row r="786" ht="14.25" customHeight="1">
      <c r="A786" s="14"/>
      <c r="B786" s="14"/>
    </row>
    <row r="787" ht="14.25" customHeight="1">
      <c r="A787" s="14"/>
      <c r="B787" s="14"/>
    </row>
    <row r="788" ht="14.25" customHeight="1">
      <c r="A788" s="14"/>
      <c r="B788" s="14"/>
    </row>
    <row r="789" ht="14.25" customHeight="1">
      <c r="A789" s="14"/>
      <c r="B789" s="14"/>
    </row>
    <row r="790" ht="14.25" customHeight="1">
      <c r="A790" s="14"/>
      <c r="B790" s="14"/>
    </row>
    <row r="791" ht="14.25" customHeight="1">
      <c r="A791" s="14"/>
      <c r="B791" s="14"/>
    </row>
    <row r="792" ht="14.25" customHeight="1">
      <c r="A792" s="14"/>
      <c r="B792" s="14"/>
    </row>
    <row r="793" ht="14.25" customHeight="1">
      <c r="A793" s="14"/>
      <c r="B793" s="14"/>
    </row>
    <row r="794" ht="14.25" customHeight="1">
      <c r="A794" s="14"/>
      <c r="B794" s="14"/>
    </row>
    <row r="795" ht="14.25" customHeight="1">
      <c r="A795" s="14"/>
      <c r="B795" s="14"/>
    </row>
    <row r="796" ht="14.25" customHeight="1">
      <c r="A796" s="14"/>
      <c r="B796" s="14"/>
    </row>
    <row r="797" ht="14.25" customHeight="1">
      <c r="A797" s="14"/>
      <c r="B797" s="14"/>
    </row>
    <row r="798" ht="14.25" customHeight="1">
      <c r="A798" s="14"/>
      <c r="B798" s="14"/>
    </row>
    <row r="799" ht="14.25" customHeight="1">
      <c r="A799" s="14"/>
      <c r="B799" s="14"/>
    </row>
    <row r="800" ht="14.25" customHeight="1">
      <c r="A800" s="14"/>
      <c r="B800" s="14"/>
    </row>
    <row r="801" ht="14.25" customHeight="1">
      <c r="A801" s="14"/>
      <c r="B801" s="14"/>
    </row>
    <row r="802" ht="14.25" customHeight="1">
      <c r="A802" s="14"/>
      <c r="B802" s="14"/>
    </row>
    <row r="803" ht="14.25" customHeight="1">
      <c r="A803" s="14"/>
      <c r="B803" s="14"/>
    </row>
    <row r="804" ht="14.25" customHeight="1">
      <c r="A804" s="14"/>
      <c r="B804" s="14"/>
    </row>
    <row r="805" ht="14.25" customHeight="1">
      <c r="A805" s="14"/>
      <c r="B805" s="14"/>
    </row>
    <row r="806" ht="14.25" customHeight="1">
      <c r="A806" s="14"/>
      <c r="B806" s="14"/>
    </row>
    <row r="807" ht="14.25" customHeight="1">
      <c r="A807" s="14"/>
      <c r="B807" s="14"/>
    </row>
    <row r="808" ht="14.25" customHeight="1">
      <c r="A808" s="14"/>
      <c r="B808" s="14"/>
    </row>
    <row r="809" ht="14.25" customHeight="1">
      <c r="A809" s="14"/>
      <c r="B809" s="14"/>
    </row>
    <row r="810" ht="14.25" customHeight="1">
      <c r="A810" s="14"/>
      <c r="B810" s="14"/>
    </row>
    <row r="811" ht="14.25" customHeight="1">
      <c r="A811" s="14"/>
      <c r="B811" s="14"/>
    </row>
    <row r="812" ht="14.25" customHeight="1">
      <c r="A812" s="14"/>
      <c r="B812" s="14"/>
    </row>
    <row r="813" ht="14.25" customHeight="1">
      <c r="A813" s="14"/>
      <c r="B813" s="14"/>
    </row>
    <row r="814" ht="14.25" customHeight="1">
      <c r="A814" s="14"/>
      <c r="B814" s="14"/>
    </row>
    <row r="815" ht="14.25" customHeight="1">
      <c r="A815" s="14"/>
      <c r="B815" s="14"/>
    </row>
    <row r="816" ht="14.25" customHeight="1">
      <c r="A816" s="14"/>
      <c r="B816" s="14"/>
    </row>
    <row r="817" ht="14.25" customHeight="1">
      <c r="A817" s="14"/>
      <c r="B817" s="14"/>
    </row>
    <row r="818" ht="14.25" customHeight="1">
      <c r="A818" s="14"/>
      <c r="B818" s="14"/>
    </row>
    <row r="819" ht="14.25" customHeight="1">
      <c r="A819" s="14"/>
      <c r="B819" s="14"/>
    </row>
    <row r="820" ht="14.25" customHeight="1">
      <c r="A820" s="14"/>
      <c r="B820" s="14"/>
    </row>
    <row r="821" ht="14.25" customHeight="1">
      <c r="A821" s="14"/>
      <c r="B821" s="14"/>
    </row>
    <row r="822" ht="14.25" customHeight="1">
      <c r="A822" s="14"/>
      <c r="B822" s="14"/>
    </row>
    <row r="823" ht="14.25" customHeight="1">
      <c r="A823" s="14"/>
      <c r="B823" s="14"/>
    </row>
    <row r="824" ht="14.25" customHeight="1">
      <c r="A824" s="14"/>
      <c r="B824" s="14"/>
    </row>
    <row r="825" ht="14.25" customHeight="1">
      <c r="A825" s="14"/>
      <c r="B825" s="14"/>
    </row>
    <row r="826" ht="14.25" customHeight="1">
      <c r="A826" s="14"/>
      <c r="B826" s="14"/>
    </row>
    <row r="827" ht="14.25" customHeight="1">
      <c r="A827" s="14"/>
      <c r="B827" s="14"/>
    </row>
    <row r="828" ht="14.25" customHeight="1">
      <c r="A828" s="14"/>
      <c r="B828" s="14"/>
    </row>
    <row r="829" ht="14.25" customHeight="1">
      <c r="A829" s="14"/>
      <c r="B829" s="14"/>
    </row>
    <row r="830" ht="14.25" customHeight="1">
      <c r="A830" s="14"/>
      <c r="B830" s="14"/>
    </row>
    <row r="831" ht="14.25" customHeight="1">
      <c r="A831" s="14"/>
      <c r="B831" s="14"/>
    </row>
    <row r="832" ht="14.25" customHeight="1">
      <c r="A832" s="14"/>
      <c r="B832" s="14"/>
    </row>
    <row r="833" ht="14.25" customHeight="1">
      <c r="A833" s="14"/>
      <c r="B833" s="14"/>
    </row>
    <row r="834" ht="14.25" customHeight="1">
      <c r="A834" s="14"/>
      <c r="B834" s="14"/>
    </row>
    <row r="835" ht="14.25" customHeight="1">
      <c r="A835" s="14"/>
      <c r="B835" s="14"/>
    </row>
    <row r="836" ht="14.25" customHeight="1">
      <c r="A836" s="14"/>
      <c r="B836" s="14"/>
    </row>
    <row r="837" ht="14.25" customHeight="1">
      <c r="A837" s="14"/>
      <c r="B837" s="14"/>
    </row>
    <row r="838" ht="14.25" customHeight="1">
      <c r="A838" s="14"/>
      <c r="B838" s="14"/>
    </row>
    <row r="839" ht="14.25" customHeight="1">
      <c r="A839" s="14"/>
      <c r="B839" s="14"/>
    </row>
    <row r="840" ht="14.25" customHeight="1">
      <c r="A840" s="14"/>
      <c r="B840" s="14"/>
    </row>
    <row r="841" ht="14.25" customHeight="1">
      <c r="A841" s="14"/>
      <c r="B841" s="14"/>
    </row>
    <row r="842" ht="14.25" customHeight="1">
      <c r="A842" s="14"/>
      <c r="B842" s="14"/>
    </row>
    <row r="843" ht="14.25" customHeight="1">
      <c r="A843" s="14"/>
      <c r="B843" s="14"/>
    </row>
    <row r="844" ht="14.25" customHeight="1">
      <c r="A844" s="14"/>
      <c r="B844" s="14"/>
    </row>
    <row r="845" ht="14.25" customHeight="1">
      <c r="A845" s="14"/>
      <c r="B845" s="14"/>
    </row>
    <row r="846" ht="14.25" customHeight="1">
      <c r="A846" s="14"/>
      <c r="B846" s="14"/>
    </row>
    <row r="847" ht="14.25" customHeight="1">
      <c r="A847" s="14"/>
      <c r="B847" s="14"/>
    </row>
    <row r="848" ht="14.25" customHeight="1">
      <c r="A848" s="14"/>
      <c r="B848" s="14"/>
    </row>
    <row r="849" ht="14.25" customHeight="1">
      <c r="A849" s="14"/>
      <c r="B849" s="14"/>
    </row>
    <row r="850" ht="14.25" customHeight="1">
      <c r="A850" s="14"/>
      <c r="B850" s="14"/>
    </row>
    <row r="851" ht="14.25" customHeight="1">
      <c r="A851" s="14"/>
      <c r="B851" s="14"/>
    </row>
    <row r="852" ht="14.25" customHeight="1">
      <c r="A852" s="14"/>
      <c r="B852" s="14"/>
    </row>
    <row r="853" ht="14.25" customHeight="1">
      <c r="A853" s="14"/>
      <c r="B853" s="14"/>
    </row>
    <row r="854" ht="14.25" customHeight="1">
      <c r="A854" s="14"/>
      <c r="B854" s="14"/>
    </row>
    <row r="855" ht="14.25" customHeight="1">
      <c r="A855" s="14"/>
      <c r="B855" s="14"/>
    </row>
    <row r="856" ht="14.25" customHeight="1">
      <c r="A856" s="14"/>
      <c r="B856" s="14"/>
    </row>
    <row r="857" ht="14.25" customHeight="1">
      <c r="A857" s="14"/>
      <c r="B857" s="14"/>
    </row>
    <row r="858" ht="14.25" customHeight="1">
      <c r="A858" s="14"/>
      <c r="B858" s="14"/>
    </row>
    <row r="859" ht="14.25" customHeight="1">
      <c r="A859" s="14"/>
      <c r="B859" s="14"/>
    </row>
    <row r="860" ht="14.25" customHeight="1">
      <c r="A860" s="14"/>
      <c r="B860" s="14"/>
    </row>
    <row r="861" ht="14.25" customHeight="1">
      <c r="A861" s="14"/>
      <c r="B861" s="14"/>
    </row>
    <row r="862" ht="14.25" customHeight="1">
      <c r="A862" s="14"/>
      <c r="B862" s="14"/>
    </row>
    <row r="863" ht="14.25" customHeight="1">
      <c r="A863" s="14"/>
      <c r="B863" s="14"/>
    </row>
    <row r="864" ht="14.25" customHeight="1">
      <c r="A864" s="14"/>
      <c r="B864" s="14"/>
    </row>
    <row r="865" ht="14.25" customHeight="1">
      <c r="A865" s="14"/>
      <c r="B865" s="14"/>
    </row>
    <row r="866" ht="14.25" customHeight="1">
      <c r="A866" s="14"/>
      <c r="B866" s="14"/>
    </row>
    <row r="867" ht="14.25" customHeight="1">
      <c r="A867" s="14"/>
      <c r="B867" s="14"/>
    </row>
    <row r="868" ht="14.25" customHeight="1">
      <c r="A868" s="14"/>
      <c r="B868" s="14"/>
    </row>
    <row r="869" ht="14.25" customHeight="1">
      <c r="A869" s="14"/>
      <c r="B869" s="14"/>
    </row>
    <row r="870" ht="14.25" customHeight="1">
      <c r="A870" s="14"/>
      <c r="B870" s="14"/>
    </row>
    <row r="871" ht="14.25" customHeight="1">
      <c r="A871" s="14"/>
      <c r="B871" s="14"/>
    </row>
    <row r="872" ht="14.25" customHeight="1">
      <c r="A872" s="14"/>
      <c r="B872" s="14"/>
    </row>
    <row r="873" ht="14.25" customHeight="1">
      <c r="A873" s="14"/>
      <c r="B873" s="14"/>
    </row>
    <row r="874" ht="14.25" customHeight="1">
      <c r="A874" s="14"/>
      <c r="B874" s="14"/>
    </row>
    <row r="875" ht="14.25" customHeight="1">
      <c r="A875" s="14"/>
      <c r="B875" s="14"/>
    </row>
    <row r="876" ht="14.25" customHeight="1">
      <c r="A876" s="14"/>
      <c r="B876" s="14"/>
    </row>
    <row r="877" ht="14.25" customHeight="1">
      <c r="A877" s="14"/>
      <c r="B877" s="14"/>
    </row>
    <row r="878" ht="14.25" customHeight="1">
      <c r="A878" s="14"/>
      <c r="B878" s="14"/>
    </row>
    <row r="879" ht="14.25" customHeight="1">
      <c r="A879" s="14"/>
      <c r="B879" s="14"/>
    </row>
    <row r="880" ht="14.25" customHeight="1">
      <c r="A880" s="14"/>
      <c r="B880" s="14"/>
    </row>
    <row r="881" ht="14.25" customHeight="1">
      <c r="A881" s="14"/>
      <c r="B881" s="14"/>
    </row>
    <row r="882" ht="14.25" customHeight="1">
      <c r="A882" s="14"/>
      <c r="B882" s="14"/>
    </row>
    <row r="883" ht="14.25" customHeight="1">
      <c r="A883" s="14"/>
      <c r="B883" s="14"/>
    </row>
    <row r="884" ht="14.25" customHeight="1">
      <c r="A884" s="14"/>
      <c r="B884" s="14"/>
    </row>
    <row r="885" ht="14.25" customHeight="1">
      <c r="A885" s="14"/>
      <c r="B885" s="14"/>
    </row>
    <row r="886" ht="14.25" customHeight="1">
      <c r="A886" s="14"/>
      <c r="B886" s="14"/>
    </row>
    <row r="887" ht="14.25" customHeight="1">
      <c r="A887" s="14"/>
      <c r="B887" s="14"/>
    </row>
    <row r="888" ht="14.25" customHeight="1">
      <c r="A888" s="14"/>
      <c r="B888" s="14"/>
    </row>
    <row r="889" ht="14.25" customHeight="1">
      <c r="A889" s="14"/>
      <c r="B889" s="14"/>
    </row>
    <row r="890" ht="14.25" customHeight="1">
      <c r="A890" s="14"/>
      <c r="B890" s="14"/>
    </row>
    <row r="891" ht="14.25" customHeight="1">
      <c r="A891" s="14"/>
      <c r="B891" s="14"/>
    </row>
    <row r="892" ht="14.25" customHeight="1">
      <c r="A892" s="14"/>
      <c r="B892" s="14"/>
    </row>
    <row r="893" ht="14.25" customHeight="1">
      <c r="A893" s="14"/>
      <c r="B893" s="14"/>
    </row>
    <row r="894" ht="14.25" customHeight="1">
      <c r="A894" s="14"/>
      <c r="B894" s="14"/>
    </row>
    <row r="895" ht="14.25" customHeight="1">
      <c r="A895" s="14"/>
      <c r="B895" s="14"/>
    </row>
    <row r="896" ht="14.25" customHeight="1">
      <c r="A896" s="14"/>
      <c r="B896" s="14"/>
    </row>
    <row r="897" ht="14.25" customHeight="1">
      <c r="A897" s="14"/>
      <c r="B897" s="14"/>
    </row>
    <row r="898" ht="14.25" customHeight="1">
      <c r="A898" s="14"/>
      <c r="B898" s="14"/>
    </row>
    <row r="899" ht="14.25" customHeight="1">
      <c r="A899" s="14"/>
      <c r="B899" s="14"/>
    </row>
    <row r="900" ht="14.25" customHeight="1">
      <c r="A900" s="14"/>
      <c r="B900" s="14"/>
    </row>
    <row r="901" ht="14.25" customHeight="1">
      <c r="A901" s="14"/>
      <c r="B901" s="14"/>
    </row>
    <row r="902" ht="14.25" customHeight="1">
      <c r="A902" s="14"/>
      <c r="B902" s="14"/>
    </row>
    <row r="903" ht="14.25" customHeight="1">
      <c r="A903" s="14"/>
      <c r="B903" s="14"/>
    </row>
    <row r="904" ht="14.25" customHeight="1">
      <c r="A904" s="14"/>
      <c r="B904" s="14"/>
    </row>
    <row r="905" ht="14.25" customHeight="1">
      <c r="A905" s="14"/>
      <c r="B905" s="14"/>
    </row>
    <row r="906" ht="14.25" customHeight="1">
      <c r="A906" s="14"/>
      <c r="B906" s="14"/>
    </row>
    <row r="907" ht="14.25" customHeight="1">
      <c r="A907" s="14"/>
      <c r="B907" s="14"/>
    </row>
    <row r="908" ht="14.25" customHeight="1">
      <c r="A908" s="14"/>
      <c r="B908" s="14"/>
    </row>
    <row r="909" ht="14.25" customHeight="1">
      <c r="A909" s="14"/>
      <c r="B909" s="14"/>
    </row>
    <row r="910" ht="14.25" customHeight="1">
      <c r="A910" s="14"/>
      <c r="B910" s="14"/>
    </row>
    <row r="911" ht="14.25" customHeight="1">
      <c r="A911" s="14"/>
      <c r="B911" s="14"/>
    </row>
    <row r="912" ht="14.25" customHeight="1">
      <c r="A912" s="14"/>
      <c r="B912" s="14"/>
    </row>
    <row r="913" ht="14.25" customHeight="1">
      <c r="A913" s="14"/>
      <c r="B913" s="14"/>
    </row>
    <row r="914" ht="14.25" customHeight="1">
      <c r="A914" s="14"/>
      <c r="B914" s="14"/>
    </row>
    <row r="915" ht="14.25" customHeight="1">
      <c r="A915" s="14"/>
      <c r="B915" s="14"/>
    </row>
    <row r="916" ht="14.25" customHeight="1">
      <c r="A916" s="14"/>
      <c r="B916" s="14"/>
    </row>
    <row r="917" ht="14.25" customHeight="1">
      <c r="A917" s="14"/>
      <c r="B917" s="14"/>
    </row>
    <row r="918" ht="14.25" customHeight="1">
      <c r="A918" s="14"/>
      <c r="B918" s="14"/>
    </row>
    <row r="919" ht="14.25" customHeight="1">
      <c r="A919" s="14"/>
      <c r="B919" s="14"/>
    </row>
    <row r="920" ht="14.25" customHeight="1">
      <c r="A920" s="14"/>
      <c r="B920" s="14"/>
    </row>
    <row r="921" ht="14.25" customHeight="1">
      <c r="A921" s="14"/>
      <c r="B921" s="14"/>
    </row>
    <row r="922" ht="14.25" customHeight="1">
      <c r="A922" s="14"/>
      <c r="B922" s="14"/>
    </row>
    <row r="923" ht="14.25" customHeight="1">
      <c r="A923" s="14"/>
      <c r="B923" s="14"/>
    </row>
    <row r="924" ht="14.25" customHeight="1">
      <c r="A924" s="14"/>
      <c r="B924" s="14"/>
    </row>
    <row r="925" ht="14.25" customHeight="1">
      <c r="A925" s="14"/>
      <c r="B925" s="14"/>
    </row>
    <row r="926" ht="14.25" customHeight="1">
      <c r="A926" s="14"/>
      <c r="B926" s="14"/>
    </row>
    <row r="927" ht="14.25" customHeight="1">
      <c r="A927" s="14"/>
      <c r="B927" s="14"/>
    </row>
    <row r="928" ht="14.25" customHeight="1">
      <c r="A928" s="14"/>
      <c r="B928" s="14"/>
    </row>
    <row r="929" ht="14.25" customHeight="1">
      <c r="A929" s="14"/>
      <c r="B929" s="14"/>
    </row>
    <row r="930" ht="14.25" customHeight="1">
      <c r="A930" s="14"/>
      <c r="B930" s="14"/>
    </row>
    <row r="931" ht="14.25" customHeight="1">
      <c r="A931" s="14"/>
      <c r="B931" s="14"/>
    </row>
    <row r="932" ht="14.25" customHeight="1">
      <c r="A932" s="14"/>
      <c r="B932" s="14"/>
    </row>
    <row r="933" ht="14.25" customHeight="1">
      <c r="A933" s="14"/>
      <c r="B933" s="14"/>
    </row>
    <row r="934" ht="14.25" customHeight="1">
      <c r="A934" s="14"/>
      <c r="B934" s="14"/>
    </row>
    <row r="935" ht="14.25" customHeight="1">
      <c r="A935" s="14"/>
      <c r="B935" s="14"/>
    </row>
    <row r="936" ht="14.25" customHeight="1">
      <c r="A936" s="14"/>
      <c r="B936" s="14"/>
    </row>
    <row r="937" ht="14.25" customHeight="1">
      <c r="A937" s="14"/>
      <c r="B937" s="14"/>
    </row>
    <row r="938" ht="14.25" customHeight="1">
      <c r="A938" s="14"/>
      <c r="B938" s="14"/>
    </row>
    <row r="939" ht="14.25" customHeight="1">
      <c r="A939" s="14"/>
      <c r="B939" s="14"/>
    </row>
    <row r="940" ht="14.25" customHeight="1">
      <c r="A940" s="14"/>
      <c r="B940" s="14"/>
    </row>
    <row r="941" ht="14.25" customHeight="1">
      <c r="A941" s="14"/>
      <c r="B941" s="14"/>
    </row>
    <row r="942" ht="14.25" customHeight="1">
      <c r="A942" s="14"/>
      <c r="B942" s="14"/>
    </row>
    <row r="943" ht="14.25" customHeight="1">
      <c r="A943" s="14"/>
      <c r="B943" s="14"/>
    </row>
    <row r="944" ht="14.25" customHeight="1">
      <c r="A944" s="14"/>
      <c r="B944" s="14"/>
    </row>
    <row r="945" ht="14.25" customHeight="1">
      <c r="A945" s="14"/>
      <c r="B945" s="14"/>
    </row>
    <row r="946" ht="14.25" customHeight="1">
      <c r="A946" s="14"/>
      <c r="B946" s="14"/>
    </row>
    <row r="947" ht="14.25" customHeight="1">
      <c r="A947" s="14"/>
      <c r="B947" s="14"/>
    </row>
    <row r="948" ht="14.25" customHeight="1">
      <c r="A948" s="14"/>
      <c r="B948" s="14"/>
    </row>
    <row r="949" ht="14.25" customHeight="1">
      <c r="A949" s="14"/>
      <c r="B949" s="14"/>
    </row>
    <row r="950" ht="14.25" customHeight="1">
      <c r="A950" s="14"/>
      <c r="B950" s="14"/>
    </row>
    <row r="951" ht="14.25" customHeight="1">
      <c r="A951" s="14"/>
      <c r="B951" s="14"/>
    </row>
    <row r="952" ht="14.25" customHeight="1">
      <c r="A952" s="14"/>
      <c r="B952" s="14"/>
    </row>
    <row r="953" ht="14.25" customHeight="1">
      <c r="A953" s="14"/>
      <c r="B953" s="14"/>
    </row>
    <row r="954" ht="14.25" customHeight="1">
      <c r="A954" s="14"/>
      <c r="B954" s="14"/>
    </row>
    <row r="955" ht="14.25" customHeight="1">
      <c r="A955" s="14"/>
      <c r="B955" s="14"/>
    </row>
    <row r="956" ht="14.25" customHeight="1">
      <c r="A956" s="14"/>
      <c r="B956" s="14"/>
    </row>
    <row r="957" ht="14.25" customHeight="1">
      <c r="A957" s="14"/>
      <c r="B957" s="14"/>
    </row>
    <row r="958" ht="14.25" customHeight="1">
      <c r="A958" s="14"/>
      <c r="B958" s="14"/>
    </row>
    <row r="959" ht="14.25" customHeight="1">
      <c r="A959" s="14"/>
      <c r="B959" s="14"/>
    </row>
    <row r="960" ht="14.25" customHeight="1">
      <c r="A960" s="14"/>
      <c r="B960" s="14"/>
    </row>
    <row r="961" ht="14.25" customHeight="1">
      <c r="A961" s="14"/>
      <c r="B961" s="14"/>
    </row>
    <row r="962" ht="14.25" customHeight="1">
      <c r="A962" s="14"/>
      <c r="B962" s="14"/>
    </row>
    <row r="963" ht="14.25" customHeight="1">
      <c r="A963" s="14"/>
      <c r="B963" s="14"/>
    </row>
    <row r="964" ht="14.25" customHeight="1">
      <c r="A964" s="14"/>
      <c r="B964" s="14"/>
    </row>
    <row r="965" ht="14.25" customHeight="1">
      <c r="A965" s="14"/>
      <c r="B965" s="14"/>
    </row>
    <row r="966" ht="14.25" customHeight="1">
      <c r="A966" s="14"/>
      <c r="B966" s="14"/>
    </row>
    <row r="967" ht="14.25" customHeight="1">
      <c r="A967" s="14"/>
      <c r="B967" s="14"/>
    </row>
    <row r="968" ht="14.25" customHeight="1">
      <c r="A968" s="14"/>
      <c r="B968" s="14"/>
    </row>
    <row r="969" ht="14.25" customHeight="1">
      <c r="A969" s="14"/>
      <c r="B969" s="14"/>
    </row>
    <row r="970" ht="14.25" customHeight="1">
      <c r="A970" s="14"/>
      <c r="B970" s="14"/>
    </row>
    <row r="971" ht="14.25" customHeight="1">
      <c r="A971" s="14"/>
      <c r="B971" s="14"/>
    </row>
    <row r="972" ht="14.25" customHeight="1">
      <c r="A972" s="14"/>
      <c r="B972" s="14"/>
    </row>
    <row r="973" ht="14.25" customHeight="1">
      <c r="A973" s="14"/>
      <c r="B973" s="14"/>
    </row>
    <row r="974" ht="14.25" customHeight="1">
      <c r="A974" s="14"/>
      <c r="B974" s="14"/>
    </row>
    <row r="975" ht="14.25" customHeight="1">
      <c r="A975" s="14"/>
      <c r="B975" s="14"/>
    </row>
    <row r="976" ht="14.25" customHeight="1">
      <c r="A976" s="14"/>
      <c r="B976" s="14"/>
    </row>
    <row r="977" ht="14.25" customHeight="1">
      <c r="A977" s="14"/>
      <c r="B977" s="14"/>
    </row>
    <row r="978" ht="14.25" customHeight="1">
      <c r="A978" s="14"/>
      <c r="B978" s="14"/>
    </row>
    <row r="979" ht="14.25" customHeight="1">
      <c r="A979" s="14"/>
      <c r="B979" s="14"/>
    </row>
    <row r="980" ht="14.25" customHeight="1">
      <c r="A980" s="14"/>
      <c r="B980" s="14"/>
    </row>
    <row r="981" ht="14.25" customHeight="1">
      <c r="A981" s="14"/>
      <c r="B981" s="14"/>
    </row>
    <row r="982" ht="14.25" customHeight="1">
      <c r="A982" s="14"/>
      <c r="B982" s="14"/>
    </row>
    <row r="983" ht="14.25" customHeight="1">
      <c r="A983" s="14"/>
      <c r="B983" s="14"/>
    </row>
    <row r="984" ht="14.25" customHeight="1">
      <c r="A984" s="14"/>
      <c r="B984" s="14"/>
    </row>
    <row r="985" ht="14.25" customHeight="1">
      <c r="A985" s="14"/>
      <c r="B985" s="14"/>
    </row>
    <row r="986" ht="14.25" customHeight="1">
      <c r="A986" s="14"/>
      <c r="B986" s="14"/>
    </row>
    <row r="987" ht="14.25" customHeight="1">
      <c r="A987" s="14"/>
      <c r="B987" s="14"/>
    </row>
    <row r="988" ht="14.25" customHeight="1">
      <c r="A988" s="14"/>
      <c r="B988" s="14"/>
    </row>
    <row r="989" ht="14.25" customHeight="1">
      <c r="A989" s="14"/>
      <c r="B989" s="14"/>
    </row>
    <row r="990" ht="14.25" customHeight="1">
      <c r="A990" s="14"/>
      <c r="B990" s="14"/>
    </row>
    <row r="991" ht="14.25" customHeight="1">
      <c r="A991" s="14"/>
      <c r="B991" s="14"/>
    </row>
    <row r="992" ht="14.25" customHeight="1">
      <c r="A992" s="14"/>
      <c r="B992" s="14"/>
    </row>
    <row r="993" ht="14.25" customHeight="1">
      <c r="A993" s="14"/>
      <c r="B993" s="14"/>
    </row>
    <row r="994" ht="14.25" customHeight="1">
      <c r="A994" s="14"/>
      <c r="B994" s="14"/>
    </row>
    <row r="995" ht="14.25" customHeight="1">
      <c r="A995" s="14"/>
      <c r="B995" s="14"/>
    </row>
    <row r="996" ht="14.25" customHeight="1">
      <c r="A996" s="14"/>
      <c r="B996" s="14"/>
    </row>
    <row r="997" ht="14.25" customHeight="1">
      <c r="A997" s="14"/>
      <c r="B997" s="14"/>
    </row>
    <row r="998" ht="14.25" customHeight="1">
      <c r="A998" s="14"/>
      <c r="B998" s="14"/>
    </row>
    <row r="999" ht="14.25" customHeight="1">
      <c r="A999" s="14"/>
      <c r="B999" s="14"/>
    </row>
    <row r="1000" ht="14.25" customHeight="1">
      <c r="A1000" s="14"/>
      <c r="B1000" s="14"/>
    </row>
  </sheetData>
  <mergeCells count="37">
    <mergeCell ref="C6:D6"/>
    <mergeCell ref="D12:K12"/>
    <mergeCell ref="D13:K13"/>
    <mergeCell ref="D14:K14"/>
    <mergeCell ref="D15:K15"/>
    <mergeCell ref="D16:K16"/>
    <mergeCell ref="D22:K22"/>
    <mergeCell ref="D23:K23"/>
    <mergeCell ref="D24:I24"/>
    <mergeCell ref="D25:I25"/>
    <mergeCell ref="D29:K29"/>
    <mergeCell ref="E30:K30"/>
    <mergeCell ref="E31:K31"/>
    <mergeCell ref="E32:K32"/>
    <mergeCell ref="D49:D50"/>
    <mergeCell ref="D52:D53"/>
    <mergeCell ref="D56:E56"/>
    <mergeCell ref="D62:E62"/>
    <mergeCell ref="D44:E44"/>
    <mergeCell ref="D45:K45"/>
    <mergeCell ref="D46:D47"/>
    <mergeCell ref="E46:K46"/>
    <mergeCell ref="E47:K47"/>
    <mergeCell ref="E49:K49"/>
    <mergeCell ref="E50:K50"/>
    <mergeCell ref="D64:K64"/>
    <mergeCell ref="D65:K65"/>
    <mergeCell ref="D66:K66"/>
    <mergeCell ref="D69:K69"/>
    <mergeCell ref="D70:K70"/>
    <mergeCell ref="E52:K52"/>
    <mergeCell ref="E53:K53"/>
    <mergeCell ref="D54:K54"/>
    <mergeCell ref="D57:K57"/>
    <mergeCell ref="D58:K58"/>
    <mergeCell ref="D60:K60"/>
    <mergeCell ref="D63:K63"/>
  </mergeCells>
  <dataValidations>
    <dataValidation type="list" allowBlank="1" showErrorMessage="1" sqref="D40">
      <formula1>SysConfig!$F$32:$F$33</formula1>
    </dataValidation>
  </dataValidations>
  <printOptions/>
  <pageMargins bottom="0.7480314960629921" footer="0.0" header="0.0" left="0.7086614173228347" right="0.7086614173228347" top="0.7480314960629921"/>
  <pageSetup paperSize="9"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CC"/>
    <pageSetUpPr/>
  </sheetPr>
  <sheetViews>
    <sheetView showGridLines="0" workbookViewId="0">
      <pane ySplit="8.0" topLeftCell="A9" activePane="bottomLeft" state="frozen"/>
      <selection activeCell="B10" sqref="B10" pane="bottomLeft"/>
    </sheetView>
  </sheetViews>
  <sheetFormatPr customHeight="1" defaultColWidth="14.43" defaultRowHeight="15.0"/>
  <cols>
    <col customWidth="1" min="1" max="2" width="3.71"/>
    <col customWidth="1" min="3" max="3" width="24.0"/>
    <col customWidth="1" min="4" max="4" width="63.71"/>
    <col customWidth="1" min="5" max="5" width="14.43"/>
    <col customWidth="1" min="6" max="6" width="16.43"/>
    <col customWidth="1" min="7" max="7" width="14.43"/>
    <col customWidth="1" min="8" max="8" width="19.43"/>
    <col customWidth="1" min="9" max="9" width="16.14"/>
    <col customWidth="1" min="10" max="10" width="19.14"/>
    <col customWidth="1" min="11" max="11" width="22.14"/>
    <col customWidth="1" min="12" max="12" width="19.14"/>
    <col customWidth="1" min="13" max="26" width="8.71"/>
  </cols>
  <sheetData>
    <row r="1">
      <c r="A1" s="1" t="s">
        <v>94</v>
      </c>
      <c r="B1" s="1"/>
      <c r="C1" s="1"/>
      <c r="D1" s="1"/>
      <c r="E1" s="1"/>
      <c r="F1" s="1"/>
      <c r="G1" s="1"/>
      <c r="H1" s="1"/>
      <c r="I1" s="1"/>
      <c r="J1" s="1"/>
      <c r="K1" s="1"/>
      <c r="L1" s="1"/>
      <c r="M1" s="1"/>
      <c r="N1" s="1"/>
      <c r="O1" s="1"/>
      <c r="P1" s="1"/>
      <c r="Q1" s="1"/>
      <c r="R1" s="1"/>
      <c r="S1" s="1"/>
      <c r="T1" s="1"/>
      <c r="U1" s="1"/>
      <c r="V1" s="1"/>
      <c r="W1" s="14"/>
      <c r="X1" s="14"/>
      <c r="Y1" s="14"/>
      <c r="Z1" s="14"/>
    </row>
    <row r="2">
      <c r="A2" s="1"/>
      <c r="B2" s="1"/>
      <c r="C2" s="3" t="str">
        <f>cstProjectName</f>
        <v>RM 6261 (Lots 3&amp;4) Financial Viability Risk Assessment Template</v>
      </c>
      <c r="D2" s="1"/>
      <c r="E2" s="1"/>
      <c r="F2" s="1"/>
      <c r="G2" s="1"/>
      <c r="H2" s="1"/>
      <c r="I2" s="1"/>
      <c r="J2" s="1"/>
      <c r="K2" s="1"/>
      <c r="L2" s="1"/>
      <c r="M2" s="1"/>
      <c r="N2" s="1"/>
      <c r="O2" s="1"/>
      <c r="P2" s="1"/>
      <c r="Q2" s="1"/>
      <c r="R2" s="1"/>
      <c r="S2" s="1"/>
      <c r="T2" s="1"/>
      <c r="U2" s="1"/>
      <c r="V2" s="1"/>
      <c r="W2" s="14"/>
      <c r="X2" s="14"/>
      <c r="Y2" s="14"/>
      <c r="Z2" s="14"/>
    </row>
    <row r="3">
      <c r="A3" s="1"/>
      <c r="B3" s="1"/>
      <c r="C3" s="4" t="str">
        <f>MID(CELL("filename",A1),FIND("]",CELL("filename",A1))+1,256)&amp;" Sheet"</f>
        <v>#VALUE!</v>
      </c>
      <c r="D3" s="1"/>
      <c r="E3" s="1"/>
      <c r="F3" s="1"/>
      <c r="G3" s="1"/>
      <c r="H3" s="1"/>
      <c r="I3" s="1"/>
      <c r="J3" s="1"/>
      <c r="K3" s="1"/>
      <c r="L3" s="1"/>
      <c r="M3" s="1"/>
      <c r="N3" s="1"/>
      <c r="O3" s="1"/>
      <c r="P3" s="1"/>
      <c r="Q3" s="1"/>
      <c r="R3" s="1"/>
      <c r="S3" s="1"/>
      <c r="T3" s="1"/>
      <c r="U3" s="1"/>
      <c r="V3" s="1"/>
      <c r="W3" s="14"/>
      <c r="X3" s="14"/>
      <c r="Y3" s="14"/>
      <c r="Z3" s="14"/>
    </row>
    <row r="4">
      <c r="A4" s="1"/>
      <c r="B4" s="1"/>
      <c r="C4" s="2" t="str">
        <f>IF(ISBLANK(cstProtectiveMarking),"",cstProtectiveMarking)</f>
        <v>OFFICIAL</v>
      </c>
      <c r="D4" s="1"/>
      <c r="E4" s="1"/>
      <c r="F4" s="1"/>
      <c r="G4" s="1"/>
      <c r="H4" s="1"/>
      <c r="I4" s="1"/>
      <c r="J4" s="1"/>
      <c r="K4" s="1"/>
      <c r="L4" s="1"/>
      <c r="M4" s="1"/>
      <c r="N4" s="1"/>
      <c r="O4" s="1"/>
      <c r="P4" s="1"/>
      <c r="Q4" s="1"/>
      <c r="R4" s="1"/>
      <c r="S4" s="1"/>
      <c r="T4" s="1"/>
      <c r="U4" s="1"/>
      <c r="V4" s="1"/>
      <c r="W4" s="14"/>
      <c r="X4" s="14"/>
      <c r="Y4" s="14"/>
      <c r="Z4" s="14"/>
    </row>
    <row r="5">
      <c r="A5" s="1"/>
      <c r="B5" s="1"/>
      <c r="C5" s="8" t="str">
        <f>HYPERLINK("#'Contents'!A1",sysChkWord)</f>
        <v>All Checks OK</v>
      </c>
      <c r="D5" s="1"/>
      <c r="E5" s="1"/>
      <c r="F5" s="1"/>
      <c r="G5" s="1"/>
      <c r="H5" s="1"/>
      <c r="I5" s="1"/>
      <c r="J5" s="1"/>
      <c r="K5" s="1"/>
      <c r="L5" s="1"/>
      <c r="M5" s="1"/>
      <c r="N5" s="1"/>
      <c r="O5" s="1"/>
      <c r="P5" s="1"/>
      <c r="Q5" s="1"/>
      <c r="R5" s="1"/>
      <c r="S5" s="1"/>
      <c r="T5" s="1"/>
      <c r="U5" s="1"/>
      <c r="V5" s="1"/>
      <c r="W5" s="14"/>
      <c r="X5" s="14"/>
      <c r="Y5" s="14"/>
      <c r="Z5" s="14"/>
    </row>
    <row r="6">
      <c r="A6" s="1"/>
      <c r="B6" s="8"/>
      <c r="C6" s="59" t="str">
        <f>HYPERLINK("#'Contents'!A1","Click for Contents")</f>
        <v>Click for Contents</v>
      </c>
      <c r="D6" s="10"/>
      <c r="E6" s="1"/>
      <c r="F6" s="1"/>
      <c r="G6" s="1"/>
      <c r="H6" s="1"/>
      <c r="I6" s="1"/>
      <c r="J6" s="1"/>
      <c r="K6" s="1"/>
      <c r="L6" s="1"/>
      <c r="M6" s="1"/>
      <c r="N6" s="1"/>
      <c r="O6" s="1"/>
      <c r="P6" s="1"/>
      <c r="Q6" s="1"/>
      <c r="R6" s="1"/>
      <c r="S6" s="1"/>
      <c r="T6" s="1"/>
      <c r="U6" s="1"/>
      <c r="V6" s="1"/>
      <c r="W6" s="14"/>
      <c r="X6" s="14"/>
      <c r="Y6" s="14"/>
      <c r="Z6" s="14"/>
    </row>
    <row r="7">
      <c r="A7" s="1"/>
      <c r="B7" s="1"/>
      <c r="C7" s="1"/>
      <c r="D7" s="1"/>
      <c r="E7" s="1"/>
      <c r="F7" s="1"/>
      <c r="G7" s="1"/>
      <c r="H7" s="1"/>
      <c r="I7" s="1"/>
      <c r="J7" s="1"/>
      <c r="K7" s="1"/>
      <c r="L7" s="1"/>
      <c r="M7" s="1"/>
      <c r="N7" s="1"/>
      <c r="O7" s="1"/>
      <c r="P7" s="1"/>
      <c r="Q7" s="1"/>
      <c r="R7" s="1"/>
      <c r="S7" s="1"/>
      <c r="T7" s="1"/>
      <c r="U7" s="1"/>
      <c r="V7" s="1"/>
      <c r="W7" s="14"/>
      <c r="X7" s="14"/>
      <c r="Y7" s="14"/>
      <c r="Z7" s="14"/>
    </row>
    <row r="8">
      <c r="A8" s="26">
        <f t="shared" ref="A8:B8" si="1">SUM(A9:A35)</f>
        <v>0</v>
      </c>
      <c r="B8" s="26">
        <f t="shared" si="1"/>
        <v>0</v>
      </c>
      <c r="C8" s="13"/>
      <c r="D8" s="13"/>
      <c r="E8" s="13"/>
      <c r="F8" s="13"/>
      <c r="G8" s="1"/>
      <c r="H8" s="1"/>
      <c r="I8" s="1"/>
      <c r="J8" s="1"/>
      <c r="K8" s="1"/>
      <c r="L8" s="1"/>
      <c r="M8" s="1"/>
      <c r="N8" s="1"/>
      <c r="O8" s="1"/>
      <c r="P8" s="1"/>
      <c r="Q8" s="1"/>
      <c r="R8" s="1"/>
      <c r="S8" s="1"/>
      <c r="T8" s="1"/>
      <c r="U8" s="1"/>
      <c r="V8" s="1"/>
      <c r="W8" s="14"/>
      <c r="X8" s="14"/>
      <c r="Y8" s="14"/>
      <c r="Z8" s="14"/>
    </row>
    <row r="9" ht="16.5" customHeight="1">
      <c r="A9" s="27"/>
      <c r="B9" s="27"/>
      <c r="C9" s="27"/>
      <c r="D9" s="27"/>
      <c r="E9" s="27"/>
      <c r="F9" s="27"/>
      <c r="G9" s="27"/>
      <c r="H9" s="27"/>
      <c r="I9" s="27"/>
      <c r="J9" s="27"/>
      <c r="K9" s="27"/>
      <c r="L9" s="27"/>
      <c r="M9" s="27"/>
      <c r="N9" s="27"/>
      <c r="O9" s="27"/>
      <c r="P9" s="27"/>
      <c r="Q9" s="27"/>
      <c r="R9" s="27"/>
      <c r="S9" s="27"/>
      <c r="T9" s="27"/>
      <c r="U9" s="27"/>
      <c r="V9" s="27"/>
    </row>
    <row r="10">
      <c r="A10" s="15"/>
      <c r="B10" s="15"/>
      <c r="C10" s="15" t="s">
        <v>95</v>
      </c>
      <c r="D10" s="15"/>
      <c r="E10" s="15"/>
      <c r="F10" s="15"/>
      <c r="G10" s="15"/>
      <c r="H10" s="15"/>
      <c r="I10" s="15"/>
      <c r="J10" s="15"/>
      <c r="K10" s="15"/>
      <c r="L10" s="15"/>
      <c r="M10" s="15"/>
      <c r="N10" s="15"/>
      <c r="O10" s="15"/>
      <c r="P10" s="15"/>
      <c r="Q10" s="15"/>
      <c r="R10" s="15"/>
      <c r="S10" s="15"/>
      <c r="T10" s="15"/>
      <c r="U10" s="15"/>
      <c r="V10" s="15"/>
    </row>
    <row r="11">
      <c r="A11" s="14"/>
      <c r="B11" s="14"/>
      <c r="C11" s="14"/>
      <c r="D11" s="14"/>
      <c r="E11" s="14"/>
      <c r="F11" s="14"/>
      <c r="G11" s="14"/>
      <c r="H11" s="14"/>
      <c r="I11" s="14"/>
      <c r="J11" s="14"/>
      <c r="K11" s="14"/>
      <c r="L11" s="14"/>
      <c r="M11" s="14"/>
      <c r="N11" s="14"/>
      <c r="O11" s="14"/>
      <c r="P11" s="14"/>
      <c r="Q11" s="14"/>
      <c r="R11" s="14"/>
      <c r="S11" s="14"/>
      <c r="T11" s="14"/>
      <c r="U11" s="14"/>
      <c r="V11" s="14"/>
    </row>
    <row r="12">
      <c r="B12" s="14"/>
      <c r="C12" s="24"/>
      <c r="D12" s="60"/>
      <c r="E12" s="14"/>
      <c r="F12" s="14"/>
      <c r="G12" s="14"/>
      <c r="I12" s="60"/>
      <c r="K12" s="61"/>
      <c r="L12" s="61"/>
      <c r="M12" s="14"/>
      <c r="N12" s="14"/>
      <c r="O12" s="14"/>
      <c r="P12" s="14"/>
      <c r="Q12" s="14"/>
      <c r="R12" s="14"/>
      <c r="S12" s="14"/>
      <c r="T12" s="14"/>
      <c r="U12" s="14"/>
      <c r="V12" s="14"/>
    </row>
    <row r="13">
      <c r="A13" s="14"/>
      <c r="B13" s="14"/>
      <c r="C13" s="45"/>
      <c r="D13" s="60"/>
      <c r="E13" s="14"/>
      <c r="F13" s="14"/>
      <c r="G13" s="14"/>
      <c r="H13" s="14"/>
      <c r="I13" s="60"/>
      <c r="J13" s="32" t="s">
        <v>96</v>
      </c>
      <c r="K13" s="32"/>
      <c r="L13" s="32"/>
      <c r="M13" s="14"/>
      <c r="N13" s="14"/>
      <c r="O13" s="14"/>
      <c r="P13" s="14"/>
      <c r="Q13" s="14"/>
      <c r="R13" s="14"/>
      <c r="S13" s="14"/>
      <c r="T13" s="14"/>
      <c r="U13" s="14"/>
      <c r="V13" s="14"/>
    </row>
    <row r="14">
      <c r="B14" s="14"/>
      <c r="C14" s="32" t="s">
        <v>97</v>
      </c>
      <c r="D14" s="32" t="s">
        <v>98</v>
      </c>
      <c r="E14" s="62" t="s">
        <v>99</v>
      </c>
      <c r="F14" s="62" t="s">
        <v>100</v>
      </c>
      <c r="G14" s="62" t="s">
        <v>101</v>
      </c>
      <c r="H14" s="62" t="s">
        <v>102</v>
      </c>
      <c r="I14" s="14"/>
      <c r="J14" s="63" t="s">
        <v>99</v>
      </c>
      <c r="K14" s="64" t="s">
        <v>100</v>
      </c>
      <c r="L14" s="65" t="s">
        <v>101</v>
      </c>
      <c r="M14" s="14"/>
      <c r="N14" s="14"/>
      <c r="O14" s="14"/>
      <c r="P14" s="14"/>
      <c r="Q14" s="14"/>
      <c r="R14" s="14"/>
      <c r="S14" s="14"/>
      <c r="T14" s="14"/>
      <c r="U14" s="14"/>
      <c r="V14" s="14"/>
    </row>
    <row r="15">
      <c r="B15" s="14"/>
      <c r="C15" s="66">
        <v>1.0</v>
      </c>
      <c r="D15" s="66" t="s">
        <v>103</v>
      </c>
      <c r="E15" s="67">
        <v>1.5</v>
      </c>
      <c r="F15" s="68"/>
      <c r="G15" s="67">
        <v>2.0</v>
      </c>
      <c r="H15" s="66" t="s">
        <v>104</v>
      </c>
      <c r="I15" s="14"/>
      <c r="J15" s="69" t="str">
        <f>"x"&amp;" &lt; "&amp;E15</f>
        <v>x &lt; 1.5</v>
      </c>
      <c r="K15" s="70" t="str">
        <f>E15&amp;" ≤ "&amp;" x "&amp;" ≤ "&amp;G15</f>
        <v>1.5 ≤  x  ≤ 2</v>
      </c>
      <c r="L15" s="71" t="str">
        <f>"x"&amp;" &gt; "&amp;G15</f>
        <v>x &gt; 2</v>
      </c>
      <c r="M15" s="14"/>
      <c r="N15" s="14"/>
      <c r="O15" s="14"/>
      <c r="P15" s="14"/>
      <c r="Q15" s="14"/>
      <c r="R15" s="14"/>
      <c r="S15" s="14"/>
      <c r="T15" s="14"/>
      <c r="U15" s="14"/>
      <c r="V15" s="14"/>
    </row>
    <row r="16">
      <c r="B16" s="14"/>
      <c r="C16" s="66">
        <v>2.0</v>
      </c>
      <c r="D16" s="66" t="s">
        <v>105</v>
      </c>
      <c r="E16" s="68"/>
      <c r="F16" s="68"/>
      <c r="G16" s="68"/>
      <c r="H16" s="66" t="s">
        <v>104</v>
      </c>
      <c r="I16" s="14"/>
      <c r="J16" s="72"/>
      <c r="K16" s="72"/>
      <c r="L16" s="72"/>
      <c r="M16" s="14"/>
      <c r="N16" s="14"/>
      <c r="O16" s="14"/>
      <c r="P16" s="14"/>
      <c r="Q16" s="14"/>
      <c r="R16" s="14"/>
      <c r="S16" s="14"/>
      <c r="T16" s="14"/>
      <c r="U16" s="14"/>
      <c r="V16" s="14"/>
    </row>
    <row r="17">
      <c r="B17" s="14"/>
      <c r="C17" s="66" t="s">
        <v>106</v>
      </c>
      <c r="D17" s="66" t="s">
        <v>107</v>
      </c>
      <c r="E17" s="68"/>
      <c r="F17" s="68"/>
      <c r="G17" s="68"/>
      <c r="H17" s="66" t="s">
        <v>104</v>
      </c>
      <c r="I17" s="14"/>
      <c r="J17" s="72"/>
      <c r="K17" s="72"/>
      <c r="L17" s="72"/>
      <c r="M17" s="14"/>
      <c r="N17" s="14"/>
      <c r="O17" s="14"/>
      <c r="P17" s="14"/>
      <c r="Q17" s="14"/>
      <c r="R17" s="14"/>
      <c r="S17" s="14"/>
      <c r="T17" s="14"/>
      <c r="U17" s="14"/>
      <c r="V17" s="14"/>
    </row>
    <row r="18">
      <c r="B18" s="14"/>
      <c r="C18" s="66" t="s">
        <v>108</v>
      </c>
      <c r="D18" s="66" t="s">
        <v>109</v>
      </c>
      <c r="E18" s="67">
        <v>3.5</v>
      </c>
      <c r="F18" s="68"/>
      <c r="G18" s="67">
        <v>3.0</v>
      </c>
      <c r="H18" s="66" t="s">
        <v>110</v>
      </c>
      <c r="I18" s="14"/>
      <c r="J18" s="69" t="str">
        <f>"x"&amp;" &gt; "&amp;E18</f>
        <v>x &gt; 3.5</v>
      </c>
      <c r="K18" s="70" t="str">
        <f>E18&amp;" ≥ "&amp;" x "&amp;" ≥ "&amp;G18</f>
        <v>3.5 ≥  x  ≥ 3</v>
      </c>
      <c r="L18" s="71" t="str">
        <f>"x"&amp;" &lt; "&amp;G18</f>
        <v>x &lt; 3</v>
      </c>
      <c r="M18" s="14"/>
      <c r="N18" s="14"/>
      <c r="O18" s="14"/>
      <c r="P18" s="14"/>
      <c r="Q18" s="14"/>
      <c r="R18" s="14"/>
      <c r="S18" s="14"/>
      <c r="T18" s="14"/>
      <c r="U18" s="14"/>
      <c r="V18" s="14"/>
    </row>
    <row r="19">
      <c r="B19" s="14"/>
      <c r="C19" s="66">
        <v>4.0</v>
      </c>
      <c r="D19" s="66" t="s">
        <v>111</v>
      </c>
      <c r="E19" s="68"/>
      <c r="F19" s="68"/>
      <c r="G19" s="68"/>
      <c r="H19" s="66" t="s">
        <v>110</v>
      </c>
      <c r="I19" s="14"/>
      <c r="J19" s="72"/>
      <c r="K19" s="72"/>
      <c r="L19" s="72"/>
      <c r="M19" s="14"/>
      <c r="N19" s="14"/>
      <c r="O19" s="14"/>
      <c r="P19" s="14"/>
      <c r="Q19" s="14"/>
      <c r="R19" s="14"/>
      <c r="S19" s="14"/>
      <c r="T19" s="14"/>
      <c r="U19" s="14"/>
      <c r="V19" s="14"/>
    </row>
    <row r="20">
      <c r="B20" s="14"/>
      <c r="C20" s="66">
        <v>5.0</v>
      </c>
      <c r="D20" s="66" t="s">
        <v>112</v>
      </c>
      <c r="E20" s="67">
        <v>2.5</v>
      </c>
      <c r="F20" s="68"/>
      <c r="G20" s="67">
        <v>4.0</v>
      </c>
      <c r="H20" s="66" t="s">
        <v>104</v>
      </c>
      <c r="I20" s="14"/>
      <c r="J20" s="69" t="str">
        <f t="shared" ref="J20:J21" si="2">"x"&amp;" &lt; "&amp;E20</f>
        <v>x &lt; 2.5</v>
      </c>
      <c r="K20" s="70" t="str">
        <f t="shared" ref="K20:K21" si="3">E20&amp;" ≤ "&amp;" x "&amp;" ≤ "&amp;G20</f>
        <v>2.5 ≤  x  ≤ 4</v>
      </c>
      <c r="L20" s="71" t="str">
        <f t="shared" ref="L20:L21" si="4">"x"&amp;" &gt; "&amp;G20</f>
        <v>x &gt; 4</v>
      </c>
      <c r="M20" s="14"/>
      <c r="N20" s="14"/>
      <c r="O20" s="14"/>
      <c r="P20" s="14"/>
      <c r="Q20" s="14"/>
      <c r="R20" s="14"/>
      <c r="S20" s="14"/>
      <c r="T20" s="14"/>
      <c r="U20" s="14"/>
      <c r="V20" s="14"/>
    </row>
    <row r="21" ht="15.75" customHeight="1">
      <c r="B21" s="14"/>
      <c r="C21" s="66">
        <v>6.0</v>
      </c>
      <c r="D21" s="66" t="s">
        <v>113</v>
      </c>
      <c r="E21" s="67">
        <v>0.7</v>
      </c>
      <c r="F21" s="68"/>
      <c r="G21" s="67">
        <v>0.8</v>
      </c>
      <c r="H21" s="66" t="s">
        <v>104</v>
      </c>
      <c r="I21" s="14"/>
      <c r="J21" s="69" t="str">
        <f t="shared" si="2"/>
        <v>x &lt; 0.7</v>
      </c>
      <c r="K21" s="70" t="str">
        <f t="shared" si="3"/>
        <v>0.7 ≤  x  ≤ 0.8</v>
      </c>
      <c r="L21" s="71" t="str">
        <f t="shared" si="4"/>
        <v>x &gt; 0.8</v>
      </c>
      <c r="M21" s="14"/>
      <c r="N21" s="14"/>
      <c r="O21" s="14"/>
      <c r="P21" s="14"/>
      <c r="Q21" s="14"/>
      <c r="R21" s="14"/>
      <c r="S21" s="14"/>
      <c r="T21" s="14"/>
      <c r="U21" s="14"/>
      <c r="V21" s="14"/>
    </row>
    <row r="22" ht="15.75" customHeight="1">
      <c r="B22" s="14"/>
      <c r="C22" s="66">
        <v>7.0</v>
      </c>
      <c r="D22" s="66" t="s">
        <v>114</v>
      </c>
      <c r="E22" s="67">
        <v>0.0</v>
      </c>
      <c r="F22" s="68"/>
      <c r="G22" s="68">
        <v>0.0</v>
      </c>
      <c r="H22" s="66" t="s">
        <v>104</v>
      </c>
      <c r="I22" s="14"/>
      <c r="J22" s="69" t="str">
        <f>"x"&amp;" ≤ "&amp;E22</f>
        <v>x ≤ 0</v>
      </c>
      <c r="K22" s="72"/>
      <c r="L22" s="71" t="str">
        <f>"x"&amp;" &gt; "&amp;E22</f>
        <v>x &gt; 0</v>
      </c>
      <c r="M22" s="14"/>
      <c r="N22" s="14"/>
      <c r="O22" s="14"/>
      <c r="P22" s="14"/>
      <c r="Q22" s="14"/>
      <c r="R22" s="14"/>
      <c r="S22" s="14"/>
      <c r="T22" s="14"/>
      <c r="U22" s="14"/>
      <c r="V22" s="14"/>
    </row>
    <row r="23" ht="15.75" customHeight="1">
      <c r="B23" s="14"/>
      <c r="C23" s="66">
        <v>8.0</v>
      </c>
      <c r="D23" s="66" t="s">
        <v>115</v>
      </c>
      <c r="E23" s="68"/>
      <c r="F23" s="68"/>
      <c r="G23" s="68"/>
      <c r="H23" s="66" t="s">
        <v>110</v>
      </c>
      <c r="I23" s="14"/>
      <c r="J23" s="72"/>
      <c r="K23" s="72"/>
      <c r="L23" s="72"/>
      <c r="M23" s="14"/>
      <c r="N23" s="14"/>
      <c r="O23" s="14"/>
      <c r="P23" s="14"/>
      <c r="Q23" s="14"/>
      <c r="R23" s="14"/>
      <c r="S23" s="14"/>
      <c r="T23" s="14"/>
      <c r="U23" s="14"/>
      <c r="V23" s="14"/>
    </row>
    <row r="24" ht="15.75" customHeight="1">
      <c r="B24" s="14"/>
      <c r="C24" s="73"/>
      <c r="D24" s="14"/>
      <c r="E24" s="14"/>
      <c r="F24" s="14"/>
      <c r="G24" s="14"/>
      <c r="H24" s="14"/>
      <c r="I24" s="14"/>
      <c r="J24" s="14"/>
      <c r="K24" s="14"/>
      <c r="L24" s="14"/>
      <c r="M24" s="14"/>
      <c r="N24" s="14"/>
      <c r="O24" s="14"/>
      <c r="P24" s="14"/>
      <c r="Q24" s="14"/>
      <c r="R24" s="14"/>
      <c r="S24" s="14"/>
      <c r="T24" s="14"/>
      <c r="U24" s="14"/>
      <c r="V24" s="14"/>
    </row>
    <row r="25" ht="15.75" customHeight="1">
      <c r="B25" s="14"/>
      <c r="C25" s="73"/>
      <c r="D25" s="14"/>
      <c r="E25" s="14"/>
      <c r="F25" s="14"/>
      <c r="G25" s="14"/>
      <c r="H25" s="14"/>
      <c r="I25" s="14"/>
      <c r="J25" s="14"/>
      <c r="K25" s="14"/>
      <c r="L25" s="14"/>
      <c r="M25" s="14"/>
      <c r="N25" s="14"/>
      <c r="O25" s="14"/>
      <c r="P25" s="14"/>
      <c r="Q25" s="14"/>
      <c r="R25" s="14"/>
      <c r="S25" s="14"/>
      <c r="T25" s="14"/>
      <c r="U25" s="14"/>
      <c r="V25" s="14"/>
    </row>
    <row r="26" ht="15.75" customHeight="1">
      <c r="B26" s="14"/>
      <c r="D26" s="66" t="s">
        <v>116</v>
      </c>
      <c r="H26" s="14"/>
      <c r="I26" s="14"/>
      <c r="J26" s="14"/>
      <c r="K26" s="14"/>
      <c r="L26" s="14"/>
      <c r="M26" s="14"/>
      <c r="N26" s="14"/>
      <c r="O26" s="14"/>
      <c r="P26" s="14"/>
      <c r="Q26" s="14"/>
      <c r="R26" s="14"/>
      <c r="S26" s="14"/>
      <c r="T26" s="14"/>
      <c r="U26" s="14"/>
      <c r="V26" s="14"/>
    </row>
    <row r="27" ht="15.75" customHeight="1">
      <c r="B27" s="14"/>
      <c r="C27" s="73"/>
      <c r="D27" s="74">
        <f t="array" ref="D27">MAX(IF(E31:E32="YES",F31:F32))</f>
        <v>0</v>
      </c>
      <c r="E27" s="14"/>
      <c r="F27" s="14"/>
      <c r="G27" s="14"/>
      <c r="H27" s="14"/>
      <c r="I27" s="14"/>
      <c r="J27" s="14"/>
      <c r="K27" s="14"/>
      <c r="L27" s="14"/>
      <c r="M27" s="14"/>
      <c r="N27" s="14"/>
      <c r="O27" s="14"/>
      <c r="P27" s="14"/>
      <c r="Q27" s="14"/>
      <c r="R27" s="14"/>
      <c r="S27" s="14"/>
      <c r="T27" s="14"/>
      <c r="U27" s="14"/>
      <c r="V27" s="14"/>
    </row>
    <row r="28" ht="15.75" customHeight="1">
      <c r="A28" s="14"/>
      <c r="B28" s="14"/>
      <c r="C28" s="73"/>
      <c r="D28" s="14"/>
      <c r="E28" s="14"/>
      <c r="F28" s="14"/>
      <c r="G28" s="14"/>
      <c r="H28" s="14"/>
      <c r="I28" s="14"/>
      <c r="J28" s="14"/>
      <c r="K28" s="14"/>
      <c r="L28" s="14"/>
      <c r="M28" s="14"/>
      <c r="N28" s="14"/>
      <c r="O28" s="14"/>
      <c r="P28" s="14"/>
      <c r="Q28" s="14"/>
      <c r="R28" s="14"/>
      <c r="S28" s="14"/>
      <c r="T28" s="14"/>
      <c r="U28" s="14"/>
      <c r="V28" s="14"/>
      <c r="W28" s="14"/>
      <c r="X28" s="14"/>
      <c r="Y28" s="14"/>
      <c r="Z28" s="14"/>
    </row>
    <row r="29" ht="15.75" customHeight="1">
      <c r="A29" s="14"/>
      <c r="B29" s="14"/>
      <c r="C29" s="73"/>
      <c r="D29" s="14"/>
      <c r="E29" s="14"/>
      <c r="F29" s="14"/>
      <c r="G29" s="14"/>
      <c r="H29" s="14"/>
      <c r="I29" s="14"/>
      <c r="J29" s="14"/>
      <c r="K29" s="14"/>
      <c r="L29" s="14"/>
      <c r="M29" s="14"/>
      <c r="N29" s="14"/>
      <c r="O29" s="14"/>
      <c r="P29" s="14"/>
      <c r="Q29" s="14"/>
      <c r="R29" s="14"/>
      <c r="S29" s="14"/>
      <c r="T29" s="14"/>
      <c r="U29" s="14"/>
      <c r="V29" s="14"/>
      <c r="W29" s="14"/>
      <c r="X29" s="14"/>
      <c r="Y29" s="14"/>
      <c r="Z29" s="14"/>
    </row>
    <row r="30" ht="39.75" customHeight="1">
      <c r="A30" s="14"/>
      <c r="B30" s="14"/>
      <c r="C30" s="73"/>
      <c r="D30" s="75" t="s">
        <v>117</v>
      </c>
      <c r="E30" s="76" t="s">
        <v>118</v>
      </c>
      <c r="F30" s="76" t="s">
        <v>119</v>
      </c>
      <c r="G30" s="14"/>
      <c r="H30" s="14"/>
      <c r="I30" s="14"/>
      <c r="J30" s="14"/>
      <c r="K30" s="14"/>
      <c r="L30" s="14"/>
      <c r="M30" s="14"/>
      <c r="N30" s="14"/>
      <c r="O30" s="14"/>
      <c r="P30" s="14"/>
      <c r="Q30" s="14"/>
      <c r="R30" s="14"/>
      <c r="S30" s="14"/>
      <c r="T30" s="14"/>
      <c r="U30" s="14"/>
      <c r="V30" s="14"/>
      <c r="W30" s="14"/>
      <c r="X30" s="14"/>
      <c r="Y30" s="14"/>
      <c r="Z30" s="14"/>
    </row>
    <row r="31" ht="15.75" customHeight="1">
      <c r="A31" s="14"/>
      <c r="B31" s="14"/>
      <c r="C31" s="73"/>
      <c r="D31" s="60" t="str">
        <f>'2.1 Lead Ancillary Input '!G16</f>
        <v>Lot 3 - MVDS Audit and Health Check</v>
      </c>
      <c r="E31" s="77" t="str">
        <f>IF('2.1 Lead Ancillary Input '!H16=TRUE,"YES","")</f>
        <v/>
      </c>
      <c r="F31" s="78">
        <v>10.0</v>
      </c>
      <c r="G31" s="14"/>
      <c r="H31" s="14"/>
      <c r="I31" s="14"/>
      <c r="J31" s="14"/>
      <c r="K31" s="14"/>
      <c r="L31" s="14"/>
      <c r="M31" s="14"/>
      <c r="N31" s="14"/>
      <c r="O31" s="14"/>
      <c r="P31" s="14"/>
      <c r="Q31" s="14"/>
      <c r="R31" s="14"/>
      <c r="S31" s="14"/>
      <c r="T31" s="14"/>
      <c r="U31" s="14"/>
      <c r="V31" s="14"/>
      <c r="W31" s="14"/>
      <c r="X31" s="14"/>
      <c r="Y31" s="14"/>
      <c r="Z31" s="14"/>
    </row>
    <row r="32" ht="15.75" customHeight="1">
      <c r="A32" s="14"/>
      <c r="B32" s="14"/>
      <c r="C32" s="73"/>
      <c r="D32" s="60" t="str">
        <f>'2.1 Lead Ancillary Input '!G17</f>
        <v>Lot 4 - MVDS Professional Services</v>
      </c>
      <c r="E32" s="77" t="str">
        <f>IF('2.1 Lead Ancillary Input '!H17=TRUE,"YES","")</f>
        <v/>
      </c>
      <c r="F32" s="78">
        <v>10.0</v>
      </c>
      <c r="G32" s="14"/>
      <c r="H32" s="14"/>
      <c r="I32" s="14"/>
      <c r="J32" s="14"/>
      <c r="K32" s="14"/>
      <c r="L32" s="14"/>
      <c r="M32" s="14"/>
      <c r="N32" s="14"/>
      <c r="O32" s="14"/>
      <c r="P32" s="14"/>
      <c r="Q32" s="14"/>
      <c r="R32" s="14"/>
      <c r="S32" s="14"/>
      <c r="T32" s="14"/>
      <c r="U32" s="14"/>
      <c r="V32" s="14"/>
      <c r="W32" s="14"/>
      <c r="X32" s="14"/>
      <c r="Y32" s="14"/>
      <c r="Z32" s="14"/>
    </row>
    <row r="33" ht="24.75" customHeight="1">
      <c r="A33" s="14"/>
      <c r="B33" s="14"/>
      <c r="C33" s="79"/>
      <c r="M33" s="14"/>
      <c r="N33" s="14"/>
      <c r="O33" s="14"/>
      <c r="P33" s="14"/>
      <c r="Q33" s="14"/>
      <c r="R33" s="14"/>
      <c r="S33" s="14"/>
      <c r="T33" s="14"/>
      <c r="U33" s="14"/>
      <c r="V33" s="14"/>
      <c r="W33" s="14"/>
      <c r="X33" s="14"/>
      <c r="Y33" s="14"/>
      <c r="Z33" s="14"/>
    </row>
    <row r="34" ht="15.75" customHeight="1">
      <c r="A34" s="14"/>
      <c r="B34" s="14"/>
      <c r="C34" s="73"/>
      <c r="D34" s="24"/>
      <c r="E34" s="14"/>
      <c r="F34" s="14"/>
      <c r="G34" s="14"/>
      <c r="H34" s="14"/>
      <c r="I34" s="14"/>
      <c r="J34" s="14"/>
      <c r="K34" s="14"/>
      <c r="L34" s="14"/>
      <c r="M34" s="14"/>
      <c r="N34" s="14"/>
      <c r="O34" s="14"/>
      <c r="P34" s="14"/>
      <c r="Q34" s="14"/>
      <c r="R34" s="14"/>
      <c r="S34" s="14"/>
      <c r="T34" s="14"/>
      <c r="U34" s="14"/>
      <c r="V34" s="14"/>
    </row>
    <row r="35" ht="15.75" customHeight="1">
      <c r="A35" s="15" t="s">
        <v>93</v>
      </c>
      <c r="B35" s="15"/>
      <c r="C35" s="15"/>
      <c r="D35" s="15"/>
      <c r="E35" s="15"/>
      <c r="F35" s="15"/>
      <c r="G35" s="15"/>
      <c r="H35" s="15"/>
      <c r="I35" s="15"/>
      <c r="J35" s="15"/>
      <c r="K35" s="15"/>
      <c r="L35" s="15"/>
      <c r="M35" s="15"/>
      <c r="N35" s="15"/>
      <c r="O35" s="15"/>
      <c r="P35" s="15"/>
      <c r="Q35" s="15"/>
      <c r="R35" s="15"/>
      <c r="S35" s="15"/>
      <c r="T35" s="15"/>
      <c r="U35" s="15"/>
      <c r="V35" s="15"/>
    </row>
    <row r="36" ht="14.25" customHeight="1">
      <c r="V36" s="14"/>
    </row>
    <row r="37" ht="14.25" hidden="1" customHeight="1">
      <c r="V37" s="14"/>
    </row>
    <row r="38" ht="14.25" hidden="1" customHeight="1">
      <c r="V38" s="14"/>
    </row>
    <row r="39" ht="14.25" hidden="1" customHeight="1">
      <c r="V39" s="14"/>
    </row>
    <row r="40" ht="14.25" hidden="1" customHeight="1">
      <c r="V40" s="14"/>
    </row>
    <row r="41" ht="14.25" hidden="1" customHeight="1">
      <c r="V41" s="14"/>
    </row>
    <row r="42" ht="14.25" hidden="1" customHeight="1">
      <c r="V42" s="14"/>
    </row>
    <row r="43" ht="14.25" hidden="1" customHeight="1">
      <c r="V43" s="14"/>
    </row>
    <row r="44" ht="14.25" hidden="1" customHeight="1">
      <c r="V44" s="14"/>
    </row>
    <row r="45" ht="14.25" hidden="1" customHeight="1">
      <c r="V45" s="14"/>
    </row>
    <row r="46" ht="14.25" hidden="1" customHeight="1">
      <c r="V46" s="14"/>
    </row>
    <row r="47" ht="14.25" hidden="1" customHeight="1">
      <c r="V47" s="14"/>
    </row>
    <row r="48" ht="14.25" hidden="1" customHeight="1">
      <c r="V48" s="14"/>
    </row>
    <row r="49" ht="15.75" customHeight="1">
      <c r="V49" s="14"/>
    </row>
    <row r="50" ht="15.75" customHeight="1">
      <c r="V50" s="14"/>
    </row>
    <row r="51" ht="15.75" customHeight="1">
      <c r="V51" s="14"/>
    </row>
    <row r="52" ht="15.75" customHeight="1">
      <c r="V52" s="14"/>
    </row>
    <row r="53" ht="15.75" customHeight="1">
      <c r="V53" s="14"/>
    </row>
    <row r="54" ht="15.75" customHeight="1">
      <c r="V54" s="14"/>
    </row>
    <row r="55" ht="15.75" customHeight="1">
      <c r="V55" s="14"/>
    </row>
    <row r="56" ht="15.75" customHeight="1">
      <c r="V56" s="14"/>
    </row>
    <row r="57" ht="15.75" customHeight="1">
      <c r="V57" s="14"/>
    </row>
    <row r="58" ht="15.75" customHeight="1">
      <c r="V58" s="14"/>
    </row>
    <row r="59" ht="15.75" customHeight="1">
      <c r="V59" s="14"/>
    </row>
    <row r="60" ht="15.75" customHeight="1">
      <c r="V60" s="14"/>
    </row>
    <row r="61" ht="15.75" customHeight="1">
      <c r="V61" s="14"/>
    </row>
    <row r="62" ht="15.75" customHeight="1">
      <c r="V62" s="14"/>
    </row>
    <row r="63" ht="15.75" customHeight="1">
      <c r="V63" s="14"/>
    </row>
    <row r="64" ht="15.75" customHeight="1">
      <c r="V64" s="14"/>
    </row>
    <row r="65" ht="15.75" customHeight="1">
      <c r="V65" s="14"/>
    </row>
    <row r="66" ht="15.75" customHeight="1">
      <c r="V66" s="14"/>
    </row>
    <row r="67" ht="15.75" customHeight="1">
      <c r="V67" s="14"/>
    </row>
    <row r="68" ht="15.75" customHeight="1">
      <c r="V68" s="14"/>
    </row>
    <row r="69" ht="15.75" customHeight="1">
      <c r="V69" s="14"/>
    </row>
    <row r="70" ht="15.75" customHeight="1">
      <c r="V70" s="14"/>
    </row>
    <row r="71" ht="15.75" customHeight="1">
      <c r="V71" s="14"/>
    </row>
    <row r="72" ht="15.75" customHeight="1">
      <c r="V72" s="14"/>
    </row>
    <row r="73" ht="15.75" customHeight="1">
      <c r="V73" s="14"/>
    </row>
    <row r="74" ht="15.75" customHeight="1">
      <c r="V74" s="14"/>
    </row>
    <row r="75" ht="15.75" customHeight="1">
      <c r="V75" s="14"/>
    </row>
    <row r="76" ht="15.75" customHeight="1">
      <c r="V76" s="14"/>
    </row>
    <row r="77" ht="15.75" customHeight="1">
      <c r="V77" s="14"/>
    </row>
    <row r="78" ht="15.75" customHeight="1">
      <c r="V78" s="14"/>
    </row>
    <row r="79" ht="15.75" customHeight="1">
      <c r="V79" s="14"/>
    </row>
    <row r="80" ht="15.75" customHeight="1">
      <c r="V80" s="14"/>
    </row>
    <row r="81" ht="15.75" customHeight="1">
      <c r="V81" s="14"/>
    </row>
    <row r="82" ht="15.75" customHeight="1">
      <c r="V82" s="14"/>
    </row>
    <row r="83" ht="15.75" customHeight="1">
      <c r="V83" s="14"/>
    </row>
    <row r="84" ht="15.75" customHeight="1">
      <c r="V84" s="14"/>
    </row>
    <row r="85" ht="15.75" customHeight="1">
      <c r="V85" s="14"/>
    </row>
    <row r="86" ht="15.75" customHeight="1">
      <c r="V86" s="14"/>
    </row>
    <row r="87" ht="15.75" customHeight="1">
      <c r="V87" s="14"/>
    </row>
    <row r="88" ht="15.75" customHeight="1">
      <c r="V88" s="14"/>
    </row>
    <row r="89" ht="15.75" customHeight="1">
      <c r="V89" s="14"/>
    </row>
    <row r="90" ht="15.75" customHeight="1">
      <c r="V90" s="14"/>
    </row>
    <row r="91" ht="15.75" customHeight="1">
      <c r="V91" s="14"/>
    </row>
    <row r="92" ht="15.75" customHeight="1">
      <c r="V92" s="14"/>
    </row>
    <row r="93" ht="15.75" customHeight="1">
      <c r="V93" s="14"/>
    </row>
    <row r="94" ht="15.75" customHeight="1">
      <c r="V94" s="14"/>
    </row>
    <row r="95" ht="15.75" customHeight="1">
      <c r="V95" s="14"/>
    </row>
    <row r="96" ht="15.75" customHeight="1">
      <c r="V96" s="14"/>
    </row>
    <row r="97" ht="15.75" customHeight="1">
      <c r="V97" s="14"/>
    </row>
    <row r="98" ht="15.75" customHeight="1">
      <c r="V98" s="14"/>
    </row>
    <row r="99" ht="15.75" customHeight="1">
      <c r="V99" s="14"/>
    </row>
    <row r="100" ht="15.75" customHeight="1">
      <c r="V100" s="14"/>
    </row>
    <row r="101" ht="15.75" customHeight="1">
      <c r="V101" s="14"/>
    </row>
    <row r="102" ht="15.75" customHeight="1">
      <c r="V102" s="14"/>
    </row>
    <row r="103" ht="15.75" customHeight="1">
      <c r="V103" s="14"/>
    </row>
    <row r="104" ht="15.75" customHeight="1">
      <c r="V104" s="14"/>
    </row>
    <row r="105" ht="15.75" customHeight="1">
      <c r="V105" s="14"/>
    </row>
    <row r="106" ht="15.75" customHeight="1">
      <c r="V106" s="14"/>
    </row>
    <row r="107" ht="15.75" customHeight="1">
      <c r="V107" s="14"/>
    </row>
    <row r="108" ht="15.75" customHeight="1">
      <c r="V108" s="14"/>
    </row>
    <row r="109" ht="15.75" customHeight="1">
      <c r="V109" s="14"/>
    </row>
    <row r="110" ht="15.75" customHeight="1">
      <c r="V110" s="14"/>
    </row>
    <row r="111" ht="15.75" customHeight="1">
      <c r="V111" s="14"/>
    </row>
    <row r="112" ht="15.75" customHeight="1">
      <c r="V112" s="14"/>
    </row>
    <row r="113" ht="15.75" customHeight="1">
      <c r="V113" s="14"/>
    </row>
    <row r="114" ht="15.75" customHeight="1">
      <c r="V114" s="14"/>
    </row>
    <row r="115" ht="15.75" customHeight="1">
      <c r="V115" s="14"/>
    </row>
    <row r="116" ht="15.75" customHeight="1">
      <c r="V116" s="14"/>
    </row>
    <row r="117" ht="15.75" customHeight="1">
      <c r="V117" s="14"/>
    </row>
    <row r="118" ht="15.75" customHeight="1">
      <c r="V118" s="14"/>
    </row>
    <row r="119" ht="15.75" customHeight="1">
      <c r="V119" s="14"/>
    </row>
    <row r="120" ht="15.75" customHeight="1">
      <c r="V120" s="14"/>
    </row>
    <row r="121" ht="15.75" customHeight="1">
      <c r="V121" s="14"/>
    </row>
    <row r="122" ht="15.75" customHeight="1">
      <c r="V122" s="14"/>
    </row>
    <row r="123" ht="15.75" customHeight="1">
      <c r="V123" s="14"/>
    </row>
    <row r="124" ht="15.75" customHeight="1">
      <c r="V124" s="14"/>
    </row>
    <row r="125" ht="15.75" customHeight="1">
      <c r="V125" s="14"/>
    </row>
    <row r="126" ht="15.75" customHeight="1">
      <c r="V126" s="14"/>
    </row>
    <row r="127" ht="15.75" customHeight="1">
      <c r="V127" s="14"/>
    </row>
    <row r="128" ht="15.75" customHeight="1">
      <c r="V128" s="14"/>
    </row>
    <row r="129" ht="15.75" customHeight="1">
      <c r="V129" s="14"/>
    </row>
    <row r="130" ht="15.75" customHeight="1">
      <c r="V130" s="14"/>
    </row>
    <row r="131" ht="15.75" customHeight="1">
      <c r="V131" s="14"/>
    </row>
    <row r="132" ht="15.75" customHeight="1">
      <c r="V132" s="14"/>
    </row>
    <row r="133" ht="15.75" customHeight="1">
      <c r="V133" s="14"/>
    </row>
    <row r="134" ht="15.75" customHeight="1">
      <c r="V134" s="14"/>
    </row>
    <row r="135" ht="15.75" customHeight="1">
      <c r="V135" s="14"/>
    </row>
    <row r="136" ht="15.75" customHeight="1">
      <c r="V136" s="14"/>
    </row>
    <row r="137" ht="15.75" customHeight="1">
      <c r="V137" s="14"/>
    </row>
    <row r="138" ht="15.75" customHeight="1">
      <c r="V138" s="14"/>
    </row>
    <row r="139" ht="15.75" customHeight="1">
      <c r="V139" s="14"/>
    </row>
    <row r="140" ht="15.75" customHeight="1">
      <c r="V140" s="14"/>
    </row>
    <row r="141" ht="15.75" customHeight="1">
      <c r="V141" s="14"/>
    </row>
    <row r="142" ht="15.75" customHeight="1">
      <c r="V142" s="14"/>
    </row>
    <row r="143" ht="15.75" customHeight="1">
      <c r="V143" s="14"/>
    </row>
    <row r="144" ht="15.75" customHeight="1">
      <c r="V144" s="14"/>
    </row>
    <row r="145" ht="15.75" customHeight="1">
      <c r="V145" s="14"/>
    </row>
    <row r="146" ht="15.75" customHeight="1">
      <c r="V146" s="14"/>
    </row>
    <row r="147" ht="15.75" customHeight="1">
      <c r="V147" s="14"/>
    </row>
    <row r="148" ht="15.75" customHeight="1">
      <c r="V148" s="14"/>
    </row>
    <row r="149" ht="15.75" customHeight="1">
      <c r="V149" s="14"/>
    </row>
    <row r="150" ht="15.75" customHeight="1">
      <c r="V150" s="14"/>
    </row>
    <row r="151" ht="15.75" customHeight="1">
      <c r="V151" s="14"/>
    </row>
    <row r="152" ht="15.75" customHeight="1">
      <c r="V152" s="14"/>
    </row>
    <row r="153" ht="15.75" customHeight="1">
      <c r="V153" s="14"/>
    </row>
    <row r="154" ht="15.75" customHeight="1">
      <c r="V154" s="14"/>
    </row>
    <row r="155" ht="15.75" customHeight="1">
      <c r="V155" s="14"/>
    </row>
    <row r="156" ht="15.75" customHeight="1">
      <c r="V156" s="14"/>
    </row>
    <row r="157" ht="15.75" customHeight="1">
      <c r="V157" s="14"/>
    </row>
    <row r="158" ht="15.75" customHeight="1">
      <c r="V158" s="14"/>
    </row>
    <row r="159" ht="15.75" customHeight="1">
      <c r="V159" s="14"/>
    </row>
    <row r="160" ht="15.75" customHeight="1">
      <c r="V160" s="14"/>
    </row>
    <row r="161" ht="15.75" customHeight="1">
      <c r="V161" s="14"/>
    </row>
    <row r="162" ht="15.75" customHeight="1">
      <c r="V162" s="14"/>
    </row>
    <row r="163" ht="15.75" customHeight="1">
      <c r="V163" s="14"/>
    </row>
    <row r="164" ht="15.75" customHeight="1">
      <c r="V164" s="14"/>
    </row>
    <row r="165" ht="15.75" customHeight="1">
      <c r="V165" s="14"/>
    </row>
    <row r="166" ht="15.75" customHeight="1">
      <c r="V166" s="14"/>
    </row>
    <row r="167" ht="15.75" customHeight="1">
      <c r="V167" s="14"/>
    </row>
    <row r="168" ht="15.75" customHeight="1">
      <c r="V168" s="14"/>
    </row>
    <row r="169" ht="15.75" customHeight="1">
      <c r="V169" s="14"/>
    </row>
    <row r="170" ht="15.75" customHeight="1">
      <c r="V170" s="14"/>
    </row>
    <row r="171" ht="15.75" customHeight="1">
      <c r="V171" s="14"/>
    </row>
    <row r="172" ht="15.75" customHeight="1">
      <c r="V172" s="14"/>
    </row>
    <row r="173" ht="15.75" customHeight="1">
      <c r="V173" s="14"/>
    </row>
    <row r="174" ht="15.75" customHeight="1">
      <c r="V174" s="14"/>
    </row>
    <row r="175" ht="15.75" customHeight="1">
      <c r="V175" s="14"/>
    </row>
    <row r="176" ht="15.75" customHeight="1">
      <c r="V176" s="14"/>
    </row>
    <row r="177" ht="15.75" customHeight="1">
      <c r="V177" s="14"/>
    </row>
    <row r="178" ht="15.75" customHeight="1">
      <c r="V178" s="14"/>
    </row>
    <row r="179" ht="15.75" customHeight="1">
      <c r="V179" s="14"/>
    </row>
    <row r="180" ht="15.75" customHeight="1">
      <c r="V180" s="14"/>
    </row>
    <row r="181" ht="15.75" customHeight="1">
      <c r="V181" s="14"/>
    </row>
    <row r="182" ht="15.75" customHeight="1">
      <c r="V182" s="14"/>
    </row>
    <row r="183" ht="15.75" customHeight="1">
      <c r="V183" s="14"/>
    </row>
    <row r="184" ht="15.75" customHeight="1">
      <c r="V184" s="14"/>
    </row>
    <row r="185" ht="15.75" customHeight="1">
      <c r="V185" s="14"/>
    </row>
    <row r="186" ht="15.75" customHeight="1">
      <c r="V186" s="14"/>
    </row>
    <row r="187" ht="15.75" customHeight="1">
      <c r="V187" s="14"/>
    </row>
    <row r="188" ht="15.75" customHeight="1">
      <c r="V188" s="14"/>
    </row>
    <row r="189" ht="15.75" customHeight="1">
      <c r="V189" s="14"/>
    </row>
    <row r="190" ht="15.75" customHeight="1">
      <c r="V190" s="14"/>
    </row>
    <row r="191" ht="15.75" customHeight="1">
      <c r="V191" s="14"/>
    </row>
    <row r="192" ht="15.75" customHeight="1">
      <c r="V192" s="14"/>
    </row>
    <row r="193" ht="15.75" customHeight="1">
      <c r="V193" s="14"/>
    </row>
    <row r="194" ht="15.75" customHeight="1">
      <c r="V194" s="14"/>
    </row>
    <row r="195" ht="15.75" customHeight="1">
      <c r="V195" s="14"/>
    </row>
    <row r="196" ht="15.75" customHeight="1">
      <c r="V196" s="14"/>
    </row>
    <row r="197" ht="15.75" customHeight="1">
      <c r="V197" s="14"/>
    </row>
    <row r="198" ht="15.75" customHeight="1">
      <c r="V198" s="14"/>
    </row>
    <row r="199" ht="15.75" customHeight="1">
      <c r="V199" s="14"/>
    </row>
    <row r="200" ht="15.75" customHeight="1">
      <c r="V200" s="14"/>
    </row>
    <row r="201" ht="15.75" customHeight="1">
      <c r="V201" s="14"/>
    </row>
    <row r="202" ht="15.75" customHeight="1">
      <c r="V202" s="14"/>
    </row>
    <row r="203" ht="15.75" customHeight="1">
      <c r="V203" s="14"/>
    </row>
    <row r="204" ht="15.75" customHeight="1">
      <c r="V204" s="14"/>
    </row>
    <row r="205" ht="15.75" customHeight="1">
      <c r="V205" s="14"/>
    </row>
    <row r="206" ht="15.75" customHeight="1">
      <c r="V206" s="14"/>
    </row>
    <row r="207" ht="15.75" customHeight="1">
      <c r="V207" s="14"/>
    </row>
    <row r="208" ht="15.75" customHeight="1">
      <c r="V208" s="14"/>
    </row>
    <row r="209" ht="15.75" customHeight="1">
      <c r="V209" s="14"/>
    </row>
    <row r="210" ht="15.75" customHeight="1">
      <c r="V210" s="14"/>
    </row>
    <row r="211" ht="15.75" customHeight="1">
      <c r="V211" s="14"/>
    </row>
    <row r="212" ht="15.75" customHeight="1">
      <c r="V212" s="14"/>
    </row>
    <row r="213" ht="15.75" customHeight="1">
      <c r="V213" s="14"/>
    </row>
    <row r="214" ht="15.75" customHeight="1">
      <c r="V214" s="14"/>
    </row>
    <row r="215" ht="15.75" customHeight="1">
      <c r="V215" s="14"/>
    </row>
    <row r="216" ht="15.75" customHeight="1">
      <c r="V216" s="14"/>
    </row>
    <row r="217" ht="15.75" customHeight="1">
      <c r="V217" s="14"/>
    </row>
    <row r="218" ht="15.75" customHeight="1">
      <c r="V218" s="14"/>
    </row>
    <row r="219" ht="15.75" customHeight="1">
      <c r="V219" s="14"/>
    </row>
    <row r="220" ht="15.75" customHeight="1">
      <c r="V220" s="14"/>
    </row>
    <row r="221" ht="15.75" customHeight="1">
      <c r="V221" s="14"/>
    </row>
    <row r="222" ht="15.75" customHeight="1">
      <c r="V222" s="14"/>
    </row>
    <row r="223" ht="15.75" customHeight="1">
      <c r="V223" s="14"/>
    </row>
    <row r="224" ht="15.75" customHeight="1">
      <c r="V224" s="14"/>
    </row>
    <row r="225" ht="15.75" customHeight="1">
      <c r="V225" s="14"/>
    </row>
    <row r="226" ht="15.75" customHeight="1">
      <c r="V226" s="14"/>
    </row>
    <row r="227" ht="15.75" customHeight="1">
      <c r="V227" s="14"/>
    </row>
    <row r="228" ht="15.75" customHeight="1">
      <c r="V228" s="14"/>
    </row>
    <row r="229" ht="15.75" customHeight="1">
      <c r="V229" s="14"/>
    </row>
    <row r="230" ht="15.75" customHeight="1">
      <c r="V230" s="14"/>
    </row>
    <row r="231" ht="15.75" customHeight="1">
      <c r="V231" s="14"/>
    </row>
    <row r="232" ht="15.75" customHeight="1">
      <c r="V232" s="14"/>
    </row>
    <row r="233" ht="15.75" customHeight="1">
      <c r="V233" s="14"/>
    </row>
    <row r="234" ht="15.75" customHeight="1">
      <c r="V234" s="14"/>
    </row>
    <row r="235" ht="15.75" customHeight="1">
      <c r="V235" s="14"/>
    </row>
    <row r="236" ht="15.75" customHeight="1">
      <c r="V236" s="14"/>
    </row>
    <row r="237" ht="15.75" customHeight="1">
      <c r="V237" s="14"/>
    </row>
    <row r="238" ht="15.75" customHeight="1">
      <c r="V238" s="14"/>
    </row>
    <row r="239" ht="15.75" customHeight="1">
      <c r="V239" s="14"/>
    </row>
    <row r="240" ht="15.75" customHeight="1">
      <c r="V240" s="14"/>
    </row>
    <row r="241" ht="15.75" customHeight="1">
      <c r="V241" s="14"/>
    </row>
    <row r="242" ht="15.75" customHeight="1">
      <c r="V242" s="14"/>
    </row>
    <row r="243" ht="15.75" customHeight="1">
      <c r="V243" s="14"/>
    </row>
    <row r="244" ht="15.75" customHeight="1">
      <c r="V244" s="14"/>
    </row>
    <row r="245" ht="15.75" customHeight="1">
      <c r="V245" s="14"/>
    </row>
    <row r="246" ht="15.75" customHeight="1">
      <c r="V246" s="14"/>
    </row>
    <row r="247" ht="15.75" customHeight="1">
      <c r="V247" s="14"/>
    </row>
    <row r="248" ht="15.75" customHeight="1">
      <c r="V248" s="14"/>
    </row>
    <row r="249" ht="15.75" customHeight="1">
      <c r="V249" s="14"/>
    </row>
    <row r="250" ht="15.75" customHeight="1">
      <c r="V250" s="14"/>
    </row>
    <row r="251" ht="15.75" customHeight="1">
      <c r="V251" s="14"/>
    </row>
    <row r="252" ht="15.75" customHeight="1">
      <c r="V252" s="14"/>
    </row>
    <row r="253" ht="15.75" customHeight="1">
      <c r="V253" s="14"/>
    </row>
    <row r="254" ht="15.75" customHeight="1">
      <c r="V254" s="14"/>
    </row>
    <row r="255" ht="15.75" customHeight="1">
      <c r="V255" s="14"/>
    </row>
    <row r="256" ht="15.75" customHeight="1">
      <c r="V256" s="14"/>
    </row>
    <row r="257" ht="15.75" customHeight="1">
      <c r="V257" s="14"/>
    </row>
    <row r="258" ht="15.75" customHeight="1">
      <c r="V258" s="14"/>
    </row>
    <row r="259" ht="15.75" customHeight="1">
      <c r="V259" s="14"/>
    </row>
    <row r="260" ht="15.75" customHeight="1">
      <c r="V260" s="14"/>
    </row>
    <row r="261" ht="15.75" customHeight="1">
      <c r="V261" s="14"/>
    </row>
    <row r="262" ht="15.75" customHeight="1">
      <c r="V262" s="14"/>
    </row>
    <row r="263" ht="15.75" customHeight="1">
      <c r="V263" s="14"/>
    </row>
    <row r="264" ht="15.75" customHeight="1">
      <c r="V264" s="14"/>
    </row>
    <row r="265" ht="15.75" customHeight="1">
      <c r="V265" s="14"/>
    </row>
    <row r="266" ht="15.75" customHeight="1">
      <c r="V266" s="14"/>
    </row>
    <row r="267" ht="15.75" customHeight="1">
      <c r="V267" s="14"/>
    </row>
    <row r="268" ht="15.75" customHeight="1">
      <c r="V268" s="14"/>
    </row>
    <row r="269" ht="15.75" customHeight="1">
      <c r="V269" s="14"/>
    </row>
    <row r="270" ht="15.75" customHeight="1">
      <c r="V270" s="14"/>
    </row>
    <row r="271" ht="15.75" customHeight="1">
      <c r="V271" s="14"/>
    </row>
    <row r="272" ht="15.75" customHeight="1">
      <c r="V272" s="14"/>
    </row>
    <row r="273" ht="15.75" customHeight="1">
      <c r="V273" s="14"/>
    </row>
    <row r="274" ht="15.75" customHeight="1">
      <c r="V274" s="14"/>
    </row>
    <row r="275" ht="15.75" customHeight="1">
      <c r="V275" s="14"/>
    </row>
    <row r="276" ht="15.75" customHeight="1">
      <c r="V276" s="14"/>
    </row>
    <row r="277" ht="15.75" customHeight="1">
      <c r="V277" s="14"/>
    </row>
    <row r="278" ht="15.75" customHeight="1">
      <c r="V278" s="14"/>
    </row>
    <row r="279" ht="15.75" customHeight="1">
      <c r="V279" s="14"/>
    </row>
    <row r="280" ht="15.75" customHeight="1">
      <c r="V280" s="14"/>
    </row>
    <row r="281" ht="15.75" customHeight="1">
      <c r="V281" s="14"/>
    </row>
    <row r="282" ht="15.75" customHeight="1">
      <c r="V282" s="14"/>
    </row>
    <row r="283" ht="15.75" customHeight="1">
      <c r="V283" s="14"/>
    </row>
    <row r="284" ht="15.75" customHeight="1">
      <c r="V284" s="14"/>
    </row>
    <row r="285" ht="15.75" customHeight="1">
      <c r="V285" s="14"/>
    </row>
    <row r="286" ht="15.75" customHeight="1">
      <c r="V286" s="14"/>
    </row>
    <row r="287" ht="15.75" customHeight="1">
      <c r="V287" s="14"/>
    </row>
    <row r="288" ht="15.75" customHeight="1">
      <c r="V288" s="14"/>
    </row>
    <row r="289" ht="15.75" customHeight="1">
      <c r="V289" s="14"/>
    </row>
    <row r="290" ht="15.75" customHeight="1">
      <c r="V290" s="14"/>
    </row>
    <row r="291" ht="15.75" customHeight="1">
      <c r="V291" s="14"/>
    </row>
    <row r="292" ht="15.75" customHeight="1">
      <c r="V292" s="14"/>
    </row>
    <row r="293" ht="15.75" customHeight="1">
      <c r="V293" s="14"/>
    </row>
    <row r="294" ht="15.75" customHeight="1">
      <c r="V294" s="14"/>
    </row>
    <row r="295" ht="15.75" customHeight="1">
      <c r="V295" s="14"/>
    </row>
    <row r="296" ht="15.75" customHeight="1">
      <c r="V296" s="14"/>
    </row>
    <row r="297" ht="15.75" customHeight="1">
      <c r="V297" s="14"/>
    </row>
    <row r="298" ht="15.75" customHeight="1">
      <c r="V298" s="14"/>
    </row>
    <row r="299" ht="15.75" customHeight="1">
      <c r="V299" s="14"/>
    </row>
    <row r="300" ht="15.75" customHeight="1">
      <c r="V300" s="14"/>
    </row>
    <row r="301" ht="15.75" customHeight="1">
      <c r="V301" s="14"/>
    </row>
    <row r="302" ht="15.75" customHeight="1">
      <c r="V302" s="14"/>
    </row>
    <row r="303" ht="15.75" customHeight="1">
      <c r="V303" s="14"/>
    </row>
    <row r="304" ht="15.75" customHeight="1">
      <c r="V304" s="14"/>
    </row>
    <row r="305" ht="15.75" customHeight="1">
      <c r="V305" s="14"/>
    </row>
    <row r="306" ht="15.75" customHeight="1">
      <c r="V306" s="14"/>
    </row>
    <row r="307" ht="15.75" customHeight="1">
      <c r="V307" s="14"/>
    </row>
    <row r="308" ht="15.75" customHeight="1">
      <c r="V308" s="14"/>
    </row>
    <row r="309" ht="15.75" customHeight="1">
      <c r="V309" s="14"/>
    </row>
    <row r="310" ht="15.75" customHeight="1">
      <c r="V310" s="14"/>
    </row>
    <row r="311" ht="15.75" customHeight="1">
      <c r="V311" s="14"/>
    </row>
    <row r="312" ht="15.75" customHeight="1">
      <c r="V312" s="14"/>
    </row>
    <row r="313" ht="15.75" customHeight="1">
      <c r="V313" s="14"/>
    </row>
    <row r="314" ht="15.75" customHeight="1">
      <c r="V314" s="14"/>
    </row>
    <row r="315" ht="15.75" customHeight="1">
      <c r="V315" s="14"/>
    </row>
    <row r="316" ht="15.75" customHeight="1">
      <c r="V316" s="14"/>
    </row>
    <row r="317" ht="15.75" customHeight="1">
      <c r="V317" s="14"/>
    </row>
    <row r="318" ht="15.75" customHeight="1">
      <c r="V318" s="14"/>
    </row>
    <row r="319" ht="15.75" customHeight="1">
      <c r="V319" s="14"/>
    </row>
    <row r="320" ht="15.75" customHeight="1">
      <c r="V320" s="14"/>
    </row>
    <row r="321" ht="15.75" customHeight="1">
      <c r="V321" s="14"/>
    </row>
    <row r="322" ht="15.75" customHeight="1">
      <c r="V322" s="14"/>
    </row>
    <row r="323" ht="15.75" customHeight="1">
      <c r="V323" s="14"/>
    </row>
    <row r="324" ht="15.75" customHeight="1">
      <c r="V324" s="14"/>
    </row>
    <row r="325" ht="15.75" customHeight="1">
      <c r="V325" s="14"/>
    </row>
    <row r="326" ht="15.75" customHeight="1">
      <c r="V326" s="14"/>
    </row>
    <row r="327" ht="15.75" customHeight="1">
      <c r="V327" s="14"/>
    </row>
    <row r="328" ht="15.75" customHeight="1">
      <c r="V328" s="14"/>
    </row>
    <row r="329" ht="15.75" customHeight="1">
      <c r="V329" s="14"/>
    </row>
    <row r="330" ht="15.75" customHeight="1">
      <c r="V330" s="14"/>
    </row>
    <row r="331" ht="15.75" customHeight="1">
      <c r="V331" s="14"/>
    </row>
    <row r="332" ht="15.75" customHeight="1">
      <c r="V332" s="14"/>
    </row>
    <row r="333" ht="15.75" customHeight="1">
      <c r="V333" s="14"/>
    </row>
    <row r="334" ht="15.75" customHeight="1">
      <c r="V334" s="14"/>
    </row>
    <row r="335" ht="15.75" customHeight="1">
      <c r="V335" s="14"/>
    </row>
    <row r="336" ht="15.75" customHeight="1">
      <c r="V336" s="14"/>
    </row>
    <row r="337" ht="15.75" customHeight="1">
      <c r="V337" s="14"/>
    </row>
    <row r="338" ht="15.75" customHeight="1">
      <c r="V338" s="14"/>
    </row>
    <row r="339" ht="15.75" customHeight="1">
      <c r="V339" s="14"/>
    </row>
    <row r="340" ht="15.75" customHeight="1">
      <c r="V340" s="14"/>
    </row>
    <row r="341" ht="15.75" customHeight="1">
      <c r="V341" s="14"/>
    </row>
    <row r="342" ht="15.75" customHeight="1">
      <c r="V342" s="14"/>
    </row>
    <row r="343" ht="15.75" customHeight="1">
      <c r="V343" s="14"/>
    </row>
    <row r="344" ht="15.75" customHeight="1">
      <c r="V344" s="14"/>
    </row>
    <row r="345" ht="15.75" customHeight="1">
      <c r="V345" s="14"/>
    </row>
    <row r="346" ht="15.75" customHeight="1">
      <c r="V346" s="14"/>
    </row>
    <row r="347" ht="15.75" customHeight="1">
      <c r="V347" s="14"/>
    </row>
    <row r="348" ht="15.75" customHeight="1">
      <c r="V348" s="14"/>
    </row>
    <row r="349" ht="15.75" customHeight="1">
      <c r="V349" s="14"/>
    </row>
    <row r="350" ht="15.75" customHeight="1">
      <c r="V350" s="14"/>
    </row>
    <row r="351" ht="15.75" customHeight="1">
      <c r="V351" s="14"/>
    </row>
    <row r="352" ht="15.75" customHeight="1">
      <c r="V352" s="14"/>
    </row>
    <row r="353" ht="15.75" customHeight="1">
      <c r="V353" s="14"/>
    </row>
    <row r="354" ht="15.75" customHeight="1">
      <c r="V354" s="14"/>
    </row>
    <row r="355" ht="15.75" customHeight="1">
      <c r="V355" s="14"/>
    </row>
    <row r="356" ht="15.75" customHeight="1">
      <c r="V356" s="14"/>
    </row>
    <row r="357" ht="15.75" customHeight="1">
      <c r="V357" s="14"/>
    </row>
    <row r="358" ht="15.75" customHeight="1">
      <c r="V358" s="14"/>
    </row>
    <row r="359" ht="15.75" customHeight="1">
      <c r="V359" s="14"/>
    </row>
    <row r="360" ht="15.75" customHeight="1">
      <c r="V360" s="14"/>
    </row>
    <row r="361" ht="15.75" customHeight="1">
      <c r="V361" s="14"/>
    </row>
    <row r="362" ht="15.75" customHeight="1">
      <c r="V362" s="14"/>
    </row>
    <row r="363" ht="15.75" customHeight="1">
      <c r="V363" s="14"/>
    </row>
    <row r="364" ht="15.75" customHeight="1">
      <c r="V364" s="14"/>
    </row>
    <row r="365" ht="15.75" customHeight="1">
      <c r="V365" s="14"/>
    </row>
    <row r="366" ht="15.75" customHeight="1">
      <c r="V366" s="14"/>
    </row>
    <row r="367" ht="15.75" customHeight="1">
      <c r="V367" s="14"/>
    </row>
    <row r="368" ht="15.75" customHeight="1">
      <c r="V368" s="14"/>
    </row>
    <row r="369" ht="15.75" customHeight="1">
      <c r="V369" s="14"/>
    </row>
    <row r="370" ht="15.75" customHeight="1">
      <c r="V370" s="14"/>
    </row>
    <row r="371" ht="15.75" customHeight="1">
      <c r="V371" s="14"/>
    </row>
    <row r="372" ht="15.75" customHeight="1">
      <c r="V372" s="14"/>
    </row>
    <row r="373" ht="15.75" customHeight="1">
      <c r="V373" s="14"/>
    </row>
    <row r="374" ht="15.75" customHeight="1">
      <c r="V374" s="14"/>
    </row>
    <row r="375" ht="15.75" customHeight="1">
      <c r="V375" s="14"/>
    </row>
    <row r="376" ht="15.75" customHeight="1">
      <c r="V376" s="14"/>
    </row>
    <row r="377" ht="15.75" customHeight="1">
      <c r="V377" s="14"/>
    </row>
    <row r="378" ht="15.75" customHeight="1">
      <c r="V378" s="14"/>
    </row>
    <row r="379" ht="15.75" customHeight="1">
      <c r="V379" s="14"/>
    </row>
    <row r="380" ht="15.75" customHeight="1">
      <c r="V380" s="14"/>
    </row>
    <row r="381" ht="15.75" customHeight="1">
      <c r="V381" s="14"/>
    </row>
    <row r="382" ht="15.75" customHeight="1">
      <c r="V382" s="14"/>
    </row>
    <row r="383" ht="15.75" customHeight="1">
      <c r="V383" s="14"/>
    </row>
    <row r="384" ht="15.75" customHeight="1">
      <c r="V384" s="14"/>
    </row>
    <row r="385" ht="15.75" customHeight="1">
      <c r="V385" s="14"/>
    </row>
    <row r="386" ht="15.75" customHeight="1">
      <c r="V386" s="14"/>
    </row>
    <row r="387" ht="15.75" customHeight="1">
      <c r="V387" s="14"/>
    </row>
    <row r="388" ht="15.75" customHeight="1">
      <c r="V388" s="14"/>
    </row>
    <row r="389" ht="15.75" customHeight="1">
      <c r="V389" s="14"/>
    </row>
    <row r="390" ht="15.75" customHeight="1">
      <c r="V390" s="14"/>
    </row>
    <row r="391" ht="15.75" customHeight="1">
      <c r="V391" s="14"/>
    </row>
    <row r="392" ht="15.75" customHeight="1">
      <c r="V392" s="14"/>
    </row>
    <row r="393" ht="15.75" customHeight="1">
      <c r="V393" s="14"/>
    </row>
    <row r="394" ht="15.75" customHeight="1">
      <c r="V394" s="14"/>
    </row>
    <row r="395" ht="15.75" customHeight="1">
      <c r="V395" s="14"/>
    </row>
    <row r="396" ht="15.75" customHeight="1">
      <c r="V396" s="14"/>
    </row>
    <row r="397" ht="15.75" customHeight="1">
      <c r="V397" s="14"/>
    </row>
    <row r="398" ht="15.75" customHeight="1">
      <c r="V398" s="14"/>
    </row>
    <row r="399" ht="15.75" customHeight="1">
      <c r="V399" s="14"/>
    </row>
    <row r="400" ht="15.75" customHeight="1">
      <c r="V400" s="14"/>
    </row>
    <row r="401" ht="15.75" customHeight="1">
      <c r="V401" s="14"/>
    </row>
    <row r="402" ht="15.75" customHeight="1">
      <c r="V402" s="14"/>
    </row>
    <row r="403" ht="15.75" customHeight="1">
      <c r="V403" s="14"/>
    </row>
    <row r="404" ht="15.75" customHeight="1">
      <c r="V404" s="14"/>
    </row>
    <row r="405" ht="15.75" customHeight="1">
      <c r="V405" s="14"/>
    </row>
    <row r="406" ht="15.75" customHeight="1">
      <c r="V406" s="14"/>
    </row>
    <row r="407" ht="15.75" customHeight="1">
      <c r="V407" s="14"/>
    </row>
    <row r="408" ht="15.75" customHeight="1">
      <c r="V408" s="14"/>
    </row>
    <row r="409" ht="15.75" customHeight="1">
      <c r="V409" s="14"/>
    </row>
    <row r="410" ht="15.75" customHeight="1">
      <c r="V410" s="14"/>
    </row>
    <row r="411" ht="15.75" customHeight="1">
      <c r="V411" s="14"/>
    </row>
    <row r="412" ht="15.75" customHeight="1">
      <c r="V412" s="14"/>
    </row>
    <row r="413" ht="15.75" customHeight="1">
      <c r="V413" s="14"/>
    </row>
    <row r="414" ht="15.75" customHeight="1">
      <c r="V414" s="14"/>
    </row>
    <row r="415" ht="15.75" customHeight="1">
      <c r="V415" s="14"/>
    </row>
    <row r="416" ht="15.75" customHeight="1">
      <c r="V416" s="14"/>
    </row>
    <row r="417" ht="15.75" customHeight="1">
      <c r="V417" s="14"/>
    </row>
    <row r="418" ht="15.75" customHeight="1">
      <c r="V418" s="14"/>
    </row>
    <row r="419" ht="15.75" customHeight="1">
      <c r="V419" s="14"/>
    </row>
    <row r="420" ht="15.75" customHeight="1">
      <c r="V420" s="14"/>
    </row>
    <row r="421" ht="15.75" customHeight="1">
      <c r="V421" s="14"/>
    </row>
    <row r="422" ht="15.75" customHeight="1">
      <c r="V422" s="14"/>
    </row>
    <row r="423" ht="15.75" customHeight="1">
      <c r="V423" s="14"/>
    </row>
    <row r="424" ht="15.75" customHeight="1">
      <c r="V424" s="14"/>
    </row>
    <row r="425" ht="15.75" customHeight="1">
      <c r="V425" s="14"/>
    </row>
    <row r="426" ht="15.75" customHeight="1">
      <c r="V426" s="14"/>
    </row>
    <row r="427" ht="15.75" customHeight="1">
      <c r="V427" s="14"/>
    </row>
    <row r="428" ht="15.75" customHeight="1">
      <c r="V428" s="14"/>
    </row>
    <row r="429" ht="15.75" customHeight="1">
      <c r="V429" s="14"/>
    </row>
    <row r="430" ht="15.75" customHeight="1">
      <c r="V430" s="14"/>
    </row>
    <row r="431" ht="15.75" customHeight="1">
      <c r="V431" s="14"/>
    </row>
    <row r="432" ht="15.75" customHeight="1">
      <c r="V432" s="14"/>
    </row>
    <row r="433" ht="15.75" customHeight="1">
      <c r="V433" s="14"/>
    </row>
    <row r="434" ht="15.75" customHeight="1">
      <c r="V434" s="14"/>
    </row>
    <row r="435" ht="15.75" customHeight="1">
      <c r="V435" s="14"/>
    </row>
    <row r="436" ht="15.75" customHeight="1">
      <c r="V436" s="14"/>
    </row>
    <row r="437" ht="15.75" customHeight="1">
      <c r="V437" s="14"/>
    </row>
    <row r="438" ht="15.75" customHeight="1">
      <c r="V438" s="14"/>
    </row>
    <row r="439" ht="15.75" customHeight="1">
      <c r="V439" s="14"/>
    </row>
    <row r="440" ht="15.75" customHeight="1">
      <c r="V440" s="14"/>
    </row>
    <row r="441" ht="15.75" customHeight="1">
      <c r="V441" s="14"/>
    </row>
    <row r="442" ht="15.75" customHeight="1">
      <c r="V442" s="14"/>
    </row>
    <row r="443" ht="15.75" customHeight="1">
      <c r="V443" s="14"/>
    </row>
    <row r="444" ht="15.75" customHeight="1">
      <c r="V444" s="14"/>
    </row>
    <row r="445" ht="15.75" customHeight="1">
      <c r="V445" s="14"/>
    </row>
    <row r="446" ht="15.75" customHeight="1">
      <c r="V446" s="14"/>
    </row>
    <row r="447" ht="15.75" customHeight="1">
      <c r="V447" s="14"/>
    </row>
    <row r="448" ht="15.75" customHeight="1">
      <c r="V448" s="14"/>
    </row>
    <row r="449" ht="15.75" customHeight="1">
      <c r="V449" s="14"/>
    </row>
    <row r="450" ht="15.75" customHeight="1">
      <c r="V450" s="14"/>
    </row>
    <row r="451" ht="15.75" customHeight="1">
      <c r="V451" s="14"/>
    </row>
    <row r="452" ht="15.75" customHeight="1">
      <c r="V452" s="14"/>
    </row>
    <row r="453" ht="15.75" customHeight="1">
      <c r="V453" s="14"/>
    </row>
    <row r="454" ht="15.75" customHeight="1">
      <c r="V454" s="14"/>
    </row>
    <row r="455" ht="15.75" customHeight="1">
      <c r="V455" s="14"/>
    </row>
    <row r="456" ht="15.75" customHeight="1">
      <c r="V456" s="14"/>
    </row>
    <row r="457" ht="15.75" customHeight="1">
      <c r="V457" s="14"/>
    </row>
    <row r="458" ht="15.75" customHeight="1">
      <c r="V458" s="14"/>
    </row>
    <row r="459" ht="15.75" customHeight="1">
      <c r="V459" s="14"/>
    </row>
    <row r="460" ht="15.75" customHeight="1">
      <c r="V460" s="14"/>
    </row>
    <row r="461" ht="15.75" customHeight="1">
      <c r="V461" s="14"/>
    </row>
    <row r="462" ht="15.75" customHeight="1">
      <c r="V462" s="14"/>
    </row>
    <row r="463" ht="15.75" customHeight="1">
      <c r="V463" s="14"/>
    </row>
    <row r="464" ht="15.75" customHeight="1">
      <c r="V464" s="14"/>
    </row>
    <row r="465" ht="15.75" customHeight="1">
      <c r="V465" s="14"/>
    </row>
    <row r="466" ht="15.75" customHeight="1">
      <c r="V466" s="14"/>
    </row>
    <row r="467" ht="15.75" customHeight="1">
      <c r="V467" s="14"/>
    </row>
    <row r="468" ht="15.75" customHeight="1">
      <c r="V468" s="14"/>
    </row>
    <row r="469" ht="15.75" customHeight="1">
      <c r="V469" s="14"/>
    </row>
    <row r="470" ht="15.75" customHeight="1">
      <c r="V470" s="14"/>
    </row>
    <row r="471" ht="15.75" customHeight="1">
      <c r="V471" s="14"/>
    </row>
    <row r="472" ht="15.75" customHeight="1">
      <c r="V472" s="14"/>
    </row>
    <row r="473" ht="15.75" customHeight="1">
      <c r="V473" s="14"/>
    </row>
    <row r="474" ht="15.75" customHeight="1">
      <c r="V474" s="14"/>
    </row>
    <row r="475" ht="15.75" customHeight="1">
      <c r="V475" s="14"/>
    </row>
    <row r="476" ht="15.75" customHeight="1">
      <c r="V476" s="14"/>
    </row>
    <row r="477" ht="15.75" customHeight="1">
      <c r="V477" s="14"/>
    </row>
    <row r="478" ht="15.75" customHeight="1">
      <c r="V478" s="14"/>
    </row>
    <row r="479" ht="15.75" customHeight="1">
      <c r="V479" s="14"/>
    </row>
    <row r="480" ht="15.75" customHeight="1">
      <c r="V480" s="14"/>
    </row>
    <row r="481" ht="15.75" customHeight="1">
      <c r="V481" s="14"/>
    </row>
    <row r="482" ht="15.75" customHeight="1">
      <c r="V482" s="14"/>
    </row>
    <row r="483" ht="15.75" customHeight="1">
      <c r="V483" s="14"/>
    </row>
    <row r="484" ht="15.75" customHeight="1">
      <c r="V484" s="14"/>
    </row>
    <row r="485" ht="15.75" customHeight="1">
      <c r="V485" s="14"/>
    </row>
    <row r="486" ht="15.75" customHeight="1">
      <c r="V486" s="14"/>
    </row>
    <row r="487" ht="15.75" customHeight="1">
      <c r="V487" s="14"/>
    </row>
    <row r="488" ht="15.75" customHeight="1">
      <c r="V488" s="14"/>
    </row>
    <row r="489" ht="15.75" customHeight="1">
      <c r="V489" s="14"/>
    </row>
    <row r="490" ht="15.75" customHeight="1">
      <c r="V490" s="14"/>
    </row>
    <row r="491" ht="15.75" customHeight="1">
      <c r="V491" s="14"/>
    </row>
    <row r="492" ht="15.75" customHeight="1">
      <c r="V492" s="14"/>
    </row>
    <row r="493" ht="15.75" customHeight="1">
      <c r="V493" s="14"/>
    </row>
    <row r="494" ht="15.75" customHeight="1">
      <c r="V494" s="14"/>
    </row>
    <row r="495" ht="15.75" customHeight="1">
      <c r="V495" s="14"/>
    </row>
    <row r="496" ht="15.75" customHeight="1">
      <c r="V496" s="14"/>
    </row>
    <row r="497" ht="15.75" customHeight="1">
      <c r="V497" s="14"/>
    </row>
    <row r="498" ht="15.75" customHeight="1">
      <c r="V498" s="14"/>
    </row>
    <row r="499" ht="15.75" customHeight="1">
      <c r="V499" s="14"/>
    </row>
    <row r="500" ht="15.75" customHeight="1">
      <c r="V500" s="14"/>
    </row>
    <row r="501" ht="15.75" customHeight="1">
      <c r="V501" s="14"/>
    </row>
    <row r="502" ht="15.75" customHeight="1">
      <c r="V502" s="14"/>
    </row>
    <row r="503" ht="15.75" customHeight="1">
      <c r="V503" s="14"/>
    </row>
    <row r="504" ht="15.75" customHeight="1">
      <c r="V504" s="14"/>
    </row>
    <row r="505" ht="15.75" customHeight="1">
      <c r="V505" s="14"/>
    </row>
    <row r="506" ht="15.75" customHeight="1">
      <c r="V506" s="14"/>
    </row>
    <row r="507" ht="15.75" customHeight="1">
      <c r="V507" s="14"/>
    </row>
    <row r="508" ht="15.75" customHeight="1">
      <c r="V508" s="14"/>
    </row>
    <row r="509" ht="15.75" customHeight="1">
      <c r="V509" s="14"/>
    </row>
    <row r="510" ht="15.75" customHeight="1">
      <c r="V510" s="14"/>
    </row>
    <row r="511" ht="15.75" customHeight="1">
      <c r="V511" s="14"/>
    </row>
    <row r="512" ht="15.75" customHeight="1">
      <c r="V512" s="14"/>
    </row>
    <row r="513" ht="15.75" customHeight="1">
      <c r="V513" s="14"/>
    </row>
    <row r="514" ht="15.75" customHeight="1">
      <c r="V514" s="14"/>
    </row>
    <row r="515" ht="15.75" customHeight="1">
      <c r="V515" s="14"/>
    </row>
    <row r="516" ht="15.75" customHeight="1">
      <c r="V516" s="14"/>
    </row>
    <row r="517" ht="15.75" customHeight="1">
      <c r="V517" s="14"/>
    </row>
    <row r="518" ht="15.75" customHeight="1">
      <c r="V518" s="14"/>
    </row>
    <row r="519" ht="15.75" customHeight="1">
      <c r="V519" s="14"/>
    </row>
    <row r="520" ht="15.75" customHeight="1">
      <c r="V520" s="14"/>
    </row>
    <row r="521" ht="15.75" customHeight="1">
      <c r="V521" s="14"/>
    </row>
    <row r="522" ht="15.75" customHeight="1">
      <c r="V522" s="14"/>
    </row>
    <row r="523" ht="15.75" customHeight="1">
      <c r="V523" s="14"/>
    </row>
    <row r="524" ht="15.75" customHeight="1">
      <c r="V524" s="14"/>
    </row>
    <row r="525" ht="15.75" customHeight="1">
      <c r="V525" s="14"/>
    </row>
    <row r="526" ht="15.75" customHeight="1">
      <c r="V526" s="14"/>
    </row>
    <row r="527" ht="15.75" customHeight="1">
      <c r="V527" s="14"/>
    </row>
    <row r="528" ht="15.75" customHeight="1">
      <c r="V528" s="14"/>
    </row>
    <row r="529" ht="15.75" customHeight="1">
      <c r="V529" s="14"/>
    </row>
    <row r="530" ht="15.75" customHeight="1">
      <c r="V530" s="14"/>
    </row>
    <row r="531" ht="15.75" customHeight="1">
      <c r="V531" s="14"/>
    </row>
    <row r="532" ht="15.75" customHeight="1">
      <c r="V532" s="14"/>
    </row>
    <row r="533" ht="15.75" customHeight="1">
      <c r="V533" s="14"/>
    </row>
    <row r="534" ht="15.75" customHeight="1">
      <c r="V534" s="14"/>
    </row>
    <row r="535" ht="15.75" customHeight="1">
      <c r="V535" s="14"/>
    </row>
    <row r="536" ht="15.75" customHeight="1">
      <c r="V536" s="14"/>
    </row>
    <row r="537" ht="15.75" customHeight="1">
      <c r="V537" s="14"/>
    </row>
    <row r="538" ht="15.75" customHeight="1">
      <c r="V538" s="14"/>
    </row>
    <row r="539" ht="15.75" customHeight="1">
      <c r="V539" s="14"/>
    </row>
    <row r="540" ht="15.75" customHeight="1">
      <c r="V540" s="14"/>
    </row>
    <row r="541" ht="15.75" customHeight="1">
      <c r="V541" s="14"/>
    </row>
    <row r="542" ht="15.75" customHeight="1">
      <c r="V542" s="14"/>
    </row>
    <row r="543" ht="15.75" customHeight="1">
      <c r="V543" s="14"/>
    </row>
    <row r="544" ht="15.75" customHeight="1">
      <c r="V544" s="14"/>
    </row>
    <row r="545" ht="15.75" customHeight="1">
      <c r="V545" s="14"/>
    </row>
    <row r="546" ht="15.75" customHeight="1">
      <c r="V546" s="14"/>
    </row>
    <row r="547" ht="15.75" customHeight="1">
      <c r="V547" s="14"/>
    </row>
    <row r="548" ht="15.75" customHeight="1">
      <c r="V548" s="14"/>
    </row>
    <row r="549" ht="15.75" customHeight="1">
      <c r="V549" s="14"/>
    </row>
    <row r="550" ht="15.75" customHeight="1">
      <c r="V550" s="14"/>
    </row>
    <row r="551" ht="15.75" customHeight="1">
      <c r="V551" s="14"/>
    </row>
    <row r="552" ht="15.75" customHeight="1">
      <c r="V552" s="14"/>
    </row>
    <row r="553" ht="15.75" customHeight="1">
      <c r="V553" s="14"/>
    </row>
    <row r="554" ht="15.75" customHeight="1">
      <c r="V554" s="14"/>
    </row>
    <row r="555" ht="15.75" customHeight="1">
      <c r="V555" s="14"/>
    </row>
    <row r="556" ht="15.75" customHeight="1">
      <c r="V556" s="14"/>
    </row>
    <row r="557" ht="15.75" customHeight="1">
      <c r="V557" s="14"/>
    </row>
    <row r="558" ht="15.75" customHeight="1">
      <c r="V558" s="14"/>
    </row>
    <row r="559" ht="15.75" customHeight="1">
      <c r="V559" s="14"/>
    </row>
    <row r="560" ht="15.75" customHeight="1">
      <c r="V560" s="14"/>
    </row>
    <row r="561" ht="15.75" customHeight="1">
      <c r="V561" s="14"/>
    </row>
    <row r="562" ht="15.75" customHeight="1">
      <c r="V562" s="14"/>
    </row>
    <row r="563" ht="15.75" customHeight="1">
      <c r="V563" s="14"/>
    </row>
    <row r="564" ht="15.75" customHeight="1">
      <c r="V564" s="14"/>
    </row>
    <row r="565" ht="15.75" customHeight="1">
      <c r="V565" s="14"/>
    </row>
    <row r="566" ht="15.75" customHeight="1">
      <c r="V566" s="14"/>
    </row>
    <row r="567" ht="15.75" customHeight="1">
      <c r="V567" s="14"/>
    </row>
    <row r="568" ht="15.75" customHeight="1">
      <c r="V568" s="14"/>
    </row>
    <row r="569" ht="15.75" customHeight="1">
      <c r="V569" s="14"/>
    </row>
    <row r="570" ht="15.75" customHeight="1">
      <c r="V570" s="14"/>
    </row>
    <row r="571" ht="15.75" customHeight="1">
      <c r="V571" s="14"/>
    </row>
    <row r="572" ht="15.75" customHeight="1">
      <c r="V572" s="14"/>
    </row>
    <row r="573" ht="15.75" customHeight="1">
      <c r="V573" s="14"/>
    </row>
    <row r="574" ht="15.75" customHeight="1">
      <c r="V574" s="14"/>
    </row>
    <row r="575" ht="15.75" customHeight="1">
      <c r="V575" s="14"/>
    </row>
    <row r="576" ht="15.75" customHeight="1">
      <c r="V576" s="14"/>
    </row>
    <row r="577" ht="15.75" customHeight="1">
      <c r="V577" s="14"/>
    </row>
    <row r="578" ht="15.75" customHeight="1">
      <c r="V578" s="14"/>
    </row>
    <row r="579" ht="15.75" customHeight="1">
      <c r="V579" s="14"/>
    </row>
    <row r="580" ht="15.75" customHeight="1">
      <c r="V580" s="14"/>
    </row>
    <row r="581" ht="15.75" customHeight="1">
      <c r="V581" s="14"/>
    </row>
    <row r="582" ht="15.75" customHeight="1">
      <c r="V582" s="14"/>
    </row>
    <row r="583" ht="15.75" customHeight="1">
      <c r="V583" s="14"/>
    </row>
    <row r="584" ht="15.75" customHeight="1">
      <c r="V584" s="14"/>
    </row>
    <row r="585" ht="15.75" customHeight="1">
      <c r="V585" s="14"/>
    </row>
    <row r="586" ht="15.75" customHeight="1">
      <c r="V586" s="14"/>
    </row>
    <row r="587" ht="15.75" customHeight="1">
      <c r="V587" s="14"/>
    </row>
    <row r="588" ht="15.75" customHeight="1">
      <c r="V588" s="14"/>
    </row>
    <row r="589" ht="15.75" customHeight="1">
      <c r="V589" s="14"/>
    </row>
    <row r="590" ht="15.75" customHeight="1">
      <c r="V590" s="14"/>
    </row>
    <row r="591" ht="15.75" customHeight="1">
      <c r="V591" s="14"/>
    </row>
    <row r="592" ht="15.75" customHeight="1">
      <c r="V592" s="14"/>
    </row>
    <row r="593" ht="15.75" customHeight="1">
      <c r="V593" s="14"/>
    </row>
    <row r="594" ht="15.75" customHeight="1">
      <c r="V594" s="14"/>
    </row>
    <row r="595" ht="15.75" customHeight="1">
      <c r="V595" s="14"/>
    </row>
    <row r="596" ht="15.75" customHeight="1">
      <c r="V596" s="14"/>
    </row>
    <row r="597" ht="15.75" customHeight="1">
      <c r="V597" s="14"/>
    </row>
    <row r="598" ht="15.75" customHeight="1">
      <c r="V598" s="14"/>
    </row>
    <row r="599" ht="15.75" customHeight="1">
      <c r="V599" s="14"/>
    </row>
    <row r="600" ht="15.75" customHeight="1">
      <c r="V600" s="14"/>
    </row>
    <row r="601" ht="15.75" customHeight="1">
      <c r="V601" s="14"/>
    </row>
    <row r="602" ht="15.75" customHeight="1">
      <c r="V602" s="14"/>
    </row>
    <row r="603" ht="15.75" customHeight="1">
      <c r="V603" s="14"/>
    </row>
    <row r="604" ht="15.75" customHeight="1">
      <c r="V604" s="14"/>
    </row>
    <row r="605" ht="15.75" customHeight="1">
      <c r="V605" s="14"/>
    </row>
    <row r="606" ht="15.75" customHeight="1">
      <c r="V606" s="14"/>
    </row>
    <row r="607" ht="15.75" customHeight="1">
      <c r="V607" s="14"/>
    </row>
    <row r="608" ht="15.75" customHeight="1">
      <c r="V608" s="14"/>
    </row>
    <row r="609" ht="15.75" customHeight="1">
      <c r="V609" s="14"/>
    </row>
    <row r="610" ht="15.75" customHeight="1">
      <c r="V610" s="14"/>
    </row>
    <row r="611" ht="15.75" customHeight="1">
      <c r="V611" s="14"/>
    </row>
    <row r="612" ht="15.75" customHeight="1">
      <c r="V612" s="14"/>
    </row>
    <row r="613" ht="15.75" customHeight="1">
      <c r="V613" s="14"/>
    </row>
    <row r="614" ht="15.75" customHeight="1">
      <c r="V614" s="14"/>
    </row>
    <row r="615" ht="15.75" customHeight="1">
      <c r="V615" s="14"/>
    </row>
    <row r="616" ht="15.75" customHeight="1">
      <c r="V616" s="14"/>
    </row>
    <row r="617" ht="15.75" customHeight="1">
      <c r="V617" s="14"/>
    </row>
    <row r="618" ht="15.75" customHeight="1">
      <c r="V618" s="14"/>
    </row>
    <row r="619" ht="15.75" customHeight="1">
      <c r="V619" s="14"/>
    </row>
    <row r="620" ht="15.75" customHeight="1">
      <c r="V620" s="14"/>
    </row>
    <row r="621" ht="15.75" customHeight="1">
      <c r="V621" s="14"/>
    </row>
    <row r="622" ht="15.75" customHeight="1">
      <c r="V622" s="14"/>
    </row>
    <row r="623" ht="15.75" customHeight="1">
      <c r="V623" s="14"/>
    </row>
    <row r="624" ht="15.75" customHeight="1">
      <c r="V624" s="14"/>
    </row>
    <row r="625" ht="15.75" customHeight="1">
      <c r="V625" s="14"/>
    </row>
    <row r="626" ht="15.75" customHeight="1">
      <c r="V626" s="14"/>
    </row>
    <row r="627" ht="15.75" customHeight="1">
      <c r="V627" s="14"/>
    </row>
    <row r="628" ht="15.75" customHeight="1">
      <c r="V628" s="14"/>
    </row>
    <row r="629" ht="15.75" customHeight="1">
      <c r="V629" s="14"/>
    </row>
    <row r="630" ht="15.75" customHeight="1">
      <c r="V630" s="14"/>
    </row>
    <row r="631" ht="15.75" customHeight="1">
      <c r="V631" s="14"/>
    </row>
    <row r="632" ht="15.75" customHeight="1">
      <c r="V632" s="14"/>
    </row>
    <row r="633" ht="15.75" customHeight="1">
      <c r="V633" s="14"/>
    </row>
    <row r="634" ht="15.75" customHeight="1">
      <c r="V634" s="14"/>
    </row>
    <row r="635" ht="15.75" customHeight="1">
      <c r="V635" s="14"/>
    </row>
    <row r="636" ht="15.75" customHeight="1">
      <c r="V636" s="14"/>
    </row>
    <row r="637" ht="15.75" customHeight="1">
      <c r="V637" s="14"/>
    </row>
    <row r="638" ht="15.75" customHeight="1">
      <c r="V638" s="14"/>
    </row>
    <row r="639" ht="15.75" customHeight="1">
      <c r="V639" s="14"/>
    </row>
    <row r="640" ht="15.75" customHeight="1">
      <c r="V640" s="14"/>
    </row>
    <row r="641" ht="15.75" customHeight="1">
      <c r="V641" s="14"/>
    </row>
    <row r="642" ht="15.75" customHeight="1">
      <c r="V642" s="14"/>
    </row>
    <row r="643" ht="15.75" customHeight="1">
      <c r="V643" s="14"/>
    </row>
    <row r="644" ht="15.75" customHeight="1">
      <c r="V644" s="14"/>
    </row>
    <row r="645" ht="15.75" customHeight="1">
      <c r="V645" s="14"/>
    </row>
    <row r="646" ht="15.75" customHeight="1">
      <c r="V646" s="14"/>
    </row>
    <row r="647" ht="15.75" customHeight="1">
      <c r="V647" s="14"/>
    </row>
    <row r="648" ht="15.75" customHeight="1">
      <c r="V648" s="14"/>
    </row>
    <row r="649" ht="15.75" customHeight="1">
      <c r="V649" s="14"/>
    </row>
    <row r="650" ht="15.75" customHeight="1">
      <c r="V650" s="14"/>
    </row>
    <row r="651" ht="15.75" customHeight="1">
      <c r="V651" s="14"/>
    </row>
    <row r="652" ht="15.75" customHeight="1">
      <c r="V652" s="14"/>
    </row>
    <row r="653" ht="15.75" customHeight="1">
      <c r="V653" s="14"/>
    </row>
    <row r="654" ht="15.75" customHeight="1">
      <c r="V654" s="14"/>
    </row>
    <row r="655" ht="15.75" customHeight="1">
      <c r="V655" s="14"/>
    </row>
    <row r="656" ht="15.75" customHeight="1">
      <c r="V656" s="14"/>
    </row>
    <row r="657" ht="15.75" customHeight="1">
      <c r="V657" s="14"/>
    </row>
    <row r="658" ht="15.75" customHeight="1">
      <c r="V658" s="14"/>
    </row>
    <row r="659" ht="15.75" customHeight="1">
      <c r="V659" s="14"/>
    </row>
    <row r="660" ht="15.75" customHeight="1">
      <c r="V660" s="14"/>
    </row>
    <row r="661" ht="15.75" customHeight="1">
      <c r="V661" s="14"/>
    </row>
    <row r="662" ht="15.75" customHeight="1">
      <c r="V662" s="14"/>
    </row>
    <row r="663" ht="15.75" customHeight="1">
      <c r="V663" s="14"/>
    </row>
    <row r="664" ht="15.75" customHeight="1">
      <c r="V664" s="14"/>
    </row>
    <row r="665" ht="15.75" customHeight="1">
      <c r="V665" s="14"/>
    </row>
    <row r="666" ht="15.75" customHeight="1">
      <c r="V666" s="14"/>
    </row>
    <row r="667" ht="15.75" customHeight="1">
      <c r="V667" s="14"/>
    </row>
    <row r="668" ht="15.75" customHeight="1">
      <c r="V668" s="14"/>
    </row>
    <row r="669" ht="15.75" customHeight="1">
      <c r="V669" s="14"/>
    </row>
    <row r="670" ht="15.75" customHeight="1">
      <c r="V670" s="14"/>
    </row>
    <row r="671" ht="15.75" customHeight="1">
      <c r="V671" s="14"/>
    </row>
    <row r="672" ht="15.75" customHeight="1">
      <c r="V672" s="14"/>
    </row>
    <row r="673" ht="15.75" customHeight="1">
      <c r="V673" s="14"/>
    </row>
    <row r="674" ht="15.75" customHeight="1">
      <c r="V674" s="14"/>
    </row>
    <row r="675" ht="15.75" customHeight="1">
      <c r="V675" s="14"/>
    </row>
    <row r="676" ht="15.75" customHeight="1">
      <c r="V676" s="14"/>
    </row>
    <row r="677" ht="15.75" customHeight="1">
      <c r="V677" s="14"/>
    </row>
    <row r="678" ht="15.75" customHeight="1">
      <c r="V678" s="14"/>
    </row>
    <row r="679" ht="15.75" customHeight="1">
      <c r="V679" s="14"/>
    </row>
    <row r="680" ht="15.75" customHeight="1">
      <c r="V680" s="14"/>
    </row>
    <row r="681" ht="15.75" customHeight="1">
      <c r="V681" s="14"/>
    </row>
    <row r="682" ht="15.75" customHeight="1">
      <c r="V682" s="14"/>
    </row>
    <row r="683" ht="15.75" customHeight="1">
      <c r="V683" s="14"/>
    </row>
    <row r="684" ht="15.75" customHeight="1">
      <c r="V684" s="14"/>
    </row>
    <row r="685" ht="15.75" customHeight="1">
      <c r="V685" s="14"/>
    </row>
    <row r="686" ht="15.75" customHeight="1">
      <c r="V686" s="14"/>
    </row>
    <row r="687" ht="15.75" customHeight="1">
      <c r="V687" s="14"/>
    </row>
    <row r="688" ht="15.75" customHeight="1">
      <c r="V688" s="14"/>
    </row>
    <row r="689" ht="15.75" customHeight="1">
      <c r="V689" s="14"/>
    </row>
    <row r="690" ht="15.75" customHeight="1">
      <c r="V690" s="14"/>
    </row>
    <row r="691" ht="15.75" customHeight="1">
      <c r="V691" s="14"/>
    </row>
    <row r="692" ht="15.75" customHeight="1">
      <c r="V692" s="14"/>
    </row>
    <row r="693" ht="15.75" customHeight="1">
      <c r="V693" s="14"/>
    </row>
    <row r="694" ht="15.75" customHeight="1">
      <c r="V694" s="14"/>
    </row>
    <row r="695" ht="15.75" customHeight="1">
      <c r="V695" s="14"/>
    </row>
    <row r="696" ht="15.75" customHeight="1">
      <c r="V696" s="14"/>
    </row>
    <row r="697" ht="15.75" customHeight="1">
      <c r="V697" s="14"/>
    </row>
    <row r="698" ht="15.75" customHeight="1">
      <c r="V698" s="14"/>
    </row>
    <row r="699" ht="15.75" customHeight="1">
      <c r="V699" s="14"/>
    </row>
    <row r="700" ht="15.75" customHeight="1">
      <c r="V700" s="14"/>
    </row>
    <row r="701" ht="15.75" customHeight="1">
      <c r="V701" s="14"/>
    </row>
    <row r="702" ht="15.75" customHeight="1">
      <c r="V702" s="14"/>
    </row>
    <row r="703" ht="15.75" customHeight="1">
      <c r="V703" s="14"/>
    </row>
    <row r="704" ht="15.75" customHeight="1">
      <c r="V704" s="14"/>
    </row>
    <row r="705" ht="15.75" customHeight="1">
      <c r="V705" s="14"/>
    </row>
    <row r="706" ht="15.75" customHeight="1">
      <c r="V706" s="14"/>
    </row>
    <row r="707" ht="15.75" customHeight="1">
      <c r="V707" s="14"/>
    </row>
    <row r="708" ht="15.75" customHeight="1">
      <c r="V708" s="14"/>
    </row>
    <row r="709" ht="15.75" customHeight="1">
      <c r="V709" s="14"/>
    </row>
    <row r="710" ht="15.75" customHeight="1">
      <c r="V710" s="14"/>
    </row>
    <row r="711" ht="15.75" customHeight="1">
      <c r="V711" s="14"/>
    </row>
    <row r="712" ht="15.75" customHeight="1">
      <c r="V712" s="14"/>
    </row>
    <row r="713" ht="15.75" customHeight="1">
      <c r="V713" s="14"/>
    </row>
    <row r="714" ht="15.75" customHeight="1">
      <c r="V714" s="14"/>
    </row>
    <row r="715" ht="15.75" customHeight="1">
      <c r="V715" s="14"/>
    </row>
    <row r="716" ht="15.75" customHeight="1">
      <c r="V716" s="14"/>
    </row>
    <row r="717" ht="15.75" customHeight="1">
      <c r="V717" s="14"/>
    </row>
    <row r="718" ht="15.75" customHeight="1">
      <c r="V718" s="14"/>
    </row>
    <row r="719" ht="15.75" customHeight="1">
      <c r="V719" s="14"/>
    </row>
    <row r="720" ht="15.75" customHeight="1">
      <c r="V720" s="14"/>
    </row>
    <row r="721" ht="15.75" customHeight="1">
      <c r="V721" s="14"/>
    </row>
    <row r="722" ht="15.75" customHeight="1">
      <c r="V722" s="14"/>
    </row>
    <row r="723" ht="15.75" customHeight="1">
      <c r="V723" s="14"/>
    </row>
    <row r="724" ht="15.75" customHeight="1">
      <c r="V724" s="14"/>
    </row>
    <row r="725" ht="15.75" customHeight="1">
      <c r="V725" s="14"/>
    </row>
    <row r="726" ht="15.75" customHeight="1">
      <c r="V726" s="14"/>
    </row>
    <row r="727" ht="15.75" customHeight="1">
      <c r="V727" s="14"/>
    </row>
    <row r="728" ht="15.75" customHeight="1">
      <c r="V728" s="14"/>
    </row>
    <row r="729" ht="15.75" customHeight="1">
      <c r="V729" s="14"/>
    </row>
    <row r="730" ht="15.75" customHeight="1">
      <c r="V730" s="14"/>
    </row>
    <row r="731" ht="15.75" customHeight="1">
      <c r="V731" s="14"/>
    </row>
    <row r="732" ht="15.75" customHeight="1">
      <c r="V732" s="14"/>
    </row>
    <row r="733" ht="15.75" customHeight="1">
      <c r="V733" s="14"/>
    </row>
    <row r="734" ht="15.75" customHeight="1">
      <c r="V734" s="14"/>
    </row>
    <row r="735" ht="15.75" customHeight="1">
      <c r="V735" s="14"/>
    </row>
    <row r="736" ht="15.75" customHeight="1">
      <c r="V736" s="14"/>
    </row>
    <row r="737" ht="15.75" customHeight="1">
      <c r="V737" s="14"/>
    </row>
    <row r="738" ht="15.75" customHeight="1">
      <c r="V738" s="14"/>
    </row>
    <row r="739" ht="15.75" customHeight="1">
      <c r="V739" s="14"/>
    </row>
    <row r="740" ht="15.75" customHeight="1">
      <c r="V740" s="14"/>
    </row>
    <row r="741" ht="15.75" customHeight="1">
      <c r="V741" s="14"/>
    </row>
    <row r="742" ht="15.75" customHeight="1">
      <c r="V742" s="14"/>
    </row>
    <row r="743" ht="15.75" customHeight="1">
      <c r="V743" s="14"/>
    </row>
    <row r="744" ht="15.75" customHeight="1">
      <c r="V744" s="14"/>
    </row>
    <row r="745" ht="15.75" customHeight="1">
      <c r="V745" s="14"/>
    </row>
    <row r="746" ht="15.75" customHeight="1">
      <c r="V746" s="14"/>
    </row>
    <row r="747" ht="15.75" customHeight="1">
      <c r="V747" s="14"/>
    </row>
    <row r="748" ht="15.75" customHeight="1">
      <c r="V748" s="14"/>
    </row>
    <row r="749" ht="15.75" customHeight="1">
      <c r="V749" s="14"/>
    </row>
    <row r="750" ht="15.75" customHeight="1">
      <c r="V750" s="14"/>
    </row>
    <row r="751" ht="15.75" customHeight="1">
      <c r="V751" s="14"/>
    </row>
    <row r="752" ht="15.75" customHeight="1">
      <c r="V752" s="14"/>
    </row>
    <row r="753" ht="15.75" customHeight="1">
      <c r="V753" s="14"/>
    </row>
    <row r="754" ht="15.75" customHeight="1">
      <c r="V754" s="14"/>
    </row>
    <row r="755" ht="15.75" customHeight="1">
      <c r="V755" s="14"/>
    </row>
    <row r="756" ht="15.75" customHeight="1">
      <c r="V756" s="14"/>
    </row>
    <row r="757" ht="15.75" customHeight="1">
      <c r="V757" s="14"/>
    </row>
    <row r="758" ht="15.75" customHeight="1">
      <c r="V758" s="14"/>
    </row>
    <row r="759" ht="15.75" customHeight="1">
      <c r="V759" s="14"/>
    </row>
    <row r="760" ht="15.75" customHeight="1">
      <c r="V760" s="14"/>
    </row>
    <row r="761" ht="15.75" customHeight="1">
      <c r="V761" s="14"/>
    </row>
    <row r="762" ht="15.75" customHeight="1">
      <c r="V762" s="14"/>
    </row>
    <row r="763" ht="15.75" customHeight="1">
      <c r="V763" s="14"/>
    </row>
    <row r="764" ht="15.75" customHeight="1">
      <c r="V764" s="14"/>
    </row>
    <row r="765" ht="15.75" customHeight="1">
      <c r="V765" s="14"/>
    </row>
    <row r="766" ht="15.75" customHeight="1">
      <c r="V766" s="14"/>
    </row>
    <row r="767" ht="15.75" customHeight="1">
      <c r="V767" s="14"/>
    </row>
    <row r="768" ht="15.75" customHeight="1">
      <c r="V768" s="14"/>
    </row>
    <row r="769" ht="15.75" customHeight="1">
      <c r="V769" s="14"/>
    </row>
    <row r="770" ht="15.75" customHeight="1">
      <c r="V770" s="14"/>
    </row>
    <row r="771" ht="15.75" customHeight="1">
      <c r="V771" s="14"/>
    </row>
    <row r="772" ht="15.75" customHeight="1">
      <c r="V772" s="14"/>
    </row>
    <row r="773" ht="15.75" customHeight="1">
      <c r="V773" s="14"/>
    </row>
    <row r="774" ht="15.75" customHeight="1">
      <c r="V774" s="14"/>
    </row>
    <row r="775" ht="15.75" customHeight="1">
      <c r="V775" s="14"/>
    </row>
    <row r="776" ht="15.75" customHeight="1">
      <c r="V776" s="14"/>
    </row>
    <row r="777" ht="15.75" customHeight="1">
      <c r="V777" s="14"/>
    </row>
    <row r="778" ht="15.75" customHeight="1">
      <c r="V778" s="14"/>
    </row>
    <row r="779" ht="15.75" customHeight="1">
      <c r="V779" s="14"/>
    </row>
    <row r="780" ht="15.75" customHeight="1">
      <c r="V780" s="14"/>
    </row>
    <row r="781" ht="15.75" customHeight="1">
      <c r="V781" s="14"/>
    </row>
    <row r="782" ht="15.75" customHeight="1">
      <c r="V782" s="14"/>
    </row>
    <row r="783" ht="15.75" customHeight="1">
      <c r="V783" s="14"/>
    </row>
    <row r="784" ht="15.75" customHeight="1">
      <c r="V784" s="14"/>
    </row>
    <row r="785" ht="15.75" customHeight="1">
      <c r="V785" s="14"/>
    </row>
    <row r="786" ht="15.75" customHeight="1">
      <c r="V786" s="14"/>
    </row>
    <row r="787" ht="15.75" customHeight="1">
      <c r="V787" s="14"/>
    </row>
    <row r="788" ht="15.75" customHeight="1">
      <c r="V788" s="14"/>
    </row>
    <row r="789" ht="15.75" customHeight="1">
      <c r="V789" s="14"/>
    </row>
    <row r="790" ht="15.75" customHeight="1">
      <c r="V790" s="14"/>
    </row>
    <row r="791" ht="15.75" customHeight="1">
      <c r="V791" s="14"/>
    </row>
    <row r="792" ht="15.75" customHeight="1">
      <c r="V792" s="14"/>
    </row>
    <row r="793" ht="15.75" customHeight="1">
      <c r="V793" s="14"/>
    </row>
    <row r="794" ht="15.75" customHeight="1">
      <c r="V794" s="14"/>
    </row>
    <row r="795" ht="15.75" customHeight="1">
      <c r="V795" s="14"/>
    </row>
    <row r="796" ht="15.75" customHeight="1">
      <c r="V796" s="14"/>
    </row>
    <row r="797" ht="15.75" customHeight="1">
      <c r="V797" s="14"/>
    </row>
    <row r="798" ht="15.75" customHeight="1">
      <c r="V798" s="14"/>
    </row>
    <row r="799" ht="15.75" customHeight="1">
      <c r="V799" s="14"/>
    </row>
    <row r="800" ht="15.75" customHeight="1">
      <c r="V800" s="14"/>
    </row>
    <row r="801" ht="15.75" customHeight="1">
      <c r="V801" s="14"/>
    </row>
    <row r="802" ht="15.75" customHeight="1">
      <c r="V802" s="14"/>
    </row>
    <row r="803" ht="15.75" customHeight="1">
      <c r="V803" s="14"/>
    </row>
    <row r="804" ht="15.75" customHeight="1">
      <c r="V804" s="14"/>
    </row>
    <row r="805" ht="15.75" customHeight="1">
      <c r="V805" s="14"/>
    </row>
    <row r="806" ht="15.75" customHeight="1">
      <c r="V806" s="14"/>
    </row>
    <row r="807" ht="15.75" customHeight="1">
      <c r="V807" s="14"/>
    </row>
    <row r="808" ht="15.75" customHeight="1">
      <c r="V808" s="14"/>
    </row>
    <row r="809" ht="15.75" customHeight="1">
      <c r="V809" s="14"/>
    </row>
    <row r="810" ht="15.75" customHeight="1">
      <c r="V810" s="14"/>
    </row>
    <row r="811" ht="15.75" customHeight="1">
      <c r="V811" s="14"/>
    </row>
    <row r="812" ht="15.75" customHeight="1">
      <c r="V812" s="14"/>
    </row>
    <row r="813" ht="15.75" customHeight="1">
      <c r="V813" s="14"/>
    </row>
    <row r="814" ht="15.75" customHeight="1">
      <c r="V814" s="14"/>
    </row>
    <row r="815" ht="15.75" customHeight="1">
      <c r="V815" s="14"/>
    </row>
    <row r="816" ht="15.75" customHeight="1">
      <c r="V816" s="14"/>
    </row>
    <row r="817" ht="15.75" customHeight="1">
      <c r="V817" s="14"/>
    </row>
    <row r="818" ht="15.75" customHeight="1">
      <c r="V818" s="14"/>
    </row>
    <row r="819" ht="15.75" customHeight="1">
      <c r="V819" s="14"/>
    </row>
    <row r="820" ht="15.75" customHeight="1">
      <c r="V820" s="14"/>
    </row>
    <row r="821" ht="15.75" customHeight="1">
      <c r="V821" s="14"/>
    </row>
    <row r="822" ht="15.75" customHeight="1">
      <c r="V822" s="14"/>
    </row>
    <row r="823" ht="15.75" customHeight="1">
      <c r="V823" s="14"/>
    </row>
    <row r="824" ht="15.75" customHeight="1">
      <c r="V824" s="14"/>
    </row>
    <row r="825" ht="15.75" customHeight="1">
      <c r="V825" s="14"/>
    </row>
    <row r="826" ht="15.75" customHeight="1">
      <c r="V826" s="14"/>
    </row>
    <row r="827" ht="15.75" customHeight="1">
      <c r="V827" s="14"/>
    </row>
    <row r="828" ht="15.75" customHeight="1">
      <c r="V828" s="14"/>
    </row>
    <row r="829" ht="15.75" customHeight="1">
      <c r="V829" s="14"/>
    </row>
    <row r="830" ht="15.75" customHeight="1">
      <c r="V830" s="14"/>
    </row>
    <row r="831" ht="15.75" customHeight="1">
      <c r="V831" s="14"/>
    </row>
    <row r="832" ht="15.75" customHeight="1">
      <c r="V832" s="14"/>
    </row>
    <row r="833" ht="15.75" customHeight="1">
      <c r="V833" s="14"/>
    </row>
    <row r="834" ht="15.75" customHeight="1">
      <c r="V834" s="14"/>
    </row>
    <row r="835" ht="15.75" customHeight="1">
      <c r="V835" s="14"/>
    </row>
    <row r="836" ht="15.75" customHeight="1">
      <c r="V836" s="14"/>
    </row>
    <row r="837" ht="15.75" customHeight="1">
      <c r="V837" s="14"/>
    </row>
    <row r="838" ht="15.75" customHeight="1">
      <c r="V838" s="14"/>
    </row>
    <row r="839" ht="15.75" customHeight="1">
      <c r="V839" s="14"/>
    </row>
    <row r="840" ht="15.75" customHeight="1">
      <c r="V840" s="14"/>
    </row>
    <row r="841" ht="15.75" customHeight="1">
      <c r="V841" s="14"/>
    </row>
    <row r="842" ht="15.75" customHeight="1">
      <c r="V842" s="14"/>
    </row>
    <row r="843" ht="15.75" customHeight="1">
      <c r="V843" s="14"/>
    </row>
    <row r="844" ht="15.75" customHeight="1">
      <c r="V844" s="14"/>
    </row>
    <row r="845" ht="15.75" customHeight="1">
      <c r="V845" s="14"/>
    </row>
    <row r="846" ht="15.75" customHeight="1">
      <c r="V846" s="14"/>
    </row>
    <row r="847" ht="15.75" customHeight="1">
      <c r="V847" s="14"/>
    </row>
    <row r="848" ht="15.75" customHeight="1">
      <c r="V848" s="14"/>
    </row>
    <row r="849" ht="15.75" customHeight="1">
      <c r="V849" s="14"/>
    </row>
    <row r="850" ht="15.75" customHeight="1">
      <c r="V850" s="14"/>
    </row>
    <row r="851" ht="15.75" customHeight="1">
      <c r="V851" s="14"/>
    </row>
    <row r="852" ht="15.75" customHeight="1">
      <c r="V852" s="14"/>
    </row>
    <row r="853" ht="15.75" customHeight="1">
      <c r="V853" s="14"/>
    </row>
    <row r="854" ht="15.75" customHeight="1">
      <c r="V854" s="14"/>
    </row>
    <row r="855" ht="15.75" customHeight="1">
      <c r="V855" s="14"/>
    </row>
    <row r="856" ht="15.75" customHeight="1">
      <c r="V856" s="14"/>
    </row>
    <row r="857" ht="15.75" customHeight="1">
      <c r="V857" s="14"/>
    </row>
    <row r="858" ht="15.75" customHeight="1">
      <c r="V858" s="14"/>
    </row>
    <row r="859" ht="15.75" customHeight="1">
      <c r="V859" s="14"/>
    </row>
    <row r="860" ht="15.75" customHeight="1">
      <c r="V860" s="14"/>
    </row>
    <row r="861" ht="15.75" customHeight="1">
      <c r="V861" s="14"/>
    </row>
    <row r="862" ht="15.75" customHeight="1">
      <c r="V862" s="14"/>
    </row>
    <row r="863" ht="15.75" customHeight="1">
      <c r="V863" s="14"/>
    </row>
    <row r="864" ht="15.75" customHeight="1">
      <c r="V864" s="14"/>
    </row>
    <row r="865" ht="15.75" customHeight="1">
      <c r="V865" s="14"/>
    </row>
    <row r="866" ht="15.75" customHeight="1">
      <c r="V866" s="14"/>
    </row>
    <row r="867" ht="15.75" customHeight="1">
      <c r="V867" s="14"/>
    </row>
    <row r="868" ht="15.75" customHeight="1">
      <c r="V868" s="14"/>
    </row>
    <row r="869" ht="15.75" customHeight="1">
      <c r="V869" s="14"/>
    </row>
    <row r="870" ht="15.75" customHeight="1">
      <c r="V870" s="14"/>
    </row>
    <row r="871" ht="15.75" customHeight="1">
      <c r="V871" s="14"/>
    </row>
    <row r="872" ht="15.75" customHeight="1">
      <c r="V872" s="14"/>
    </row>
    <row r="873" ht="15.75" customHeight="1">
      <c r="V873" s="14"/>
    </row>
    <row r="874" ht="15.75" customHeight="1">
      <c r="V874" s="14"/>
    </row>
    <row r="875" ht="15.75" customHeight="1">
      <c r="V875" s="14"/>
    </row>
    <row r="876" ht="15.75" customHeight="1">
      <c r="V876" s="14"/>
    </row>
    <row r="877" ht="15.75" customHeight="1">
      <c r="V877" s="14"/>
    </row>
    <row r="878" ht="15.75" customHeight="1">
      <c r="V878" s="14"/>
    </row>
    <row r="879" ht="15.75" customHeight="1">
      <c r="V879" s="14"/>
    </row>
    <row r="880" ht="15.75" customHeight="1">
      <c r="V880" s="14"/>
    </row>
    <row r="881" ht="15.75" customHeight="1">
      <c r="V881" s="14"/>
    </row>
    <row r="882" ht="15.75" customHeight="1">
      <c r="V882" s="14"/>
    </row>
    <row r="883" ht="15.75" customHeight="1">
      <c r="V883" s="14"/>
    </row>
    <row r="884" ht="15.75" customHeight="1">
      <c r="V884" s="14"/>
    </row>
    <row r="885" ht="15.75" customHeight="1">
      <c r="V885" s="14"/>
    </row>
    <row r="886" ht="15.75" customHeight="1">
      <c r="V886" s="14"/>
    </row>
    <row r="887" ht="15.75" customHeight="1">
      <c r="V887" s="14"/>
    </row>
    <row r="888" ht="15.75" customHeight="1">
      <c r="V888" s="14"/>
    </row>
    <row r="889" ht="15.75" customHeight="1">
      <c r="V889" s="14"/>
    </row>
    <row r="890" ht="15.75" customHeight="1">
      <c r="V890" s="14"/>
    </row>
    <row r="891" ht="15.75" customHeight="1">
      <c r="V891" s="14"/>
    </row>
    <row r="892" ht="15.75" customHeight="1">
      <c r="V892" s="14"/>
    </row>
    <row r="893" ht="15.75" customHeight="1">
      <c r="V893" s="14"/>
    </row>
    <row r="894" ht="15.75" customHeight="1">
      <c r="V894" s="14"/>
    </row>
    <row r="895" ht="15.75" customHeight="1">
      <c r="V895" s="14"/>
    </row>
    <row r="896" ht="15.75" customHeight="1">
      <c r="V896" s="14"/>
    </row>
    <row r="897" ht="15.75" customHeight="1">
      <c r="V897" s="14"/>
    </row>
    <row r="898" ht="15.75" customHeight="1">
      <c r="V898" s="14"/>
    </row>
    <row r="899" ht="15.75" customHeight="1">
      <c r="V899" s="14"/>
    </row>
    <row r="900" ht="15.75" customHeight="1">
      <c r="V900" s="14"/>
    </row>
    <row r="901" ht="15.75" customHeight="1">
      <c r="V901" s="14"/>
    </row>
    <row r="902" ht="15.75" customHeight="1">
      <c r="V902" s="14"/>
    </row>
    <row r="903" ht="15.75" customHeight="1">
      <c r="V903" s="14"/>
    </row>
    <row r="904" ht="15.75" customHeight="1">
      <c r="V904" s="14"/>
    </row>
    <row r="905" ht="15.75" customHeight="1">
      <c r="V905" s="14"/>
    </row>
    <row r="906" ht="15.75" customHeight="1">
      <c r="V906" s="14"/>
    </row>
    <row r="907" ht="15.75" customHeight="1">
      <c r="V907" s="14"/>
    </row>
    <row r="908" ht="15.75" customHeight="1">
      <c r="V908" s="14"/>
    </row>
    <row r="909" ht="15.75" customHeight="1">
      <c r="V909" s="14"/>
    </row>
    <row r="910" ht="15.75" customHeight="1">
      <c r="V910" s="14"/>
    </row>
    <row r="911" ht="15.75" customHeight="1">
      <c r="V911" s="14"/>
    </row>
    <row r="912" ht="15.75" customHeight="1">
      <c r="V912" s="14"/>
    </row>
    <row r="913" ht="15.75" customHeight="1">
      <c r="V913" s="14"/>
    </row>
    <row r="914" ht="15.75" customHeight="1">
      <c r="V914" s="14"/>
    </row>
    <row r="915" ht="15.75" customHeight="1">
      <c r="V915" s="14"/>
    </row>
    <row r="916" ht="15.75" customHeight="1">
      <c r="V916" s="14"/>
    </row>
    <row r="917" ht="15.75" customHeight="1">
      <c r="V917" s="14"/>
    </row>
    <row r="918" ht="15.75" customHeight="1">
      <c r="V918" s="14"/>
    </row>
    <row r="919" ht="15.75" customHeight="1">
      <c r="V919" s="14"/>
    </row>
    <row r="920" ht="15.75" customHeight="1">
      <c r="V920" s="14"/>
    </row>
    <row r="921" ht="15.75" customHeight="1">
      <c r="V921" s="14"/>
    </row>
    <row r="922" ht="15.75" customHeight="1">
      <c r="V922" s="14"/>
    </row>
    <row r="923" ht="15.75" customHeight="1">
      <c r="V923" s="14"/>
    </row>
    <row r="924" ht="15.75" customHeight="1">
      <c r="V924" s="14"/>
    </row>
    <row r="925" ht="15.75" customHeight="1">
      <c r="V925" s="14"/>
    </row>
    <row r="926" ht="15.75" customHeight="1">
      <c r="V926" s="14"/>
    </row>
    <row r="927" ht="15.75" customHeight="1">
      <c r="V927" s="14"/>
    </row>
    <row r="928" ht="15.75" customHeight="1">
      <c r="V928" s="14"/>
    </row>
    <row r="929" ht="15.75" customHeight="1">
      <c r="V929" s="14"/>
    </row>
    <row r="930" ht="15.75" customHeight="1">
      <c r="V930" s="14"/>
    </row>
    <row r="931" ht="15.75" customHeight="1">
      <c r="V931" s="14"/>
    </row>
    <row r="932" ht="15.75" customHeight="1">
      <c r="V932" s="14"/>
    </row>
    <row r="933" ht="15.75" customHeight="1">
      <c r="V933" s="14"/>
    </row>
    <row r="934" ht="15.75" customHeight="1">
      <c r="V934" s="14"/>
    </row>
    <row r="935" ht="15.75" customHeight="1">
      <c r="V935" s="14"/>
    </row>
    <row r="936" ht="15.75" customHeight="1">
      <c r="V936" s="14"/>
    </row>
    <row r="937" ht="15.75" customHeight="1">
      <c r="V937" s="14"/>
    </row>
    <row r="938" ht="15.75" customHeight="1">
      <c r="V938" s="14"/>
    </row>
    <row r="939" ht="15.75" customHeight="1">
      <c r="V939" s="14"/>
    </row>
    <row r="940" ht="15.75" customHeight="1">
      <c r="V940" s="14"/>
    </row>
    <row r="941" ht="15.75" customHeight="1">
      <c r="V941" s="14"/>
    </row>
    <row r="942" ht="15.75" customHeight="1">
      <c r="V942" s="14"/>
    </row>
    <row r="943" ht="15.75" customHeight="1">
      <c r="V943" s="14"/>
    </row>
    <row r="944" ht="15.75" customHeight="1">
      <c r="V944" s="14"/>
    </row>
    <row r="945" ht="15.75" customHeight="1">
      <c r="V945" s="14"/>
    </row>
    <row r="946" ht="15.75" customHeight="1">
      <c r="V946" s="14"/>
    </row>
    <row r="947" ht="15.75" customHeight="1">
      <c r="V947" s="14"/>
    </row>
    <row r="948" ht="15.75" customHeight="1">
      <c r="V948" s="14"/>
    </row>
    <row r="949" ht="15.75" customHeight="1">
      <c r="V949" s="14"/>
    </row>
    <row r="950" ht="15.75" customHeight="1">
      <c r="V950" s="14"/>
    </row>
    <row r="951" ht="15.75" customHeight="1">
      <c r="V951" s="14"/>
    </row>
    <row r="952" ht="15.75" customHeight="1">
      <c r="V952" s="14"/>
    </row>
    <row r="953" ht="15.75" customHeight="1">
      <c r="V953" s="14"/>
    </row>
    <row r="954" ht="15.75" customHeight="1">
      <c r="V954" s="14"/>
    </row>
    <row r="955" ht="15.75" customHeight="1">
      <c r="V955" s="14"/>
    </row>
    <row r="956" ht="15.75" customHeight="1">
      <c r="V956" s="14"/>
    </row>
    <row r="957" ht="15.75" customHeight="1">
      <c r="V957" s="14"/>
    </row>
    <row r="958" ht="15.75" customHeight="1">
      <c r="V958" s="14"/>
    </row>
    <row r="959" ht="15.75" customHeight="1">
      <c r="V959" s="14"/>
    </row>
    <row r="960" ht="15.75" customHeight="1">
      <c r="V960" s="14"/>
    </row>
    <row r="961" ht="15.75" customHeight="1">
      <c r="V961" s="14"/>
    </row>
    <row r="962" ht="15.75" customHeight="1">
      <c r="V962" s="14"/>
    </row>
    <row r="963" ht="15.75" customHeight="1">
      <c r="V963" s="14"/>
    </row>
    <row r="964" ht="15.75" customHeight="1">
      <c r="V964" s="14"/>
    </row>
    <row r="965" ht="15.75" customHeight="1">
      <c r="V965" s="14"/>
    </row>
    <row r="966" ht="15.75" customHeight="1">
      <c r="V966" s="14"/>
    </row>
    <row r="967" ht="15.75" customHeight="1">
      <c r="V967" s="14"/>
    </row>
    <row r="968" ht="15.75" customHeight="1">
      <c r="V968" s="14"/>
    </row>
    <row r="969" ht="15.75" customHeight="1">
      <c r="V969" s="14"/>
    </row>
    <row r="970" ht="15.75" customHeight="1">
      <c r="V970" s="14"/>
    </row>
    <row r="971" ht="15.75" customHeight="1">
      <c r="V971" s="14"/>
    </row>
    <row r="972" ht="15.75" customHeight="1">
      <c r="V972" s="14"/>
    </row>
    <row r="973" ht="15.75" customHeight="1">
      <c r="V973" s="14"/>
    </row>
    <row r="974" ht="15.75" customHeight="1">
      <c r="V974" s="14"/>
    </row>
    <row r="975" ht="15.75" customHeight="1">
      <c r="V975" s="14"/>
    </row>
    <row r="976" ht="15.75" customHeight="1">
      <c r="V976" s="14"/>
    </row>
    <row r="977" ht="15.75" customHeight="1">
      <c r="V977" s="14"/>
    </row>
    <row r="978" ht="15.75" customHeight="1">
      <c r="V978" s="14"/>
    </row>
    <row r="979" ht="15.75" customHeight="1">
      <c r="V979" s="14"/>
    </row>
    <row r="980" ht="15.75" customHeight="1">
      <c r="V980" s="14"/>
    </row>
    <row r="981" ht="15.75" customHeight="1">
      <c r="V981" s="14"/>
    </row>
    <row r="982" ht="15.75" customHeight="1">
      <c r="V982" s="14"/>
    </row>
    <row r="983" ht="15.75" customHeight="1">
      <c r="V983" s="14"/>
    </row>
    <row r="984" ht="15.75" customHeight="1">
      <c r="V984" s="14"/>
    </row>
    <row r="985" ht="15.75" customHeight="1">
      <c r="V985" s="14"/>
    </row>
    <row r="986" ht="15.75" customHeight="1">
      <c r="V986" s="14"/>
    </row>
    <row r="987" ht="15.75" customHeight="1">
      <c r="V987" s="14"/>
    </row>
    <row r="988" ht="15.75" customHeight="1">
      <c r="V988" s="14"/>
    </row>
    <row r="989" ht="15.75" customHeight="1">
      <c r="V989" s="14"/>
    </row>
    <row r="990" ht="15.75" customHeight="1">
      <c r="V990" s="14"/>
    </row>
    <row r="991" ht="15.75" customHeight="1">
      <c r="V991" s="14"/>
    </row>
    <row r="992" ht="15.75" customHeight="1">
      <c r="V992" s="14"/>
    </row>
    <row r="993" ht="15.75" customHeight="1">
      <c r="V993" s="14"/>
    </row>
    <row r="994" ht="15.75" customHeight="1">
      <c r="V994" s="14"/>
    </row>
    <row r="995" ht="15.75" customHeight="1">
      <c r="V995" s="14"/>
    </row>
    <row r="996" ht="15.75" customHeight="1">
      <c r="V996" s="14"/>
    </row>
    <row r="997" ht="15.75" customHeight="1">
      <c r="V997" s="14"/>
    </row>
    <row r="998" ht="15.75" customHeight="1">
      <c r="V998" s="14"/>
    </row>
    <row r="999" ht="15.75" customHeight="1">
      <c r="V999" s="14"/>
    </row>
    <row r="1000" ht="15.75" customHeight="1">
      <c r="V1000" s="14"/>
    </row>
  </sheetData>
  <mergeCells count="1">
    <mergeCell ref="C33:L33"/>
  </mergeCells>
  <printOptions/>
  <pageMargins bottom="0.75" footer="0.0" header="0.0" left="0.7" right="0.7" top="0.75"/>
  <pageSetup paperSize="9" orientation="portrait"/>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sheetPr>
  <sheetViews>
    <sheetView showGridLines="0" workbookViewId="0">
      <pane ySplit="8.0" topLeftCell="A9" activePane="bottomLeft" state="frozen"/>
      <selection activeCell="B10" sqref="B10" pane="bottomLeft"/>
    </sheetView>
  </sheetViews>
  <sheetFormatPr customHeight="1" defaultColWidth="14.43" defaultRowHeight="15.0"/>
  <cols>
    <col customWidth="1" min="1" max="1" width="7.14"/>
    <col customWidth="1" min="2" max="2" width="3.86"/>
    <col customWidth="1" min="3" max="3" width="1.71"/>
    <col customWidth="1" min="4" max="4" width="71.43"/>
    <col customWidth="1" min="5" max="6" width="26.57"/>
    <col customWidth="1" min="7" max="8" width="3.71"/>
    <col customWidth="1" min="9" max="9" width="71.43"/>
    <col customWidth="1" min="10" max="11" width="26.43"/>
    <col customWidth="1" min="12" max="12" width="3.57"/>
    <col customWidth="1" min="13" max="13" width="71.43"/>
    <col customWidth="1" min="14" max="15" width="26.43"/>
    <col customWidth="1" min="16" max="16" width="8.0"/>
    <col customWidth="1" min="17" max="26" width="8.71"/>
  </cols>
  <sheetData>
    <row r="1">
      <c r="A1" s="1" t="s">
        <v>94</v>
      </c>
      <c r="B1" s="1"/>
      <c r="C1" s="1"/>
      <c r="D1" s="1"/>
      <c r="E1" s="1"/>
      <c r="F1" s="1"/>
      <c r="G1" s="1"/>
      <c r="H1" s="1"/>
      <c r="I1" s="1"/>
      <c r="J1" s="1"/>
      <c r="K1" s="1"/>
      <c r="L1" s="1"/>
      <c r="M1" s="1"/>
      <c r="N1" s="1"/>
      <c r="O1" s="1"/>
      <c r="P1" s="1"/>
      <c r="Q1" s="14"/>
      <c r="R1" s="14"/>
      <c r="S1" s="14"/>
      <c r="T1" s="14"/>
      <c r="U1" s="14"/>
      <c r="V1" s="14"/>
      <c r="W1" s="14"/>
      <c r="X1" s="14"/>
      <c r="Y1" s="14"/>
      <c r="Z1" s="14"/>
    </row>
    <row r="2">
      <c r="A2" s="1"/>
      <c r="B2" s="1"/>
      <c r="C2" s="13"/>
      <c r="D2" s="3" t="str">
        <f>cstProjectName</f>
        <v>RM 6261 (Lots 3&amp;4) Financial Viability Risk Assessment Template</v>
      </c>
      <c r="E2" s="1"/>
      <c r="F2" s="1"/>
      <c r="G2" s="1"/>
      <c r="H2" s="1"/>
      <c r="I2" s="1"/>
      <c r="J2" s="1"/>
      <c r="K2" s="1"/>
      <c r="L2" s="1"/>
      <c r="M2" s="1"/>
      <c r="N2" s="1"/>
      <c r="O2" s="1"/>
      <c r="P2" s="1"/>
      <c r="Q2" s="14"/>
      <c r="R2" s="14"/>
      <c r="S2" s="14"/>
      <c r="T2" s="14"/>
      <c r="U2" s="14"/>
      <c r="V2" s="14"/>
      <c r="W2" s="14"/>
      <c r="X2" s="14"/>
      <c r="Y2" s="14"/>
      <c r="Z2" s="14"/>
    </row>
    <row r="3">
      <c r="A3" s="1"/>
      <c r="B3" s="1"/>
      <c r="C3" s="13"/>
      <c r="D3" s="4" t="str">
        <f>MID(CELL("filename",A1),FIND("]",CELL("filename",A1))+1,256)&amp;" Sheet"</f>
        <v>#VALUE!</v>
      </c>
      <c r="E3" s="1"/>
      <c r="F3" s="1"/>
      <c r="G3" s="1"/>
      <c r="H3" s="1"/>
      <c r="I3" s="1"/>
      <c r="J3" s="1"/>
      <c r="K3" s="1"/>
      <c r="L3" s="1"/>
      <c r="M3" s="1"/>
      <c r="N3" s="1"/>
      <c r="O3" s="1"/>
      <c r="P3" s="1"/>
      <c r="Q3" s="14"/>
      <c r="R3" s="14"/>
      <c r="S3" s="14"/>
      <c r="T3" s="14"/>
      <c r="U3" s="14"/>
      <c r="V3" s="14"/>
      <c r="W3" s="14"/>
      <c r="X3" s="14"/>
      <c r="Y3" s="14"/>
      <c r="Z3" s="14"/>
    </row>
    <row r="4">
      <c r="A4" s="1"/>
      <c r="B4" s="1"/>
      <c r="C4" s="13"/>
      <c r="D4" s="2" t="str">
        <f>IF(ISBLANK(cstProtectiveMarking),"",cstProtectiveMarking)</f>
        <v>OFFICIAL</v>
      </c>
      <c r="E4" s="1"/>
      <c r="F4" s="1"/>
      <c r="G4" s="1"/>
      <c r="H4" s="1"/>
      <c r="I4" s="1"/>
      <c r="J4" s="1"/>
      <c r="K4" s="1"/>
      <c r="L4" s="1"/>
      <c r="M4" s="1"/>
      <c r="N4" s="1"/>
      <c r="O4" s="1"/>
      <c r="P4" s="1"/>
      <c r="Q4" s="14"/>
      <c r="R4" s="14"/>
      <c r="S4" s="14"/>
      <c r="T4" s="14"/>
      <c r="U4" s="14"/>
      <c r="V4" s="14"/>
      <c r="W4" s="14"/>
      <c r="X4" s="14"/>
      <c r="Y4" s="14"/>
      <c r="Z4" s="14"/>
    </row>
    <row r="5">
      <c r="A5" s="1"/>
      <c r="B5" s="1"/>
      <c r="C5" s="13"/>
      <c r="D5" s="8" t="str">
        <f>HYPERLINK("#'Contents'!A1",sysChkWord)</f>
        <v>All Checks OK</v>
      </c>
      <c r="E5" s="1"/>
      <c r="F5" s="1"/>
      <c r="G5" s="1"/>
      <c r="H5" s="1"/>
      <c r="I5" s="1"/>
      <c r="J5" s="1"/>
      <c r="K5" s="1"/>
      <c r="L5" s="1"/>
      <c r="M5" s="1"/>
      <c r="N5" s="1"/>
      <c r="O5" s="1"/>
      <c r="P5" s="1"/>
      <c r="Q5" s="14"/>
      <c r="R5" s="14"/>
      <c r="S5" s="14"/>
      <c r="T5" s="14"/>
      <c r="U5" s="14"/>
      <c r="V5" s="14"/>
      <c r="W5" s="14"/>
      <c r="X5" s="14"/>
      <c r="Y5" s="14"/>
      <c r="Z5" s="14"/>
    </row>
    <row r="6" hidden="1">
      <c r="A6" s="1"/>
      <c r="B6" s="8"/>
      <c r="C6" s="13"/>
      <c r="D6" s="80" t="str">
        <f>HYPERLINK("#'Contents'!A1","Click for Contents")</f>
        <v>Click for Contents</v>
      </c>
      <c r="E6" s="1"/>
      <c r="F6" s="1"/>
      <c r="G6" s="1"/>
      <c r="H6" s="1"/>
      <c r="I6" s="1"/>
      <c r="J6" s="1"/>
      <c r="K6" s="1"/>
      <c r="L6" s="1"/>
      <c r="M6" s="1"/>
      <c r="N6" s="1"/>
      <c r="O6" s="1"/>
      <c r="P6" s="1"/>
      <c r="Q6" s="14"/>
      <c r="R6" s="14"/>
      <c r="S6" s="14"/>
      <c r="T6" s="14"/>
      <c r="U6" s="14"/>
      <c r="V6" s="14"/>
      <c r="W6" s="14"/>
      <c r="X6" s="14"/>
      <c r="Y6" s="14"/>
      <c r="Z6" s="14"/>
    </row>
    <row r="7">
      <c r="A7" s="1"/>
      <c r="B7" s="1"/>
      <c r="C7" s="13"/>
      <c r="D7" s="1"/>
      <c r="E7" s="1"/>
      <c r="F7" s="1"/>
      <c r="G7" s="1"/>
      <c r="H7" s="1"/>
      <c r="I7" s="1"/>
      <c r="J7" s="1"/>
      <c r="K7" s="1"/>
      <c r="L7" s="1"/>
      <c r="M7" s="1"/>
      <c r="N7" s="1"/>
      <c r="O7" s="1"/>
      <c r="P7" s="1"/>
      <c r="Q7" s="14"/>
      <c r="R7" s="14"/>
      <c r="S7" s="14"/>
      <c r="T7" s="14"/>
      <c r="U7" s="14"/>
      <c r="V7" s="14"/>
      <c r="W7" s="14"/>
      <c r="X7" s="14"/>
      <c r="Y7" s="14"/>
      <c r="Z7" s="14"/>
    </row>
    <row r="8">
      <c r="A8" s="26">
        <f t="shared" ref="A8:B8" si="1">SUM(A9:A178)</f>
        <v>0</v>
      </c>
      <c r="B8" s="26">
        <f t="shared" si="1"/>
        <v>0</v>
      </c>
      <c r="C8" s="13"/>
      <c r="D8" s="13"/>
      <c r="E8" s="13"/>
      <c r="F8" s="13"/>
      <c r="G8" s="1"/>
      <c r="H8" s="1"/>
      <c r="I8" s="1"/>
      <c r="J8" s="1"/>
      <c r="K8" s="1"/>
      <c r="L8" s="1"/>
      <c r="M8" s="1"/>
      <c r="N8" s="1"/>
      <c r="O8" s="1"/>
      <c r="P8" s="1"/>
      <c r="Q8" s="14"/>
      <c r="R8" s="14"/>
      <c r="S8" s="14"/>
      <c r="T8" s="14"/>
      <c r="U8" s="14"/>
      <c r="V8" s="14"/>
      <c r="W8" s="14"/>
      <c r="X8" s="14"/>
      <c r="Y8" s="14"/>
      <c r="Z8" s="14"/>
    </row>
    <row r="9">
      <c r="B9" s="81"/>
      <c r="C9" s="81"/>
      <c r="D9" s="82"/>
      <c r="E9" s="81"/>
      <c r="F9" s="81"/>
      <c r="G9" s="81"/>
      <c r="H9" s="81"/>
      <c r="I9" s="81"/>
      <c r="J9" s="81"/>
      <c r="K9" s="81"/>
      <c r="L9" s="81"/>
      <c r="M9" s="81"/>
      <c r="N9" s="81"/>
      <c r="O9" s="81"/>
      <c r="P9" s="81"/>
    </row>
    <row r="10">
      <c r="B10" s="81"/>
      <c r="C10" s="81"/>
      <c r="D10" s="83"/>
      <c r="E10" s="81"/>
      <c r="F10" s="81"/>
      <c r="G10" s="81"/>
      <c r="H10" s="81"/>
      <c r="I10" s="81"/>
      <c r="J10" s="81"/>
      <c r="K10" s="81"/>
      <c r="L10" s="81"/>
      <c r="M10" s="81"/>
      <c r="N10" s="81"/>
      <c r="O10" s="81"/>
      <c r="P10" s="81"/>
    </row>
    <row r="11">
      <c r="A11" s="14"/>
      <c r="B11" s="81"/>
      <c r="C11" s="81"/>
      <c r="D11" s="83"/>
      <c r="E11" s="81"/>
      <c r="F11" s="81"/>
      <c r="G11" s="81"/>
      <c r="H11" s="81"/>
      <c r="I11" s="81"/>
      <c r="J11" s="81"/>
      <c r="K11" s="81"/>
      <c r="L11" s="81"/>
      <c r="M11" s="81"/>
      <c r="N11" s="81"/>
      <c r="O11" s="81"/>
      <c r="P11" s="81"/>
    </row>
    <row r="12">
      <c r="A12" s="14"/>
      <c r="B12" s="81"/>
      <c r="C12" s="81"/>
      <c r="D12" s="82" t="s">
        <v>120</v>
      </c>
      <c r="E12" s="81"/>
      <c r="F12" s="81"/>
      <c r="G12" s="81"/>
      <c r="H12" s="81"/>
      <c r="I12" s="81"/>
      <c r="J12" s="81"/>
      <c r="K12" s="81"/>
      <c r="L12" s="81"/>
      <c r="M12" s="81"/>
      <c r="N12" s="81"/>
      <c r="O12" s="81"/>
      <c r="P12" s="81"/>
    </row>
    <row r="13">
      <c r="A13" s="14"/>
      <c r="B13" s="81"/>
      <c r="C13" s="81"/>
      <c r="D13" s="24" t="s">
        <v>121</v>
      </c>
      <c r="E13" s="81"/>
      <c r="F13" s="81"/>
      <c r="G13" s="81"/>
      <c r="H13" s="81"/>
      <c r="I13" s="81"/>
      <c r="J13" s="81"/>
      <c r="K13" s="81"/>
      <c r="L13" s="81"/>
      <c r="M13" s="81"/>
      <c r="N13" s="81"/>
      <c r="O13" s="81"/>
      <c r="P13" s="81"/>
    </row>
    <row r="14">
      <c r="A14" s="14"/>
      <c r="B14" s="81"/>
      <c r="C14" s="23"/>
      <c r="D14" s="23" t="s">
        <v>122</v>
      </c>
      <c r="E14" s="23"/>
      <c r="F14" s="23"/>
      <c r="G14" s="23"/>
      <c r="H14" s="23"/>
      <c r="I14" s="23" t="s">
        <v>123</v>
      </c>
      <c r="J14" s="23" t="s">
        <v>124</v>
      </c>
      <c r="K14" s="23"/>
      <c r="L14" s="23"/>
      <c r="M14" s="23" t="s">
        <v>125</v>
      </c>
      <c r="N14" s="23"/>
      <c r="O14" s="23"/>
      <c r="P14" s="23"/>
    </row>
    <row r="15">
      <c r="A15" s="14"/>
      <c r="B15" s="81"/>
      <c r="C15" s="23"/>
      <c r="D15" s="23" t="s">
        <v>94</v>
      </c>
      <c r="E15" s="23"/>
      <c r="F15" s="23"/>
      <c r="G15" s="23"/>
      <c r="H15" s="23"/>
      <c r="I15" s="23" t="s">
        <v>126</v>
      </c>
      <c r="J15" s="84"/>
      <c r="K15" s="84"/>
      <c r="L15" s="23"/>
      <c r="M15" s="23"/>
      <c r="N15" s="23"/>
      <c r="O15" s="23"/>
      <c r="P15" s="23"/>
      <c r="Q15" s="14"/>
      <c r="R15" s="14"/>
      <c r="S15" s="14"/>
      <c r="T15" s="14"/>
      <c r="U15" s="14"/>
      <c r="V15" s="14"/>
      <c r="W15" s="14"/>
      <c r="X15" s="14"/>
      <c r="Y15" s="14"/>
      <c r="Z15" s="14"/>
    </row>
    <row r="16">
      <c r="A16" s="85"/>
      <c r="B16" s="85"/>
      <c r="C16" s="86"/>
      <c r="D16" s="86"/>
      <c r="E16" s="86"/>
      <c r="F16" s="86"/>
      <c r="G16" s="86"/>
      <c r="H16" s="86"/>
      <c r="I16" s="23" t="s">
        <v>127</v>
      </c>
      <c r="J16" s="87">
        <v>1.0</v>
      </c>
      <c r="K16" s="87">
        <v>1.0</v>
      </c>
      <c r="L16" s="86"/>
      <c r="M16" s="86"/>
      <c r="N16" s="81"/>
      <c r="O16" s="81"/>
      <c r="P16" s="86"/>
    </row>
    <row r="17">
      <c r="A17" s="85"/>
      <c r="B17" s="85"/>
      <c r="C17" s="86"/>
      <c r="D17" s="86"/>
      <c r="E17" s="86"/>
      <c r="F17" s="86"/>
      <c r="G17" s="86"/>
      <c r="H17" s="86"/>
      <c r="I17" s="23" t="s">
        <v>128</v>
      </c>
      <c r="J17" s="87">
        <v>1.0</v>
      </c>
      <c r="K17" s="87">
        <v>1.0</v>
      </c>
      <c r="L17" s="86"/>
      <c r="M17" s="86"/>
      <c r="N17" s="81"/>
      <c r="O17" s="81"/>
      <c r="P17" s="86"/>
    </row>
    <row r="18">
      <c r="A18" s="85"/>
      <c r="B18" s="85"/>
      <c r="C18" s="81"/>
      <c r="D18" s="84" t="s">
        <v>129</v>
      </c>
      <c r="E18" s="81" t="s">
        <v>94</v>
      </c>
      <c r="F18" s="81"/>
      <c r="G18" s="81"/>
      <c r="H18" s="81"/>
      <c r="I18" s="84" t="s">
        <v>130</v>
      </c>
      <c r="J18" s="81"/>
      <c r="K18" s="81"/>
      <c r="L18" s="81"/>
      <c r="M18" s="23" t="str">
        <f>I18</f>
        <v>Ultimate Parent Name</v>
      </c>
      <c r="N18" s="81"/>
      <c r="O18" s="81"/>
      <c r="P18" s="81"/>
    </row>
    <row r="19" ht="15.75" customHeight="1">
      <c r="A19" s="85"/>
      <c r="B19" s="85"/>
      <c r="C19" s="14"/>
      <c r="I19" s="88"/>
      <c r="J19" s="14"/>
      <c r="K19" s="14"/>
      <c r="M19" s="88"/>
      <c r="N19" s="14"/>
      <c r="O19" s="14"/>
    </row>
    <row r="20">
      <c r="A20" s="85"/>
      <c r="B20" s="85"/>
      <c r="C20" s="81"/>
      <c r="D20" s="89" t="s">
        <v>131</v>
      </c>
      <c r="E20" s="81"/>
      <c r="F20" s="90" t="s">
        <v>132</v>
      </c>
      <c r="G20" s="81"/>
      <c r="H20" s="81"/>
      <c r="I20" s="89" t="s">
        <v>131</v>
      </c>
      <c r="J20" s="81"/>
      <c r="K20" s="90" t="s">
        <v>132</v>
      </c>
      <c r="L20" s="81"/>
      <c r="M20" s="89" t="s">
        <v>131</v>
      </c>
      <c r="N20" s="81"/>
      <c r="O20" s="90" t="s">
        <v>132</v>
      </c>
      <c r="P20" s="81"/>
    </row>
    <row r="21" ht="15.75" customHeight="1">
      <c r="A21" s="85"/>
      <c r="B21" s="85"/>
      <c r="C21" s="14"/>
      <c r="D21" s="91" t="s">
        <v>133</v>
      </c>
      <c r="E21" s="92" t="s">
        <v>134</v>
      </c>
      <c r="F21" s="92" t="s">
        <v>134</v>
      </c>
      <c r="G21" s="14"/>
      <c r="H21" s="14"/>
      <c r="I21" s="91" t="s">
        <v>135</v>
      </c>
      <c r="J21" s="93" t="s">
        <v>134</v>
      </c>
      <c r="K21" s="93" t="s">
        <v>134</v>
      </c>
      <c r="M21" s="91" t="s">
        <v>133</v>
      </c>
      <c r="N21" s="94" t="str">
        <f t="shared" ref="N21:O21" si="2">J21</f>
        <v>31/XX/20XX</v>
      </c>
      <c r="O21" s="94" t="str">
        <f t="shared" si="2"/>
        <v>31/XX/20XX</v>
      </c>
    </row>
    <row r="22" ht="15.75" customHeight="1">
      <c r="A22" s="85"/>
      <c r="B22" s="85"/>
      <c r="C22" s="14"/>
      <c r="D22" s="48" t="s">
        <v>136</v>
      </c>
      <c r="E22" s="84">
        <v>12.0</v>
      </c>
      <c r="F22" s="84">
        <v>12.0</v>
      </c>
      <c r="I22" s="48" t="s">
        <v>136</v>
      </c>
      <c r="J22" s="84">
        <v>12.0</v>
      </c>
      <c r="K22" s="84">
        <v>12.0</v>
      </c>
      <c r="M22" s="48" t="s">
        <v>136</v>
      </c>
      <c r="N22" s="95">
        <f t="shared" ref="N22:O22" si="3">J22</f>
        <v>12</v>
      </c>
      <c r="O22" s="95">
        <f t="shared" si="3"/>
        <v>12</v>
      </c>
    </row>
    <row r="23" ht="15.75" customHeight="1">
      <c r="A23" s="85"/>
      <c r="B23" s="85"/>
      <c r="C23" s="14"/>
      <c r="D23" s="48" t="s">
        <v>137</v>
      </c>
      <c r="E23" s="84" t="s">
        <v>138</v>
      </c>
      <c r="F23" s="84" t="s">
        <v>138</v>
      </c>
      <c r="I23" s="48" t="s">
        <v>137</v>
      </c>
      <c r="J23" s="84" t="s">
        <v>139</v>
      </c>
      <c r="K23" s="84" t="s">
        <v>139</v>
      </c>
      <c r="M23" s="48" t="s">
        <v>137</v>
      </c>
      <c r="N23" s="95" t="str">
        <f t="shared" ref="N23:O23" si="4">J23</f>
        <v>Y</v>
      </c>
      <c r="O23" s="95" t="str">
        <f t="shared" si="4"/>
        <v>Y</v>
      </c>
    </row>
    <row r="24" ht="15.75" customHeight="1">
      <c r="A24" s="85"/>
      <c r="B24" s="85"/>
      <c r="C24" s="14"/>
      <c r="D24" s="48" t="s">
        <v>48</v>
      </c>
      <c r="E24" s="36" t="s">
        <v>140</v>
      </c>
      <c r="F24" s="36" t="s">
        <v>140</v>
      </c>
      <c r="G24" s="14"/>
      <c r="H24" s="14"/>
      <c r="I24" s="48" t="s">
        <v>48</v>
      </c>
      <c r="J24" s="36" t="s">
        <v>140</v>
      </c>
      <c r="K24" s="36" t="s">
        <v>140</v>
      </c>
      <c r="L24" s="14"/>
      <c r="M24" s="48" t="s">
        <v>48</v>
      </c>
      <c r="N24" s="95" t="str">
        <f t="shared" ref="N24:O24" si="5">J24</f>
        <v>N/A</v>
      </c>
      <c r="O24" s="95" t="str">
        <f t="shared" si="5"/>
        <v>N/A</v>
      </c>
      <c r="P24" s="14"/>
    </row>
    <row r="25" ht="15.75" customHeight="1">
      <c r="A25" s="85"/>
      <c r="B25" s="85"/>
      <c r="C25" s="14"/>
      <c r="D25" s="48" t="s">
        <v>141</v>
      </c>
      <c r="E25" s="84" t="s">
        <v>142</v>
      </c>
      <c r="F25" s="84" t="s">
        <v>142</v>
      </c>
      <c r="I25" s="48" t="s">
        <v>141</v>
      </c>
      <c r="J25" s="84" t="s">
        <v>142</v>
      </c>
      <c r="K25" s="84" t="s">
        <v>142</v>
      </c>
      <c r="M25" s="48" t="s">
        <v>141</v>
      </c>
      <c r="N25" s="95" t="str">
        <f t="shared" ref="N25:O25" si="6">J25</f>
        <v>Annual</v>
      </c>
      <c r="O25" s="95" t="str">
        <f t="shared" si="6"/>
        <v>Annual</v>
      </c>
    </row>
    <row r="26" ht="15.75" customHeight="1">
      <c r="A26" s="85">
        <f>IF(OR(E26&lt;0,F26&lt;0,N26&lt;0,O26&lt;0),1,0)</f>
        <v>0</v>
      </c>
      <c r="B26" s="85"/>
      <c r="C26" s="14"/>
      <c r="D26" s="96" t="s">
        <v>143</v>
      </c>
      <c r="E26" s="97">
        <v>0.0</v>
      </c>
      <c r="F26" s="97">
        <v>0.0</v>
      </c>
      <c r="I26" s="96" t="s">
        <v>143</v>
      </c>
      <c r="J26" s="97">
        <v>0.0</v>
      </c>
      <c r="K26" s="97">
        <v>0.0</v>
      </c>
      <c r="M26" s="96" t="s">
        <v>143</v>
      </c>
      <c r="N26" s="98">
        <f t="shared" ref="N26:O26" si="7">J26/J$16</f>
        <v>0</v>
      </c>
      <c r="O26" s="98">
        <f t="shared" si="7"/>
        <v>0</v>
      </c>
    </row>
    <row r="27" ht="15.75" customHeight="1">
      <c r="A27" s="85">
        <f>IF(OR(E27&gt;0,F27&gt;0,N27&gt;0,O27&gt;0),1,0)</f>
        <v>0</v>
      </c>
      <c r="B27" s="85"/>
      <c r="C27" s="14"/>
      <c r="D27" s="96" t="s">
        <v>144</v>
      </c>
      <c r="E27" s="97">
        <v>0.0</v>
      </c>
      <c r="F27" s="97">
        <v>0.0</v>
      </c>
      <c r="G27" s="14"/>
      <c r="I27" s="96" t="s">
        <v>144</v>
      </c>
      <c r="J27" s="97">
        <v>0.0</v>
      </c>
      <c r="K27" s="97">
        <v>0.0</v>
      </c>
      <c r="M27" s="96" t="s">
        <v>144</v>
      </c>
      <c r="N27" s="98">
        <f t="shared" ref="N27:O27" si="8">J27/J$16</f>
        <v>0</v>
      </c>
      <c r="O27" s="98">
        <f t="shared" si="8"/>
        <v>0</v>
      </c>
    </row>
    <row r="28" ht="15.75" customHeight="1">
      <c r="A28" s="85"/>
      <c r="B28" s="85"/>
      <c r="C28" s="14"/>
      <c r="D28" s="99" t="s">
        <v>145</v>
      </c>
      <c r="E28" s="100">
        <f t="shared" ref="E28:F28" si="9">E26+E27</f>
        <v>0</v>
      </c>
      <c r="F28" s="100">
        <f t="shared" si="9"/>
        <v>0</v>
      </c>
      <c r="I28" s="99" t="s">
        <v>145</v>
      </c>
      <c r="J28" s="100">
        <f t="shared" ref="J28:K28" si="10">J26+J27</f>
        <v>0</v>
      </c>
      <c r="K28" s="100">
        <f t="shared" si="10"/>
        <v>0</v>
      </c>
      <c r="M28" s="99" t="s">
        <v>145</v>
      </c>
      <c r="N28" s="100">
        <f t="shared" ref="N28:O28" si="11">N26+N27</f>
        <v>0</v>
      </c>
      <c r="O28" s="100">
        <f t="shared" si="11"/>
        <v>0</v>
      </c>
    </row>
    <row r="29" ht="15.75" customHeight="1">
      <c r="A29" s="85"/>
      <c r="B29" s="85"/>
      <c r="C29" s="14"/>
      <c r="D29" s="96" t="s">
        <v>146</v>
      </c>
      <c r="E29" s="97">
        <v>0.0</v>
      </c>
      <c r="F29" s="97">
        <v>0.0</v>
      </c>
      <c r="I29" s="96" t="s">
        <v>146</v>
      </c>
      <c r="J29" s="97">
        <v>0.0</v>
      </c>
      <c r="K29" s="97">
        <v>0.0</v>
      </c>
      <c r="M29" s="96" t="s">
        <v>146</v>
      </c>
      <c r="N29" s="98">
        <f t="shared" ref="N29:O29" si="12">J29/J$16</f>
        <v>0</v>
      </c>
      <c r="O29" s="98">
        <f t="shared" si="12"/>
        <v>0</v>
      </c>
    </row>
    <row r="30" ht="15.75" customHeight="1">
      <c r="A30" s="85"/>
      <c r="B30" s="85"/>
      <c r="C30" s="14"/>
      <c r="D30" s="96" t="s">
        <v>147</v>
      </c>
      <c r="E30" s="97">
        <v>0.0</v>
      </c>
      <c r="F30" s="97">
        <v>0.0</v>
      </c>
      <c r="G30" s="14"/>
      <c r="H30" s="14"/>
      <c r="I30" s="96" t="s">
        <v>147</v>
      </c>
      <c r="J30" s="97">
        <v>0.0</v>
      </c>
      <c r="K30" s="97">
        <v>0.0</v>
      </c>
      <c r="L30" s="14"/>
      <c r="M30" s="96" t="s">
        <v>147</v>
      </c>
      <c r="N30" s="98">
        <f t="shared" ref="N30:O30" si="13">J30/J$16</f>
        <v>0</v>
      </c>
      <c r="O30" s="98">
        <f t="shared" si="13"/>
        <v>0</v>
      </c>
      <c r="P30" s="14"/>
    </row>
    <row r="31" ht="15.75" customHeight="1">
      <c r="A31" s="85">
        <f>IF(OR(E31&lt;0,F31&lt;0,N31&lt;0,O31&lt;0),1,0)</f>
        <v>0</v>
      </c>
      <c r="B31" s="85"/>
      <c r="C31" s="14"/>
      <c r="D31" s="96" t="s">
        <v>148</v>
      </c>
      <c r="E31" s="97">
        <v>0.0</v>
      </c>
      <c r="F31" s="97">
        <v>0.0</v>
      </c>
      <c r="G31" s="14"/>
      <c r="H31" s="14"/>
      <c r="I31" s="96" t="s">
        <v>148</v>
      </c>
      <c r="J31" s="97">
        <v>0.0</v>
      </c>
      <c r="K31" s="97">
        <v>0.0</v>
      </c>
      <c r="L31" s="14"/>
      <c r="M31" s="96" t="s">
        <v>148</v>
      </c>
      <c r="N31" s="98">
        <f t="shared" ref="N31:O31" si="14">J31/J$16</f>
        <v>0</v>
      </c>
      <c r="O31" s="98">
        <f t="shared" si="14"/>
        <v>0</v>
      </c>
      <c r="P31" s="14"/>
    </row>
    <row r="32" ht="15.75" customHeight="1">
      <c r="A32" s="85"/>
      <c r="B32" s="85"/>
      <c r="C32" s="14"/>
      <c r="D32" s="96" t="s">
        <v>149</v>
      </c>
      <c r="E32" s="97">
        <v>0.0</v>
      </c>
      <c r="F32" s="97">
        <v>0.0</v>
      </c>
      <c r="G32" s="14"/>
      <c r="H32" s="14"/>
      <c r="I32" s="96" t="s">
        <v>149</v>
      </c>
      <c r="J32" s="97">
        <v>0.0</v>
      </c>
      <c r="K32" s="97">
        <v>0.0</v>
      </c>
      <c r="L32" s="14"/>
      <c r="M32" s="96" t="s">
        <v>149</v>
      </c>
      <c r="N32" s="98">
        <f t="shared" ref="N32:O32" si="15">J32/J$16</f>
        <v>0</v>
      </c>
      <c r="O32" s="98">
        <f t="shared" si="15"/>
        <v>0</v>
      </c>
      <c r="P32" s="14"/>
    </row>
    <row r="33" ht="15.75" customHeight="1">
      <c r="A33" s="85">
        <f>IF(OR(E33&gt;0,F33&gt;0,N33&gt;0,O33&gt;0),1,0)</f>
        <v>0</v>
      </c>
      <c r="B33" s="85"/>
      <c r="C33" s="14"/>
      <c r="D33" s="96" t="s">
        <v>150</v>
      </c>
      <c r="E33" s="97">
        <v>0.0</v>
      </c>
      <c r="F33" s="97">
        <v>0.0</v>
      </c>
      <c r="G33" s="14"/>
      <c r="H33" s="14"/>
      <c r="I33" s="96" t="s">
        <v>150</v>
      </c>
      <c r="J33" s="97">
        <v>0.0</v>
      </c>
      <c r="K33" s="97">
        <v>0.0</v>
      </c>
      <c r="L33" s="14"/>
      <c r="M33" s="96" t="s">
        <v>150</v>
      </c>
      <c r="N33" s="98">
        <f t="shared" ref="N33:O33" si="16">J33/J$16</f>
        <v>0</v>
      </c>
      <c r="O33" s="98">
        <f t="shared" si="16"/>
        <v>0</v>
      </c>
      <c r="P33" s="14"/>
    </row>
    <row r="34" ht="15.75" customHeight="1">
      <c r="A34" s="85"/>
      <c r="B34" s="85"/>
      <c r="C34" s="14"/>
      <c r="D34" s="99" t="s">
        <v>151</v>
      </c>
      <c r="E34" s="100">
        <f t="shared" ref="E34:F34" si="17">E28+E29+E30+E31+E32+E33</f>
        <v>0</v>
      </c>
      <c r="F34" s="100">
        <f t="shared" si="17"/>
        <v>0</v>
      </c>
      <c r="I34" s="99" t="s">
        <v>151</v>
      </c>
      <c r="J34" s="100">
        <f t="shared" ref="J34:K34" si="18">J28+J29+J30+J31+J32+J33</f>
        <v>0</v>
      </c>
      <c r="K34" s="100">
        <f t="shared" si="18"/>
        <v>0</v>
      </c>
      <c r="M34" s="99" t="s">
        <v>151</v>
      </c>
      <c r="N34" s="100">
        <f t="shared" ref="N34:O34" si="19">N28+N29+N30+N31+N32+N33</f>
        <v>0</v>
      </c>
      <c r="O34" s="100">
        <f t="shared" si="19"/>
        <v>0</v>
      </c>
    </row>
    <row r="35" ht="15.75" customHeight="1">
      <c r="A35" s="85"/>
      <c r="B35" s="85"/>
      <c r="C35" s="14"/>
      <c r="E35" s="101"/>
      <c r="F35" s="101"/>
      <c r="I35" s="14"/>
      <c r="J35" s="101"/>
      <c r="K35" s="101"/>
      <c r="M35" s="14"/>
      <c r="N35" s="101"/>
      <c r="O35" s="101"/>
    </row>
    <row r="36" ht="15.75" customHeight="1">
      <c r="A36" s="85"/>
      <c r="B36" s="85"/>
      <c r="C36" s="14"/>
      <c r="D36" s="96" t="s">
        <v>152</v>
      </c>
      <c r="E36" s="97">
        <v>0.0</v>
      </c>
      <c r="F36" s="97">
        <v>0.0</v>
      </c>
      <c r="I36" s="96" t="s">
        <v>152</v>
      </c>
      <c r="J36" s="97">
        <v>0.0</v>
      </c>
      <c r="K36" s="97">
        <v>0.0</v>
      </c>
      <c r="M36" s="96" t="s">
        <v>152</v>
      </c>
      <c r="N36" s="98">
        <f t="shared" ref="N36:O36" si="20">J36/J$16</f>
        <v>0</v>
      </c>
      <c r="O36" s="98">
        <f t="shared" si="20"/>
        <v>0</v>
      </c>
    </row>
    <row r="37" ht="15.75" customHeight="1">
      <c r="A37" s="85">
        <f>IF(OR(E37&lt;0,F37&lt;0,N37&lt;0,O37&lt;0),1,0)</f>
        <v>0</v>
      </c>
      <c r="B37" s="85"/>
      <c r="C37" s="14"/>
      <c r="D37" s="96" t="s">
        <v>153</v>
      </c>
      <c r="E37" s="97">
        <v>0.0</v>
      </c>
      <c r="F37" s="97">
        <v>0.0</v>
      </c>
      <c r="I37" s="96" t="s">
        <v>153</v>
      </c>
      <c r="J37" s="97">
        <v>0.0</v>
      </c>
      <c r="K37" s="97">
        <v>0.0</v>
      </c>
      <c r="M37" s="96" t="s">
        <v>153</v>
      </c>
      <c r="N37" s="98">
        <f t="shared" ref="N37:O37" si="21">J37/J$16</f>
        <v>0</v>
      </c>
      <c r="O37" s="98">
        <f t="shared" si="21"/>
        <v>0</v>
      </c>
    </row>
    <row r="38" ht="15.75" customHeight="1">
      <c r="A38" s="85">
        <f>IF(OR(E38&gt;0,F38&gt;0,N38&gt;0,O38&gt;0),1,0)</f>
        <v>0</v>
      </c>
      <c r="B38" s="85"/>
      <c r="C38" s="14"/>
      <c r="D38" s="96" t="s">
        <v>154</v>
      </c>
      <c r="E38" s="97">
        <v>0.0</v>
      </c>
      <c r="F38" s="97">
        <v>0.0</v>
      </c>
      <c r="I38" s="96" t="s">
        <v>154</v>
      </c>
      <c r="J38" s="97">
        <v>0.0</v>
      </c>
      <c r="K38" s="97">
        <v>0.0</v>
      </c>
      <c r="M38" s="96" t="s">
        <v>154</v>
      </c>
      <c r="N38" s="98">
        <f t="shared" ref="N38:O38" si="22">J38/J$16</f>
        <v>0</v>
      </c>
      <c r="O38" s="98">
        <f t="shared" si="22"/>
        <v>0</v>
      </c>
    </row>
    <row r="39" ht="15.75" customHeight="1">
      <c r="A39" s="85"/>
      <c r="B39" s="85"/>
      <c r="C39" s="14"/>
      <c r="D39" s="96" t="s">
        <v>155</v>
      </c>
      <c r="E39" s="97">
        <v>0.0</v>
      </c>
      <c r="F39" s="97">
        <v>0.0</v>
      </c>
      <c r="G39" s="14"/>
      <c r="H39" s="14"/>
      <c r="I39" s="96" t="s">
        <v>155</v>
      </c>
      <c r="J39" s="97">
        <v>0.0</v>
      </c>
      <c r="K39" s="97">
        <v>0.0</v>
      </c>
      <c r="L39" s="14"/>
      <c r="M39" s="96" t="s">
        <v>155</v>
      </c>
      <c r="N39" s="98">
        <f t="shared" ref="N39:O39" si="23">J39/J$16</f>
        <v>0</v>
      </c>
      <c r="O39" s="98">
        <f t="shared" si="23"/>
        <v>0</v>
      </c>
      <c r="P39" s="14"/>
    </row>
    <row r="40" ht="15.75" customHeight="1">
      <c r="A40" s="85"/>
      <c r="B40" s="85"/>
      <c r="C40" s="14"/>
      <c r="D40" s="96" t="s">
        <v>156</v>
      </c>
      <c r="E40" s="97">
        <v>0.0</v>
      </c>
      <c r="F40" s="97">
        <v>0.0</v>
      </c>
      <c r="G40" s="14"/>
      <c r="H40" s="14"/>
      <c r="I40" s="96" t="s">
        <v>156</v>
      </c>
      <c r="J40" s="97">
        <v>0.0</v>
      </c>
      <c r="K40" s="97">
        <v>0.0</v>
      </c>
      <c r="L40" s="14"/>
      <c r="M40" s="96" t="s">
        <v>156</v>
      </c>
      <c r="N40" s="98">
        <f t="shared" ref="N40:O40" si="24">J40/J$16</f>
        <v>0</v>
      </c>
      <c r="O40" s="98">
        <f t="shared" si="24"/>
        <v>0</v>
      </c>
      <c r="P40" s="14"/>
    </row>
    <row r="41" ht="15.75" customHeight="1">
      <c r="A41" s="85">
        <f>IF(OR(E41&lt;0,F41&lt;0,N41&lt;0,O41&lt;0),1,0)</f>
        <v>0</v>
      </c>
      <c r="B41" s="85"/>
      <c r="C41" s="14"/>
      <c r="D41" s="96" t="s">
        <v>157</v>
      </c>
      <c r="E41" s="97">
        <v>0.0</v>
      </c>
      <c r="F41" s="97">
        <v>0.0</v>
      </c>
      <c r="G41" s="14"/>
      <c r="H41" s="14"/>
      <c r="I41" s="96" t="s">
        <v>157</v>
      </c>
      <c r="J41" s="97">
        <v>0.0</v>
      </c>
      <c r="K41" s="97">
        <v>0.0</v>
      </c>
      <c r="L41" s="14"/>
      <c r="M41" s="96" t="s">
        <v>157</v>
      </c>
      <c r="N41" s="98">
        <f t="shared" ref="N41:O41" si="25">J41/J$16</f>
        <v>0</v>
      </c>
      <c r="O41" s="98">
        <f t="shared" si="25"/>
        <v>0</v>
      </c>
      <c r="P41" s="14"/>
    </row>
    <row r="42" ht="15.75" customHeight="1">
      <c r="A42" s="85"/>
      <c r="B42" s="85"/>
      <c r="C42" s="14"/>
      <c r="D42" s="96" t="s">
        <v>158</v>
      </c>
      <c r="E42" s="97">
        <v>0.0</v>
      </c>
      <c r="F42" s="97">
        <v>0.0</v>
      </c>
      <c r="G42" s="14"/>
      <c r="H42" s="14"/>
      <c r="I42" s="96" t="s">
        <v>158</v>
      </c>
      <c r="J42" s="97">
        <v>0.0</v>
      </c>
      <c r="K42" s="97">
        <v>0.0</v>
      </c>
      <c r="L42" s="14"/>
      <c r="M42" s="96" t="s">
        <v>158</v>
      </c>
      <c r="N42" s="98">
        <f t="shared" ref="N42:O42" si="26">J42/J$16</f>
        <v>0</v>
      </c>
      <c r="O42" s="98">
        <f t="shared" si="26"/>
        <v>0</v>
      </c>
      <c r="P42" s="14"/>
    </row>
    <row r="43" ht="15.75" customHeight="1">
      <c r="A43" s="85"/>
      <c r="B43" s="85"/>
      <c r="C43" s="14"/>
      <c r="D43" s="99" t="s">
        <v>159</v>
      </c>
      <c r="E43" s="100">
        <f t="shared" ref="E43:F43" si="27">E34+E36+E37+E38+E39+E40+E41+E42</f>
        <v>0</v>
      </c>
      <c r="F43" s="100">
        <f t="shared" si="27"/>
        <v>0</v>
      </c>
      <c r="I43" s="99" t="s">
        <v>159</v>
      </c>
      <c r="J43" s="100">
        <f t="shared" ref="J43:K43" si="28">J34+J36+J37+J38+J39+J40+J41+J42</f>
        <v>0</v>
      </c>
      <c r="K43" s="100">
        <f t="shared" si="28"/>
        <v>0</v>
      </c>
      <c r="M43" s="99" t="s">
        <v>159</v>
      </c>
      <c r="N43" s="100">
        <f t="shared" ref="N43:O43" si="29">N34+N36+N37+N38+N39+N40+N41+N42</f>
        <v>0</v>
      </c>
      <c r="O43" s="100">
        <f t="shared" si="29"/>
        <v>0</v>
      </c>
    </row>
    <row r="44" ht="15.75" customHeight="1">
      <c r="A44" s="85"/>
      <c r="B44" s="85"/>
      <c r="C44" s="14"/>
      <c r="E44" s="101"/>
      <c r="F44" s="101"/>
      <c r="I44" s="14"/>
      <c r="J44" s="101"/>
      <c r="K44" s="101"/>
      <c r="M44" s="14"/>
      <c r="N44" s="101"/>
      <c r="O44" s="101"/>
    </row>
    <row r="45" ht="15.75" customHeight="1">
      <c r="A45" s="85"/>
      <c r="B45" s="85"/>
      <c r="C45" s="14"/>
      <c r="D45" s="96" t="s">
        <v>160</v>
      </c>
      <c r="E45" s="97">
        <v>0.0</v>
      </c>
      <c r="F45" s="97">
        <v>0.0</v>
      </c>
      <c r="I45" s="96" t="s">
        <v>160</v>
      </c>
      <c r="J45" s="97">
        <v>0.0</v>
      </c>
      <c r="K45" s="97">
        <v>0.0</v>
      </c>
      <c r="M45" s="96" t="s">
        <v>160</v>
      </c>
      <c r="N45" s="98">
        <f t="shared" ref="N45:O45" si="30">J45/J$16</f>
        <v>0</v>
      </c>
      <c r="O45" s="98">
        <f t="shared" si="30"/>
        <v>0</v>
      </c>
    </row>
    <row r="46" ht="15.75" customHeight="1">
      <c r="A46" s="85"/>
      <c r="B46" s="85"/>
      <c r="C46" s="14"/>
      <c r="D46" s="96" t="s">
        <v>161</v>
      </c>
      <c r="E46" s="97">
        <v>0.0</v>
      </c>
      <c r="F46" s="97">
        <v>0.0</v>
      </c>
      <c r="G46" s="14"/>
      <c r="H46" s="14"/>
      <c r="I46" s="96" t="s">
        <v>161</v>
      </c>
      <c r="J46" s="97">
        <v>0.0</v>
      </c>
      <c r="K46" s="97">
        <v>0.0</v>
      </c>
      <c r="L46" s="14"/>
      <c r="M46" s="96" t="s">
        <v>161</v>
      </c>
      <c r="N46" s="98">
        <f t="shared" ref="N46:O46" si="31">J46/J$16</f>
        <v>0</v>
      </c>
      <c r="O46" s="98">
        <f t="shared" si="31"/>
        <v>0</v>
      </c>
      <c r="P46" s="14"/>
    </row>
    <row r="47" ht="15.75" customHeight="1">
      <c r="A47" s="85"/>
      <c r="B47" s="85"/>
      <c r="C47" s="14"/>
      <c r="D47" s="99" t="s">
        <v>162</v>
      </c>
      <c r="E47" s="100">
        <f t="shared" ref="E47:F47" si="32">E43+E45+E46</f>
        <v>0</v>
      </c>
      <c r="F47" s="100">
        <f t="shared" si="32"/>
        <v>0</v>
      </c>
      <c r="I47" s="99" t="s">
        <v>162</v>
      </c>
      <c r="J47" s="100">
        <f t="shared" ref="J47:K47" si="33">J43+J45+J46</f>
        <v>0</v>
      </c>
      <c r="K47" s="100">
        <f t="shared" si="33"/>
        <v>0</v>
      </c>
      <c r="M47" s="99" t="s">
        <v>162</v>
      </c>
      <c r="N47" s="100">
        <f t="shared" ref="N47:O47" si="34">N43+N45+N46</f>
        <v>0</v>
      </c>
      <c r="O47" s="100">
        <f t="shared" si="34"/>
        <v>0</v>
      </c>
    </row>
    <row r="48" ht="15.75" customHeight="1">
      <c r="A48" s="85"/>
      <c r="B48" s="85"/>
      <c r="C48" s="14"/>
      <c r="D48" s="96" t="s">
        <v>163</v>
      </c>
      <c r="E48" s="97">
        <v>0.0</v>
      </c>
      <c r="F48" s="97">
        <v>0.0</v>
      </c>
      <c r="I48" s="96" t="s">
        <v>163</v>
      </c>
      <c r="J48" s="97">
        <v>0.0</v>
      </c>
      <c r="K48" s="97">
        <v>0.0</v>
      </c>
      <c r="M48" s="96" t="s">
        <v>163</v>
      </c>
      <c r="N48" s="98">
        <f t="shared" ref="N48:O48" si="35">J48/J$16</f>
        <v>0</v>
      </c>
      <c r="O48" s="98">
        <f t="shared" si="35"/>
        <v>0</v>
      </c>
    </row>
    <row r="49" ht="15.75" customHeight="1">
      <c r="A49" s="85">
        <f>IF(OR(E49&gt;0,F49&gt;0,,N49&gt;0,O49&gt;0),1,0)</f>
        <v>0</v>
      </c>
      <c r="B49" s="85"/>
      <c r="C49" s="14"/>
      <c r="D49" s="96" t="s">
        <v>164</v>
      </c>
      <c r="E49" s="97">
        <v>0.0</v>
      </c>
      <c r="F49" s="97">
        <v>0.0</v>
      </c>
      <c r="I49" s="96" t="s">
        <v>164</v>
      </c>
      <c r="J49" s="97">
        <v>0.0</v>
      </c>
      <c r="K49" s="97">
        <v>0.0</v>
      </c>
      <c r="M49" s="96" t="s">
        <v>164</v>
      </c>
      <c r="N49" s="98">
        <f t="shared" ref="N49:O49" si="36">J49/J$16</f>
        <v>0</v>
      </c>
      <c r="O49" s="98">
        <f t="shared" si="36"/>
        <v>0</v>
      </c>
    </row>
    <row r="50" ht="15.75" customHeight="1">
      <c r="A50" s="85"/>
      <c r="B50" s="85"/>
      <c r="C50" s="14"/>
      <c r="D50" s="99" t="s">
        <v>165</v>
      </c>
      <c r="E50" s="100">
        <f t="shared" ref="E50:F50" si="37">E47+E48+E49</f>
        <v>0</v>
      </c>
      <c r="F50" s="100">
        <f t="shared" si="37"/>
        <v>0</v>
      </c>
      <c r="I50" s="99" t="s">
        <v>165</v>
      </c>
      <c r="J50" s="100">
        <f t="shared" ref="J50:K50" si="38">J47+J48+J49</f>
        <v>0</v>
      </c>
      <c r="K50" s="100">
        <f t="shared" si="38"/>
        <v>0</v>
      </c>
      <c r="M50" s="99" t="s">
        <v>165</v>
      </c>
      <c r="N50" s="100">
        <f t="shared" ref="N50:O50" si="39">N47+N48+N49</f>
        <v>0</v>
      </c>
      <c r="O50" s="100">
        <f t="shared" si="39"/>
        <v>0</v>
      </c>
    </row>
    <row r="51" ht="15.75" customHeight="1">
      <c r="A51" s="85"/>
      <c r="B51" s="85"/>
      <c r="C51" s="14"/>
      <c r="E51" s="101"/>
      <c r="F51" s="101"/>
      <c r="I51" s="14"/>
      <c r="J51" s="101"/>
      <c r="K51" s="101"/>
      <c r="M51" s="14"/>
      <c r="N51" s="101"/>
      <c r="O51" s="101"/>
    </row>
    <row r="52" ht="15.75" customHeight="1">
      <c r="A52" s="85">
        <f t="shared" ref="A52:A53" si="41">IF(OR(E52&gt;0,F52&gt;0,N52&gt;0,O52&gt;0),1,0)</f>
        <v>0</v>
      </c>
      <c r="B52" s="85"/>
      <c r="C52" s="102"/>
      <c r="D52" s="103" t="s">
        <v>166</v>
      </c>
      <c r="E52" s="97">
        <v>0.0</v>
      </c>
      <c r="F52" s="97">
        <v>0.0</v>
      </c>
      <c r="G52" s="102"/>
      <c r="H52" s="102"/>
      <c r="I52" s="103" t="s">
        <v>167</v>
      </c>
      <c r="J52" s="97">
        <v>0.0</v>
      </c>
      <c r="K52" s="97">
        <v>0.0</v>
      </c>
      <c r="L52" s="102"/>
      <c r="M52" s="103" t="s">
        <v>166</v>
      </c>
      <c r="N52" s="98">
        <f t="shared" ref="N52:O52" si="40">J52/J$16</f>
        <v>0</v>
      </c>
      <c r="O52" s="98">
        <f t="shared" si="40"/>
        <v>0</v>
      </c>
      <c r="P52" s="102"/>
    </row>
    <row r="53" ht="15.75" customHeight="1">
      <c r="A53" s="85">
        <f t="shared" si="41"/>
        <v>0</v>
      </c>
      <c r="B53" s="85"/>
      <c r="C53" s="102"/>
      <c r="D53" s="103" t="s">
        <v>168</v>
      </c>
      <c r="E53" s="97">
        <v>0.0</v>
      </c>
      <c r="F53" s="97">
        <v>0.0</v>
      </c>
      <c r="G53" s="102"/>
      <c r="H53" s="102"/>
      <c r="I53" s="103" t="s">
        <v>169</v>
      </c>
      <c r="J53" s="97">
        <v>0.0</v>
      </c>
      <c r="K53" s="97">
        <v>0.0</v>
      </c>
      <c r="L53" s="102"/>
      <c r="M53" s="103" t="s">
        <v>168</v>
      </c>
      <c r="N53" s="98">
        <f t="shared" ref="N53:O53" si="42">J53/J$16</f>
        <v>0</v>
      </c>
      <c r="O53" s="98">
        <f t="shared" si="42"/>
        <v>0</v>
      </c>
      <c r="P53" s="102"/>
    </row>
    <row r="54" ht="15.75" customHeight="1">
      <c r="A54" s="85"/>
      <c r="B54" s="85"/>
      <c r="C54" s="14"/>
      <c r="E54" s="101"/>
      <c r="F54" s="101"/>
      <c r="I54" s="14"/>
      <c r="J54" s="101"/>
      <c r="K54" s="101"/>
      <c r="M54" s="14"/>
      <c r="N54" s="101"/>
      <c r="O54" s="101"/>
    </row>
    <row r="55" ht="15.75" customHeight="1">
      <c r="A55" s="85"/>
      <c r="B55" s="85"/>
      <c r="C55" s="14"/>
      <c r="D55" s="91" t="s">
        <v>170</v>
      </c>
      <c r="E55" s="94" t="str">
        <f t="shared" ref="E55:F55" si="43">E21</f>
        <v>31/XX/20XX</v>
      </c>
      <c r="F55" s="94" t="str">
        <f t="shared" si="43"/>
        <v>31/XX/20XX</v>
      </c>
      <c r="I55" s="91" t="s">
        <v>171</v>
      </c>
      <c r="J55" s="94" t="str">
        <f t="shared" ref="J55:K55" si="44">J21</f>
        <v>31/XX/20XX</v>
      </c>
      <c r="K55" s="94" t="str">
        <f t="shared" si="44"/>
        <v>31/XX/20XX</v>
      </c>
      <c r="M55" s="91" t="s">
        <v>170</v>
      </c>
      <c r="N55" s="94" t="str">
        <f t="shared" ref="N55:O55" si="45">N21</f>
        <v>31/XX/20XX</v>
      </c>
      <c r="O55" s="94" t="str">
        <f t="shared" si="45"/>
        <v>31/XX/20XX</v>
      </c>
    </row>
    <row r="56" ht="15.75" customHeight="1">
      <c r="A56" s="85"/>
      <c r="B56" s="85"/>
      <c r="C56" s="14"/>
      <c r="D56" s="96" t="s">
        <v>172</v>
      </c>
      <c r="E56" s="97">
        <v>0.0</v>
      </c>
      <c r="F56" s="97">
        <v>0.0</v>
      </c>
      <c r="I56" s="96" t="s">
        <v>172</v>
      </c>
      <c r="J56" s="97">
        <v>0.0</v>
      </c>
      <c r="K56" s="97">
        <v>0.0</v>
      </c>
      <c r="M56" s="96" t="s">
        <v>172</v>
      </c>
      <c r="N56" s="98">
        <f t="shared" ref="N56:O56" si="46">J56/J$17</f>
        <v>0</v>
      </c>
      <c r="O56" s="98">
        <f t="shared" si="46"/>
        <v>0</v>
      </c>
    </row>
    <row r="57" ht="15.75" customHeight="1">
      <c r="A57" s="85">
        <f t="shared" ref="A57:A60" si="48">IF(OR(E57&lt;0,F57&lt;0,N57&lt;0,O57&lt;0),1,0)</f>
        <v>0</v>
      </c>
      <c r="B57" s="85"/>
      <c r="C57" s="14"/>
      <c r="D57" s="96" t="s">
        <v>173</v>
      </c>
      <c r="E57" s="97">
        <v>0.0</v>
      </c>
      <c r="F57" s="97">
        <v>0.0</v>
      </c>
      <c r="I57" s="96" t="s">
        <v>173</v>
      </c>
      <c r="J57" s="97">
        <v>0.0</v>
      </c>
      <c r="K57" s="97">
        <v>0.0</v>
      </c>
      <c r="M57" s="96" t="s">
        <v>173</v>
      </c>
      <c r="N57" s="98">
        <f t="shared" ref="N57:O57" si="47">J57/J$17</f>
        <v>0</v>
      </c>
      <c r="O57" s="98">
        <f t="shared" si="47"/>
        <v>0</v>
      </c>
    </row>
    <row r="58" ht="15.75" customHeight="1">
      <c r="A58" s="85">
        <f t="shared" si="48"/>
        <v>0</v>
      </c>
      <c r="B58" s="85"/>
      <c r="C58" s="14"/>
      <c r="D58" s="96" t="s">
        <v>51</v>
      </c>
      <c r="E58" s="97">
        <v>0.0</v>
      </c>
      <c r="F58" s="97">
        <v>0.0</v>
      </c>
      <c r="I58" s="96" t="s">
        <v>51</v>
      </c>
      <c r="J58" s="97">
        <v>0.0</v>
      </c>
      <c r="K58" s="97">
        <v>0.0</v>
      </c>
      <c r="M58" s="96" t="s">
        <v>51</v>
      </c>
      <c r="N58" s="98">
        <f t="shared" ref="N58:O58" si="49">J58/J$17</f>
        <v>0</v>
      </c>
      <c r="O58" s="98">
        <f t="shared" si="49"/>
        <v>0</v>
      </c>
    </row>
    <row r="59" ht="15.75" customHeight="1">
      <c r="A59" s="85">
        <f t="shared" si="48"/>
        <v>0</v>
      </c>
      <c r="B59" s="85"/>
      <c r="C59" s="14"/>
      <c r="D59" s="96" t="s">
        <v>174</v>
      </c>
      <c r="E59" s="97">
        <v>0.0</v>
      </c>
      <c r="F59" s="97">
        <v>0.0</v>
      </c>
      <c r="I59" s="96" t="s">
        <v>174</v>
      </c>
      <c r="J59" s="97">
        <v>0.0</v>
      </c>
      <c r="K59" s="97">
        <v>0.0</v>
      </c>
      <c r="M59" s="96" t="s">
        <v>174</v>
      </c>
      <c r="N59" s="98">
        <f t="shared" ref="N59:O59" si="50">J59/J$17</f>
        <v>0</v>
      </c>
      <c r="O59" s="98">
        <f t="shared" si="50"/>
        <v>0</v>
      </c>
    </row>
    <row r="60" ht="15.75" customHeight="1">
      <c r="A60" s="85">
        <f t="shared" si="48"/>
        <v>0</v>
      </c>
      <c r="B60" s="85"/>
      <c r="C60" s="14"/>
      <c r="D60" s="96" t="s">
        <v>175</v>
      </c>
      <c r="E60" s="97">
        <v>0.0</v>
      </c>
      <c r="F60" s="97">
        <v>0.0</v>
      </c>
      <c r="G60" s="14"/>
      <c r="H60" s="14"/>
      <c r="I60" s="96" t="s">
        <v>175</v>
      </c>
      <c r="J60" s="97">
        <v>0.0</v>
      </c>
      <c r="K60" s="97">
        <v>0.0</v>
      </c>
      <c r="L60" s="14"/>
      <c r="M60" s="96" t="s">
        <v>175</v>
      </c>
      <c r="N60" s="98">
        <f t="shared" ref="N60:O60" si="51">J60/J$17</f>
        <v>0</v>
      </c>
      <c r="O60" s="98">
        <f t="shared" si="51"/>
        <v>0</v>
      </c>
      <c r="P60" s="14"/>
    </row>
    <row r="61" ht="15.75" customHeight="1">
      <c r="A61" s="85"/>
      <c r="B61" s="85"/>
      <c r="C61" s="14"/>
      <c r="D61" s="99" t="s">
        <v>176</v>
      </c>
      <c r="E61" s="100">
        <f t="shared" ref="E61:F61" si="52">SUM(E56:E60)</f>
        <v>0</v>
      </c>
      <c r="F61" s="100">
        <f t="shared" si="52"/>
        <v>0</v>
      </c>
      <c r="I61" s="99" t="s">
        <v>176</v>
      </c>
      <c r="J61" s="100">
        <f t="shared" ref="J61:K61" si="53">SUM(J56:J60)</f>
        <v>0</v>
      </c>
      <c r="K61" s="100">
        <f t="shared" si="53"/>
        <v>0</v>
      </c>
      <c r="M61" s="99" t="s">
        <v>176</v>
      </c>
      <c r="N61" s="100">
        <f t="shared" ref="N61:O61" si="54">SUM(N56:N60)</f>
        <v>0</v>
      </c>
      <c r="O61" s="100">
        <f t="shared" si="54"/>
        <v>0</v>
      </c>
    </row>
    <row r="62" ht="15.75" customHeight="1">
      <c r="A62" s="85"/>
      <c r="B62" s="85"/>
      <c r="C62" s="14"/>
      <c r="E62" s="104"/>
      <c r="F62" s="104"/>
      <c r="I62" s="14"/>
      <c r="J62" s="104"/>
      <c r="K62" s="104"/>
      <c r="M62" s="14"/>
      <c r="N62" s="104"/>
      <c r="O62" s="104"/>
    </row>
    <row r="63" ht="15.75" customHeight="1">
      <c r="A63" s="85">
        <f t="shared" ref="A63:A72" si="56">IF(OR(E63&lt;0,F63&lt;0,N63&lt;0,O63&lt;0),1,0)</f>
        <v>0</v>
      </c>
      <c r="B63" s="85"/>
      <c r="C63" s="14"/>
      <c r="D63" s="105" t="s">
        <v>177</v>
      </c>
      <c r="E63" s="97">
        <v>0.0</v>
      </c>
      <c r="F63" s="97">
        <v>0.0</v>
      </c>
      <c r="G63" s="14"/>
      <c r="H63" s="14"/>
      <c r="I63" s="105" t="s">
        <v>177</v>
      </c>
      <c r="J63" s="97">
        <v>0.0</v>
      </c>
      <c r="K63" s="97">
        <v>0.0</v>
      </c>
      <c r="L63" s="14"/>
      <c r="M63" s="105" t="s">
        <v>177</v>
      </c>
      <c r="N63" s="98">
        <f t="shared" ref="N63:O63" si="55">J63/J$17</f>
        <v>0</v>
      </c>
      <c r="O63" s="98">
        <f t="shared" si="55"/>
        <v>0</v>
      </c>
      <c r="P63" s="14"/>
    </row>
    <row r="64" ht="15.75" customHeight="1">
      <c r="A64" s="85">
        <f t="shared" si="56"/>
        <v>0</v>
      </c>
      <c r="B64" s="85"/>
      <c r="C64" s="14"/>
      <c r="D64" s="105" t="s">
        <v>178</v>
      </c>
      <c r="E64" s="97">
        <v>0.0</v>
      </c>
      <c r="F64" s="97">
        <v>0.0</v>
      </c>
      <c r="I64" s="105" t="s">
        <v>178</v>
      </c>
      <c r="J64" s="97">
        <v>0.0</v>
      </c>
      <c r="K64" s="97">
        <v>0.0</v>
      </c>
      <c r="M64" s="105" t="s">
        <v>178</v>
      </c>
      <c r="N64" s="98">
        <f t="shared" ref="N64:O64" si="57">J64/J$17</f>
        <v>0</v>
      </c>
      <c r="O64" s="98">
        <f t="shared" si="57"/>
        <v>0</v>
      </c>
    </row>
    <row r="65" ht="15.75" customHeight="1">
      <c r="A65" s="85">
        <f t="shared" si="56"/>
        <v>0</v>
      </c>
      <c r="B65" s="85"/>
      <c r="C65" s="14"/>
      <c r="D65" s="105" t="s">
        <v>179</v>
      </c>
      <c r="E65" s="97">
        <v>0.0</v>
      </c>
      <c r="F65" s="97">
        <v>0.0</v>
      </c>
      <c r="G65" s="14"/>
      <c r="H65" s="14"/>
      <c r="I65" s="105" t="s">
        <v>179</v>
      </c>
      <c r="J65" s="97">
        <v>0.0</v>
      </c>
      <c r="K65" s="97">
        <v>0.0</v>
      </c>
      <c r="L65" s="14"/>
      <c r="M65" s="105" t="s">
        <v>179</v>
      </c>
      <c r="N65" s="98">
        <f t="shared" ref="N65:O65" si="58">J65/J$17</f>
        <v>0</v>
      </c>
      <c r="O65" s="98">
        <f t="shared" si="58"/>
        <v>0</v>
      </c>
      <c r="P65" s="14"/>
    </row>
    <row r="66" ht="15.75" customHeight="1">
      <c r="A66" s="85">
        <f t="shared" si="56"/>
        <v>0</v>
      </c>
      <c r="B66" s="85"/>
      <c r="C66" s="14"/>
      <c r="D66" s="105" t="s">
        <v>180</v>
      </c>
      <c r="E66" s="97">
        <v>0.0</v>
      </c>
      <c r="F66" s="97">
        <v>0.0</v>
      </c>
      <c r="I66" s="105" t="s">
        <v>180</v>
      </c>
      <c r="J66" s="97">
        <v>0.0</v>
      </c>
      <c r="K66" s="97">
        <v>0.0</v>
      </c>
      <c r="M66" s="105" t="s">
        <v>180</v>
      </c>
      <c r="N66" s="98">
        <f t="shared" ref="N66:O66" si="59">J66/J$17</f>
        <v>0</v>
      </c>
      <c r="O66" s="98">
        <f t="shared" si="59"/>
        <v>0</v>
      </c>
    </row>
    <row r="67" ht="15.75" customHeight="1">
      <c r="A67" s="85">
        <f t="shared" si="56"/>
        <v>0</v>
      </c>
      <c r="B67" s="85"/>
      <c r="C67" s="14"/>
      <c r="D67" s="105" t="s">
        <v>181</v>
      </c>
      <c r="E67" s="97">
        <v>0.0</v>
      </c>
      <c r="F67" s="97">
        <v>0.0</v>
      </c>
      <c r="G67" s="14"/>
      <c r="H67" s="14"/>
      <c r="I67" s="105" t="s">
        <v>181</v>
      </c>
      <c r="J67" s="97">
        <v>0.0</v>
      </c>
      <c r="K67" s="97">
        <v>0.0</v>
      </c>
      <c r="L67" s="14"/>
      <c r="M67" s="105" t="s">
        <v>181</v>
      </c>
      <c r="N67" s="98">
        <f t="shared" ref="N67:O67" si="60">J67/J$17</f>
        <v>0</v>
      </c>
      <c r="O67" s="98">
        <f t="shared" si="60"/>
        <v>0</v>
      </c>
      <c r="P67" s="14"/>
    </row>
    <row r="68" ht="15.75" customHeight="1">
      <c r="A68" s="85">
        <f t="shared" si="56"/>
        <v>0</v>
      </c>
      <c r="B68" s="85"/>
      <c r="C68" s="14"/>
      <c r="D68" s="105" t="s">
        <v>182</v>
      </c>
      <c r="E68" s="97">
        <v>0.0</v>
      </c>
      <c r="F68" s="97">
        <v>0.0</v>
      </c>
      <c r="G68" s="14"/>
      <c r="H68" s="14"/>
      <c r="I68" s="105" t="s">
        <v>182</v>
      </c>
      <c r="J68" s="97">
        <v>0.0</v>
      </c>
      <c r="K68" s="97">
        <v>0.0</v>
      </c>
      <c r="L68" s="14"/>
      <c r="M68" s="105" t="s">
        <v>182</v>
      </c>
      <c r="N68" s="98">
        <f t="shared" ref="N68:O68" si="61">J68/J$17</f>
        <v>0</v>
      </c>
      <c r="O68" s="98">
        <f t="shared" si="61"/>
        <v>0</v>
      </c>
      <c r="P68" s="14"/>
    </row>
    <row r="69" ht="15.75" customHeight="1">
      <c r="A69" s="85">
        <f t="shared" si="56"/>
        <v>0</v>
      </c>
      <c r="B69" s="85"/>
      <c r="C69" s="14"/>
      <c r="D69" s="105" t="s">
        <v>183</v>
      </c>
      <c r="E69" s="97">
        <v>0.0</v>
      </c>
      <c r="F69" s="97">
        <v>0.0</v>
      </c>
      <c r="I69" s="105" t="s">
        <v>183</v>
      </c>
      <c r="J69" s="97">
        <v>0.0</v>
      </c>
      <c r="K69" s="97">
        <v>0.0</v>
      </c>
      <c r="M69" s="105" t="s">
        <v>183</v>
      </c>
      <c r="N69" s="98">
        <f t="shared" ref="N69:O69" si="62">J69/J$17</f>
        <v>0</v>
      </c>
      <c r="O69" s="98">
        <f t="shared" si="62"/>
        <v>0</v>
      </c>
    </row>
    <row r="70" ht="15.75" customHeight="1">
      <c r="A70" s="85">
        <f t="shared" si="56"/>
        <v>0</v>
      </c>
      <c r="B70" s="85"/>
      <c r="C70" s="14"/>
      <c r="D70" s="105" t="s">
        <v>184</v>
      </c>
      <c r="E70" s="97">
        <v>0.0</v>
      </c>
      <c r="F70" s="97">
        <v>0.0</v>
      </c>
      <c r="I70" s="105" t="s">
        <v>184</v>
      </c>
      <c r="J70" s="97">
        <v>0.0</v>
      </c>
      <c r="K70" s="97">
        <v>0.0</v>
      </c>
      <c r="M70" s="105" t="s">
        <v>184</v>
      </c>
      <c r="N70" s="98">
        <f t="shared" ref="N70:O70" si="63">J70/J$17</f>
        <v>0</v>
      </c>
      <c r="O70" s="98">
        <f t="shared" si="63"/>
        <v>0</v>
      </c>
    </row>
    <row r="71" ht="15.75" customHeight="1">
      <c r="A71" s="85">
        <f t="shared" si="56"/>
        <v>0</v>
      </c>
      <c r="B71" s="85"/>
      <c r="C71" s="14"/>
      <c r="D71" s="105" t="s">
        <v>185</v>
      </c>
      <c r="E71" s="97">
        <v>0.0</v>
      </c>
      <c r="F71" s="97">
        <v>0.0</v>
      </c>
      <c r="G71" s="14"/>
      <c r="H71" s="14"/>
      <c r="I71" s="105" t="s">
        <v>185</v>
      </c>
      <c r="J71" s="97">
        <v>0.0</v>
      </c>
      <c r="K71" s="97">
        <v>0.0</v>
      </c>
      <c r="L71" s="14"/>
      <c r="M71" s="105" t="s">
        <v>185</v>
      </c>
      <c r="N71" s="98">
        <f t="shared" ref="N71:O71" si="64">J71/J$17</f>
        <v>0</v>
      </c>
      <c r="O71" s="98">
        <f t="shared" si="64"/>
        <v>0</v>
      </c>
      <c r="P71" s="14"/>
    </row>
    <row r="72" ht="15.75" customHeight="1">
      <c r="A72" s="85">
        <f t="shared" si="56"/>
        <v>0</v>
      </c>
      <c r="B72" s="85"/>
      <c r="C72" s="14"/>
      <c r="D72" s="105" t="s">
        <v>186</v>
      </c>
      <c r="E72" s="97">
        <v>0.0</v>
      </c>
      <c r="F72" s="97">
        <v>0.0</v>
      </c>
      <c r="G72" s="14"/>
      <c r="H72" s="14"/>
      <c r="I72" s="105" t="s">
        <v>186</v>
      </c>
      <c r="J72" s="97">
        <v>0.0</v>
      </c>
      <c r="K72" s="97">
        <v>0.0</v>
      </c>
      <c r="L72" s="14"/>
      <c r="M72" s="105" t="s">
        <v>186</v>
      </c>
      <c r="N72" s="98">
        <f t="shared" ref="N72:O72" si="65">J72/J$17</f>
        <v>0</v>
      </c>
      <c r="O72" s="98">
        <f t="shared" si="65"/>
        <v>0</v>
      </c>
      <c r="P72" s="14"/>
    </row>
    <row r="73" ht="15.75" customHeight="1">
      <c r="A73" s="85"/>
      <c r="B73" s="85"/>
      <c r="C73" s="14"/>
      <c r="D73" s="99" t="s">
        <v>187</v>
      </c>
      <c r="E73" s="100">
        <f t="shared" ref="E73:F73" si="66">SUM(E63:E72)</f>
        <v>0</v>
      </c>
      <c r="F73" s="100">
        <f t="shared" si="66"/>
        <v>0</v>
      </c>
      <c r="I73" s="99" t="s">
        <v>187</v>
      </c>
      <c r="J73" s="100">
        <f t="shared" ref="J73:K73" si="67">SUM(J63:J72)</f>
        <v>0</v>
      </c>
      <c r="K73" s="100">
        <f t="shared" si="67"/>
        <v>0</v>
      </c>
      <c r="M73" s="99" t="s">
        <v>187</v>
      </c>
      <c r="N73" s="100">
        <f t="shared" ref="N73:O73" si="68">SUM(N63:N72)</f>
        <v>0</v>
      </c>
      <c r="O73" s="100">
        <f t="shared" si="68"/>
        <v>0</v>
      </c>
    </row>
    <row r="74" ht="15.75" customHeight="1">
      <c r="A74" s="85"/>
      <c r="B74" s="85"/>
      <c r="C74" s="14"/>
      <c r="D74" s="14"/>
      <c r="E74" s="104"/>
      <c r="F74" s="104"/>
      <c r="G74" s="14"/>
      <c r="H74" s="14"/>
      <c r="I74" s="14"/>
      <c r="J74" s="104"/>
      <c r="K74" s="104"/>
      <c r="M74" s="14"/>
      <c r="N74" s="104"/>
      <c r="O74" s="104"/>
    </row>
    <row r="75" ht="15.75" customHeight="1">
      <c r="A75" s="85">
        <f t="shared" ref="A75:A90" si="70">IF(OR(E75&lt;0,F75&lt;0,N75&lt;0,O75&lt;0),1,0)</f>
        <v>0</v>
      </c>
      <c r="B75" s="85"/>
      <c r="C75" s="14"/>
      <c r="D75" s="96" t="s">
        <v>188</v>
      </c>
      <c r="E75" s="97">
        <v>0.0</v>
      </c>
      <c r="F75" s="97">
        <v>0.0</v>
      </c>
      <c r="I75" s="96" t="s">
        <v>188</v>
      </c>
      <c r="J75" s="97">
        <v>0.0</v>
      </c>
      <c r="K75" s="97">
        <v>0.0</v>
      </c>
      <c r="M75" s="96" t="s">
        <v>188</v>
      </c>
      <c r="N75" s="98">
        <f t="shared" ref="N75:O75" si="69">J75/J$17</f>
        <v>0</v>
      </c>
      <c r="O75" s="98">
        <f t="shared" si="69"/>
        <v>0</v>
      </c>
    </row>
    <row r="76" ht="15.75" customHeight="1">
      <c r="A76" s="85">
        <f t="shared" si="70"/>
        <v>0</v>
      </c>
      <c r="B76" s="85"/>
      <c r="C76" s="14"/>
      <c r="D76" s="96" t="s">
        <v>189</v>
      </c>
      <c r="E76" s="97">
        <v>0.0</v>
      </c>
      <c r="F76" s="97">
        <v>0.0</v>
      </c>
      <c r="I76" s="96" t="s">
        <v>189</v>
      </c>
      <c r="J76" s="97">
        <v>0.0</v>
      </c>
      <c r="K76" s="97">
        <v>0.0</v>
      </c>
      <c r="M76" s="96" t="s">
        <v>189</v>
      </c>
      <c r="N76" s="98">
        <f t="shared" ref="N76:O76" si="71">J76/J$17</f>
        <v>0</v>
      </c>
      <c r="O76" s="98">
        <f t="shared" si="71"/>
        <v>0</v>
      </c>
    </row>
    <row r="77" ht="15.75" customHeight="1">
      <c r="A77" s="85">
        <f t="shared" si="70"/>
        <v>0</v>
      </c>
      <c r="B77" s="85"/>
      <c r="C77" s="14"/>
      <c r="D77" s="96" t="s">
        <v>190</v>
      </c>
      <c r="E77" s="97">
        <v>0.0</v>
      </c>
      <c r="F77" s="97">
        <v>0.0</v>
      </c>
      <c r="G77" s="14"/>
      <c r="H77" s="14"/>
      <c r="I77" s="96" t="s">
        <v>190</v>
      </c>
      <c r="J77" s="97">
        <v>0.0</v>
      </c>
      <c r="K77" s="97">
        <v>0.0</v>
      </c>
      <c r="L77" s="14"/>
      <c r="M77" s="96" t="s">
        <v>190</v>
      </c>
      <c r="N77" s="98">
        <f t="shared" ref="N77:O77" si="72">J77/J$17</f>
        <v>0</v>
      </c>
      <c r="O77" s="98">
        <f t="shared" si="72"/>
        <v>0</v>
      </c>
      <c r="P77" s="14"/>
    </row>
    <row r="78" ht="15.75" customHeight="1">
      <c r="A78" s="85">
        <f t="shared" si="70"/>
        <v>0</v>
      </c>
      <c r="B78" s="85"/>
      <c r="C78" s="14"/>
      <c r="D78" s="96" t="s">
        <v>186</v>
      </c>
      <c r="E78" s="97">
        <v>0.0</v>
      </c>
      <c r="F78" s="97">
        <v>0.0</v>
      </c>
      <c r="G78" s="14"/>
      <c r="H78" s="14"/>
      <c r="I78" s="96" t="s">
        <v>186</v>
      </c>
      <c r="J78" s="97">
        <v>0.0</v>
      </c>
      <c r="K78" s="97">
        <v>0.0</v>
      </c>
      <c r="L78" s="14"/>
      <c r="M78" s="96" t="s">
        <v>186</v>
      </c>
      <c r="N78" s="98">
        <f t="shared" ref="N78:O78" si="73">J78/J$17</f>
        <v>0</v>
      </c>
      <c r="O78" s="98">
        <f t="shared" si="73"/>
        <v>0</v>
      </c>
      <c r="P78" s="14"/>
    </row>
    <row r="79" ht="15.75" customHeight="1">
      <c r="A79" s="85">
        <f t="shared" si="70"/>
        <v>0</v>
      </c>
      <c r="B79" s="85"/>
      <c r="C79" s="14"/>
      <c r="D79" s="96" t="s">
        <v>179</v>
      </c>
      <c r="E79" s="97">
        <v>0.0</v>
      </c>
      <c r="F79" s="97">
        <v>0.0</v>
      </c>
      <c r="G79" s="14"/>
      <c r="H79" s="14"/>
      <c r="I79" s="96" t="s">
        <v>179</v>
      </c>
      <c r="J79" s="97">
        <v>0.0</v>
      </c>
      <c r="K79" s="97">
        <v>0.0</v>
      </c>
      <c r="L79" s="14"/>
      <c r="M79" s="96" t="s">
        <v>179</v>
      </c>
      <c r="N79" s="98">
        <f t="shared" ref="N79:O79" si="74">J79/J$17</f>
        <v>0</v>
      </c>
      <c r="O79" s="98">
        <f t="shared" si="74"/>
        <v>0</v>
      </c>
      <c r="P79" s="14"/>
    </row>
    <row r="80" ht="15.75" customHeight="1">
      <c r="A80" s="85">
        <f t="shared" si="70"/>
        <v>0</v>
      </c>
      <c r="B80" s="85"/>
      <c r="C80" s="14"/>
      <c r="D80" s="96" t="s">
        <v>191</v>
      </c>
      <c r="E80" s="97">
        <v>0.0</v>
      </c>
      <c r="F80" s="97">
        <v>0.0</v>
      </c>
      <c r="G80" s="14"/>
      <c r="H80" s="14"/>
      <c r="I80" s="96" t="s">
        <v>191</v>
      </c>
      <c r="J80" s="97">
        <v>0.0</v>
      </c>
      <c r="K80" s="97">
        <v>0.0</v>
      </c>
      <c r="L80" s="14"/>
      <c r="M80" s="96" t="s">
        <v>191</v>
      </c>
      <c r="N80" s="98">
        <f t="shared" ref="N80:O80" si="75">J80/J$17</f>
        <v>0</v>
      </c>
      <c r="O80" s="98">
        <f t="shared" si="75"/>
        <v>0</v>
      </c>
      <c r="P80" s="14"/>
    </row>
    <row r="81" ht="15.75" customHeight="1">
      <c r="A81" s="85">
        <f t="shared" si="70"/>
        <v>0</v>
      </c>
      <c r="B81" s="85"/>
      <c r="C81" s="14"/>
      <c r="D81" s="106" t="s">
        <v>192</v>
      </c>
      <c r="E81" s="97">
        <v>0.0</v>
      </c>
      <c r="F81" s="97">
        <v>0.0</v>
      </c>
      <c r="G81" s="14"/>
      <c r="H81" s="14"/>
      <c r="I81" s="106" t="s">
        <v>192</v>
      </c>
      <c r="J81" s="97">
        <v>0.0</v>
      </c>
      <c r="K81" s="97">
        <v>0.0</v>
      </c>
      <c r="L81" s="14"/>
      <c r="M81" s="106" t="s">
        <v>192</v>
      </c>
      <c r="N81" s="98">
        <f t="shared" ref="N81:O81" si="76">J81/J$17</f>
        <v>0</v>
      </c>
      <c r="O81" s="98">
        <f t="shared" si="76"/>
        <v>0</v>
      </c>
      <c r="P81" s="14"/>
    </row>
    <row r="82" ht="15.75" customHeight="1">
      <c r="A82" s="85">
        <f t="shared" si="70"/>
        <v>0</v>
      </c>
      <c r="B82" s="85"/>
      <c r="C82" s="14"/>
      <c r="D82" s="96" t="s">
        <v>181</v>
      </c>
      <c r="E82" s="97">
        <v>0.0</v>
      </c>
      <c r="F82" s="97">
        <v>0.0</v>
      </c>
      <c r="G82" s="14"/>
      <c r="H82" s="14"/>
      <c r="I82" s="96" t="s">
        <v>181</v>
      </c>
      <c r="J82" s="97">
        <v>0.0</v>
      </c>
      <c r="K82" s="97">
        <v>0.0</v>
      </c>
      <c r="L82" s="14"/>
      <c r="M82" s="96" t="s">
        <v>181</v>
      </c>
      <c r="N82" s="98">
        <f t="shared" ref="N82:O82" si="77">J82/J$17</f>
        <v>0</v>
      </c>
      <c r="O82" s="98">
        <f t="shared" si="77"/>
        <v>0</v>
      </c>
      <c r="P82" s="14"/>
    </row>
    <row r="83" ht="15.75" customHeight="1">
      <c r="A83" s="85">
        <f t="shared" si="70"/>
        <v>0</v>
      </c>
      <c r="B83" s="85"/>
      <c r="C83" s="14"/>
      <c r="D83" s="96" t="s">
        <v>193</v>
      </c>
      <c r="E83" s="97">
        <v>0.0</v>
      </c>
      <c r="F83" s="97">
        <v>0.0</v>
      </c>
      <c r="I83" s="96" t="s">
        <v>193</v>
      </c>
      <c r="J83" s="97">
        <v>0.0</v>
      </c>
      <c r="K83" s="97">
        <v>0.0</v>
      </c>
      <c r="M83" s="96" t="s">
        <v>193</v>
      </c>
      <c r="N83" s="98">
        <f t="shared" ref="N83:O83" si="78">J83/J$17</f>
        <v>0</v>
      </c>
      <c r="O83" s="98">
        <f t="shared" si="78"/>
        <v>0</v>
      </c>
    </row>
    <row r="84" ht="15.75" customHeight="1">
      <c r="A84" s="85">
        <f t="shared" si="70"/>
        <v>0</v>
      </c>
      <c r="B84" s="85"/>
      <c r="C84" s="14"/>
      <c r="D84" s="96" t="s">
        <v>194</v>
      </c>
      <c r="E84" s="97">
        <v>0.0</v>
      </c>
      <c r="F84" s="97">
        <v>0.0</v>
      </c>
      <c r="G84" s="14"/>
      <c r="I84" s="96" t="s">
        <v>194</v>
      </c>
      <c r="J84" s="97">
        <v>0.0</v>
      </c>
      <c r="K84" s="97">
        <v>0.0</v>
      </c>
      <c r="M84" s="96" t="s">
        <v>194</v>
      </c>
      <c r="N84" s="98">
        <f t="shared" ref="N84:O84" si="79">J84/J$17</f>
        <v>0</v>
      </c>
      <c r="O84" s="98">
        <f t="shared" si="79"/>
        <v>0</v>
      </c>
    </row>
    <row r="85" ht="15.75" customHeight="1">
      <c r="A85" s="85">
        <f t="shared" si="70"/>
        <v>0</v>
      </c>
      <c r="B85" s="85"/>
      <c r="C85" s="14"/>
      <c r="D85" s="96" t="s">
        <v>195</v>
      </c>
      <c r="E85" s="97">
        <v>0.0</v>
      </c>
      <c r="F85" s="97">
        <v>0.0</v>
      </c>
      <c r="G85" s="14"/>
      <c r="H85" s="14"/>
      <c r="I85" s="96" t="s">
        <v>195</v>
      </c>
      <c r="J85" s="97">
        <v>0.0</v>
      </c>
      <c r="K85" s="97">
        <v>0.0</v>
      </c>
      <c r="L85" s="14"/>
      <c r="M85" s="96" t="s">
        <v>195</v>
      </c>
      <c r="N85" s="98">
        <f t="shared" ref="N85:O85" si="80">J85/J$17</f>
        <v>0</v>
      </c>
      <c r="O85" s="98">
        <f t="shared" si="80"/>
        <v>0</v>
      </c>
      <c r="P85" s="14"/>
    </row>
    <row r="86" ht="15.75" customHeight="1">
      <c r="A86" s="85">
        <f t="shared" si="70"/>
        <v>0</v>
      </c>
      <c r="B86" s="85"/>
      <c r="C86" s="14"/>
      <c r="D86" s="96" t="s">
        <v>196</v>
      </c>
      <c r="E86" s="97">
        <v>0.0</v>
      </c>
      <c r="F86" s="97">
        <v>0.0</v>
      </c>
      <c r="G86" s="14"/>
      <c r="I86" s="96" t="s">
        <v>196</v>
      </c>
      <c r="J86" s="97">
        <v>0.0</v>
      </c>
      <c r="K86" s="97">
        <v>0.0</v>
      </c>
      <c r="M86" s="96" t="s">
        <v>196</v>
      </c>
      <c r="N86" s="98">
        <f t="shared" ref="N86:O86" si="81">J86/J$17</f>
        <v>0</v>
      </c>
      <c r="O86" s="98">
        <f t="shared" si="81"/>
        <v>0</v>
      </c>
    </row>
    <row r="87" ht="15.75" customHeight="1">
      <c r="A87" s="85">
        <f t="shared" si="70"/>
        <v>0</v>
      </c>
      <c r="B87" s="85"/>
      <c r="C87" s="14"/>
      <c r="D87" s="96" t="s">
        <v>182</v>
      </c>
      <c r="E87" s="97">
        <v>0.0</v>
      </c>
      <c r="F87" s="97">
        <v>0.0</v>
      </c>
      <c r="G87" s="14"/>
      <c r="H87" s="14"/>
      <c r="I87" s="96" t="s">
        <v>182</v>
      </c>
      <c r="J87" s="97">
        <v>0.0</v>
      </c>
      <c r="K87" s="97">
        <v>0.0</v>
      </c>
      <c r="L87" s="14"/>
      <c r="M87" s="96" t="s">
        <v>182</v>
      </c>
      <c r="N87" s="98">
        <f t="shared" ref="N87:O87" si="82">J87/J$17</f>
        <v>0</v>
      </c>
      <c r="O87" s="98">
        <f t="shared" si="82"/>
        <v>0</v>
      </c>
      <c r="P87" s="14"/>
    </row>
    <row r="88" ht="15.75" customHeight="1">
      <c r="A88" s="85">
        <f t="shared" si="70"/>
        <v>0</v>
      </c>
      <c r="B88" s="85"/>
      <c r="C88" s="14"/>
      <c r="D88" s="96" t="s">
        <v>197</v>
      </c>
      <c r="E88" s="97">
        <v>0.0</v>
      </c>
      <c r="F88" s="97">
        <v>0.0</v>
      </c>
      <c r="G88" s="14"/>
      <c r="H88" s="14"/>
      <c r="I88" s="96" t="s">
        <v>197</v>
      </c>
      <c r="J88" s="97">
        <v>0.0</v>
      </c>
      <c r="K88" s="97">
        <v>0.0</v>
      </c>
      <c r="L88" s="14"/>
      <c r="M88" s="96" t="s">
        <v>197</v>
      </c>
      <c r="N88" s="98">
        <f t="shared" ref="N88:O88" si="83">J88/J$17</f>
        <v>0</v>
      </c>
      <c r="O88" s="98">
        <f t="shared" si="83"/>
        <v>0</v>
      </c>
      <c r="P88" s="14"/>
    </row>
    <row r="89" ht="15.75" customHeight="1">
      <c r="A89" s="85">
        <f t="shared" si="70"/>
        <v>0</v>
      </c>
      <c r="B89" s="85"/>
      <c r="C89" s="14"/>
      <c r="D89" s="96" t="s">
        <v>198</v>
      </c>
      <c r="E89" s="97">
        <v>0.0</v>
      </c>
      <c r="F89" s="97">
        <v>0.0</v>
      </c>
      <c r="G89" s="14"/>
      <c r="H89" s="14"/>
      <c r="I89" s="96" t="s">
        <v>198</v>
      </c>
      <c r="J89" s="97">
        <v>0.0</v>
      </c>
      <c r="K89" s="97">
        <v>0.0</v>
      </c>
      <c r="L89" s="14"/>
      <c r="M89" s="96" t="s">
        <v>198</v>
      </c>
      <c r="N89" s="98">
        <f t="shared" ref="N89:O89" si="84">J89/J$17</f>
        <v>0</v>
      </c>
      <c r="O89" s="98">
        <f t="shared" si="84"/>
        <v>0</v>
      </c>
      <c r="P89" s="14"/>
    </row>
    <row r="90" ht="15.75" customHeight="1">
      <c r="A90" s="85">
        <f t="shared" si="70"/>
        <v>0</v>
      </c>
      <c r="B90" s="85"/>
      <c r="C90" s="14"/>
      <c r="D90" s="96" t="s">
        <v>199</v>
      </c>
      <c r="E90" s="97">
        <v>0.0</v>
      </c>
      <c r="F90" s="97">
        <v>0.0</v>
      </c>
      <c r="G90" s="14"/>
      <c r="H90" s="14"/>
      <c r="I90" s="96" t="s">
        <v>199</v>
      </c>
      <c r="J90" s="97">
        <v>0.0</v>
      </c>
      <c r="K90" s="97">
        <v>0.0</v>
      </c>
      <c r="L90" s="14"/>
      <c r="M90" s="96" t="s">
        <v>199</v>
      </c>
      <c r="N90" s="98">
        <f t="shared" ref="N90:O90" si="85">J90/J$17</f>
        <v>0</v>
      </c>
      <c r="O90" s="98">
        <f t="shared" si="85"/>
        <v>0</v>
      </c>
      <c r="P90" s="14"/>
    </row>
    <row r="91" ht="15.75" customHeight="1">
      <c r="A91" s="85"/>
      <c r="B91" s="85"/>
      <c r="C91" s="14"/>
      <c r="D91" s="99" t="s">
        <v>200</v>
      </c>
      <c r="E91" s="100">
        <f t="shared" ref="E91:F91" si="86">SUM(E75:E90)</f>
        <v>0</v>
      </c>
      <c r="F91" s="100">
        <f t="shared" si="86"/>
        <v>0</v>
      </c>
      <c r="G91" s="14"/>
      <c r="I91" s="99" t="s">
        <v>200</v>
      </c>
      <c r="J91" s="100">
        <f t="shared" ref="J91:K91" si="87">SUM(J75:J90)</f>
        <v>0</v>
      </c>
      <c r="K91" s="100">
        <f t="shared" si="87"/>
        <v>0</v>
      </c>
      <c r="M91" s="99" t="s">
        <v>200</v>
      </c>
      <c r="N91" s="100">
        <f t="shared" ref="N91:O91" si="88">SUM(N75:N90)</f>
        <v>0</v>
      </c>
      <c r="O91" s="100">
        <f t="shared" si="88"/>
        <v>0</v>
      </c>
    </row>
    <row r="92" ht="15.75" customHeight="1">
      <c r="A92" s="85"/>
      <c r="B92" s="85"/>
      <c r="C92" s="14"/>
      <c r="E92" s="104"/>
      <c r="F92" s="104"/>
      <c r="G92" s="14"/>
      <c r="I92" s="14"/>
      <c r="J92" s="104"/>
      <c r="K92" s="104"/>
      <c r="M92" s="14"/>
      <c r="N92" s="104"/>
      <c r="O92" s="104"/>
    </row>
    <row r="93" ht="15.75" customHeight="1">
      <c r="A93" s="85">
        <f t="shared" ref="A93:A108" si="90">IF(OR(E93&lt;0,F93&lt;0,N93&lt;0,O93&lt;0),1,0)</f>
        <v>0</v>
      </c>
      <c r="B93" s="85"/>
      <c r="C93" s="14"/>
      <c r="D93" s="107" t="s">
        <v>201</v>
      </c>
      <c r="E93" s="97">
        <v>0.0</v>
      </c>
      <c r="F93" s="97">
        <v>0.0</v>
      </c>
      <c r="G93" s="14"/>
      <c r="I93" s="107" t="s">
        <v>201</v>
      </c>
      <c r="J93" s="97">
        <v>0.0</v>
      </c>
      <c r="K93" s="97">
        <v>0.0</v>
      </c>
      <c r="M93" s="107" t="s">
        <v>201</v>
      </c>
      <c r="N93" s="98">
        <f t="shared" ref="N93:O93" si="89">J93/J$17</f>
        <v>0</v>
      </c>
      <c r="O93" s="98">
        <f t="shared" si="89"/>
        <v>0</v>
      </c>
    </row>
    <row r="94" ht="15.75" customHeight="1">
      <c r="A94" s="85">
        <f t="shared" si="90"/>
        <v>0</v>
      </c>
      <c r="B94" s="85"/>
      <c r="C94" s="14"/>
      <c r="D94" s="107" t="s">
        <v>202</v>
      </c>
      <c r="E94" s="97">
        <v>0.0</v>
      </c>
      <c r="F94" s="97">
        <v>0.0</v>
      </c>
      <c r="G94" s="14"/>
      <c r="I94" s="107" t="s">
        <v>202</v>
      </c>
      <c r="J94" s="97">
        <v>0.0</v>
      </c>
      <c r="K94" s="97">
        <v>0.0</v>
      </c>
      <c r="M94" s="106" t="s">
        <v>202</v>
      </c>
      <c r="N94" s="98">
        <f t="shared" ref="N94:O94" si="91">J94/J$17</f>
        <v>0</v>
      </c>
      <c r="O94" s="98">
        <f t="shared" si="91"/>
        <v>0</v>
      </c>
    </row>
    <row r="95" ht="15.75" customHeight="1">
      <c r="A95" s="85">
        <f t="shared" si="90"/>
        <v>0</v>
      </c>
      <c r="B95" s="85"/>
      <c r="C95" s="14"/>
      <c r="D95" s="107" t="s">
        <v>203</v>
      </c>
      <c r="E95" s="97">
        <v>0.0</v>
      </c>
      <c r="F95" s="97">
        <v>0.0</v>
      </c>
      <c r="G95" s="14"/>
      <c r="I95" s="107" t="s">
        <v>203</v>
      </c>
      <c r="J95" s="97">
        <v>0.0</v>
      </c>
      <c r="K95" s="97">
        <v>0.0</v>
      </c>
      <c r="M95" s="107" t="s">
        <v>203</v>
      </c>
      <c r="N95" s="98">
        <f t="shared" ref="N95:O95" si="92">J95/J$17</f>
        <v>0</v>
      </c>
      <c r="O95" s="98">
        <f t="shared" si="92"/>
        <v>0</v>
      </c>
    </row>
    <row r="96" ht="15.75" customHeight="1">
      <c r="A96" s="85">
        <f t="shared" si="90"/>
        <v>0</v>
      </c>
      <c r="B96" s="85"/>
      <c r="C96" s="14"/>
      <c r="D96" s="107" t="s">
        <v>204</v>
      </c>
      <c r="E96" s="97">
        <v>0.0</v>
      </c>
      <c r="F96" s="97">
        <v>0.0</v>
      </c>
      <c r="G96" s="14"/>
      <c r="H96" s="14"/>
      <c r="I96" s="107" t="s">
        <v>204</v>
      </c>
      <c r="J96" s="97">
        <v>0.0</v>
      </c>
      <c r="K96" s="97">
        <v>0.0</v>
      </c>
      <c r="L96" s="14"/>
      <c r="M96" s="107" t="s">
        <v>204</v>
      </c>
      <c r="N96" s="98">
        <f t="shared" ref="N96:O96" si="93">J96/J$17</f>
        <v>0</v>
      </c>
      <c r="O96" s="98">
        <f t="shared" si="93"/>
        <v>0</v>
      </c>
      <c r="P96" s="14"/>
    </row>
    <row r="97" ht="15.75" customHeight="1">
      <c r="A97" s="85">
        <f t="shared" si="90"/>
        <v>0</v>
      </c>
      <c r="B97" s="85"/>
      <c r="C97" s="14"/>
      <c r="D97" s="106" t="s">
        <v>205</v>
      </c>
      <c r="E97" s="97">
        <v>0.0</v>
      </c>
      <c r="F97" s="97">
        <v>0.0</v>
      </c>
      <c r="G97" s="14"/>
      <c r="I97" s="106" t="s">
        <v>205</v>
      </c>
      <c r="J97" s="97">
        <v>0.0</v>
      </c>
      <c r="K97" s="97">
        <v>0.0</v>
      </c>
      <c r="M97" s="106" t="s">
        <v>205</v>
      </c>
      <c r="N97" s="98">
        <f t="shared" ref="N97:O97" si="94">J97/J$17</f>
        <v>0</v>
      </c>
      <c r="O97" s="98">
        <f t="shared" si="94"/>
        <v>0</v>
      </c>
    </row>
    <row r="98" ht="15.75" customHeight="1">
      <c r="A98" s="85">
        <f t="shared" si="90"/>
        <v>0</v>
      </c>
      <c r="B98" s="85"/>
      <c r="C98" s="14"/>
      <c r="D98" s="107" t="s">
        <v>206</v>
      </c>
      <c r="E98" s="97">
        <v>0.0</v>
      </c>
      <c r="F98" s="97">
        <v>0.0</v>
      </c>
      <c r="G98" s="14"/>
      <c r="H98" s="14"/>
      <c r="I98" s="107" t="s">
        <v>206</v>
      </c>
      <c r="J98" s="97">
        <v>0.0</v>
      </c>
      <c r="K98" s="97">
        <v>0.0</v>
      </c>
      <c r="L98" s="14"/>
      <c r="M98" s="107" t="s">
        <v>206</v>
      </c>
      <c r="N98" s="98">
        <f t="shared" ref="N98:O98" si="95">J98/J$17</f>
        <v>0</v>
      </c>
      <c r="O98" s="98">
        <f t="shared" si="95"/>
        <v>0</v>
      </c>
      <c r="P98" s="14"/>
    </row>
    <row r="99" ht="15.75" customHeight="1">
      <c r="A99" s="85">
        <f t="shared" si="90"/>
        <v>0</v>
      </c>
      <c r="B99" s="85"/>
      <c r="C99" s="14"/>
      <c r="D99" s="107" t="s">
        <v>207</v>
      </c>
      <c r="E99" s="97">
        <v>0.0</v>
      </c>
      <c r="F99" s="97">
        <v>0.0</v>
      </c>
      <c r="G99" s="14"/>
      <c r="H99" s="14"/>
      <c r="I99" s="107" t="s">
        <v>207</v>
      </c>
      <c r="J99" s="97">
        <v>0.0</v>
      </c>
      <c r="K99" s="97">
        <v>0.0</v>
      </c>
      <c r="L99" s="14"/>
      <c r="M99" s="107" t="s">
        <v>207</v>
      </c>
      <c r="N99" s="98">
        <f t="shared" ref="N99:O99" si="96">J99/J$17</f>
        <v>0</v>
      </c>
      <c r="O99" s="98">
        <f t="shared" si="96"/>
        <v>0</v>
      </c>
      <c r="P99" s="14"/>
    </row>
    <row r="100" ht="15.75" customHeight="1">
      <c r="A100" s="85">
        <f t="shared" si="90"/>
        <v>0</v>
      </c>
      <c r="B100" s="85"/>
      <c r="C100" s="14"/>
      <c r="D100" s="107" t="s">
        <v>208</v>
      </c>
      <c r="E100" s="97">
        <v>0.0</v>
      </c>
      <c r="F100" s="97">
        <v>0.0</v>
      </c>
      <c r="G100" s="14"/>
      <c r="H100" s="14"/>
      <c r="I100" s="107" t="s">
        <v>208</v>
      </c>
      <c r="J100" s="97">
        <v>0.0</v>
      </c>
      <c r="K100" s="97">
        <v>0.0</v>
      </c>
      <c r="L100" s="14"/>
      <c r="M100" s="107" t="s">
        <v>208</v>
      </c>
      <c r="N100" s="98">
        <f t="shared" ref="N100:O100" si="97">J100/J$17</f>
        <v>0</v>
      </c>
      <c r="O100" s="98">
        <f t="shared" si="97"/>
        <v>0</v>
      </c>
      <c r="P100" s="14"/>
    </row>
    <row r="101" ht="15.75" customHeight="1">
      <c r="A101" s="85">
        <f t="shared" si="90"/>
        <v>0</v>
      </c>
      <c r="B101" s="85"/>
      <c r="C101" s="14"/>
      <c r="D101" s="106" t="s">
        <v>209</v>
      </c>
      <c r="E101" s="97">
        <v>0.0</v>
      </c>
      <c r="F101" s="97">
        <v>0.0</v>
      </c>
      <c r="G101" s="14"/>
      <c r="H101" s="14"/>
      <c r="I101" s="106" t="s">
        <v>209</v>
      </c>
      <c r="J101" s="97">
        <v>0.0</v>
      </c>
      <c r="K101" s="97">
        <v>0.0</v>
      </c>
      <c r="L101" s="14"/>
      <c r="M101" s="106" t="s">
        <v>209</v>
      </c>
      <c r="N101" s="98">
        <f t="shared" ref="N101:O101" si="98">J101/J$17</f>
        <v>0</v>
      </c>
      <c r="O101" s="98">
        <f t="shared" si="98"/>
        <v>0</v>
      </c>
      <c r="P101" s="14"/>
    </row>
    <row r="102" ht="15.75" customHeight="1">
      <c r="A102" s="85">
        <f t="shared" si="90"/>
        <v>0</v>
      </c>
      <c r="B102" s="85"/>
      <c r="C102" s="14"/>
      <c r="D102" s="106" t="s">
        <v>210</v>
      </c>
      <c r="E102" s="97">
        <v>0.0</v>
      </c>
      <c r="F102" s="97">
        <v>0.0</v>
      </c>
      <c r="G102" s="14"/>
      <c r="H102" s="14"/>
      <c r="I102" s="106" t="s">
        <v>210</v>
      </c>
      <c r="J102" s="97">
        <v>0.0</v>
      </c>
      <c r="K102" s="97">
        <v>0.0</v>
      </c>
      <c r="L102" s="14"/>
      <c r="M102" s="106" t="s">
        <v>210</v>
      </c>
      <c r="N102" s="98">
        <f t="shared" ref="N102:O102" si="99">J102/J$17</f>
        <v>0</v>
      </c>
      <c r="O102" s="98">
        <f t="shared" si="99"/>
        <v>0</v>
      </c>
      <c r="P102" s="14"/>
    </row>
    <row r="103" ht="15.75" customHeight="1">
      <c r="A103" s="85">
        <f t="shared" si="90"/>
        <v>0</v>
      </c>
      <c r="B103" s="85"/>
      <c r="C103" s="14"/>
      <c r="D103" s="107" t="s">
        <v>182</v>
      </c>
      <c r="E103" s="97">
        <v>0.0</v>
      </c>
      <c r="F103" s="97">
        <v>0.0</v>
      </c>
      <c r="G103" s="14"/>
      <c r="H103" s="14"/>
      <c r="I103" s="107" t="s">
        <v>182</v>
      </c>
      <c r="J103" s="97">
        <v>0.0</v>
      </c>
      <c r="K103" s="97">
        <v>0.0</v>
      </c>
      <c r="L103" s="14"/>
      <c r="M103" s="107" t="s">
        <v>182</v>
      </c>
      <c r="N103" s="98">
        <f t="shared" ref="N103:O103" si="100">J103/J$17</f>
        <v>0</v>
      </c>
      <c r="O103" s="98">
        <f t="shared" si="100"/>
        <v>0</v>
      </c>
      <c r="P103" s="14"/>
    </row>
    <row r="104" ht="15.75" customHeight="1">
      <c r="A104" s="85">
        <f t="shared" si="90"/>
        <v>0</v>
      </c>
      <c r="B104" s="85"/>
      <c r="C104" s="14"/>
      <c r="D104" s="107" t="s">
        <v>211</v>
      </c>
      <c r="E104" s="97">
        <v>0.0</v>
      </c>
      <c r="F104" s="97">
        <v>0.0</v>
      </c>
      <c r="G104" s="14"/>
      <c r="H104" s="14"/>
      <c r="I104" s="107" t="s">
        <v>211</v>
      </c>
      <c r="J104" s="97">
        <v>0.0</v>
      </c>
      <c r="K104" s="97">
        <v>0.0</v>
      </c>
      <c r="L104" s="14"/>
      <c r="M104" s="107" t="s">
        <v>211</v>
      </c>
      <c r="N104" s="98">
        <f t="shared" ref="N104:O104" si="101">J104/J$17</f>
        <v>0</v>
      </c>
      <c r="O104" s="98">
        <f t="shared" si="101"/>
        <v>0</v>
      </c>
      <c r="P104" s="14"/>
      <c r="Q104" s="14"/>
      <c r="R104" s="14"/>
      <c r="S104" s="14"/>
      <c r="T104" s="14"/>
      <c r="U104" s="14"/>
      <c r="V104" s="14"/>
      <c r="W104" s="14"/>
      <c r="X104" s="14"/>
      <c r="Y104" s="14"/>
      <c r="Z104" s="14"/>
    </row>
    <row r="105" ht="15.75" customHeight="1">
      <c r="A105" s="85">
        <f t="shared" si="90"/>
        <v>0</v>
      </c>
      <c r="B105" s="85"/>
      <c r="C105" s="14"/>
      <c r="D105" s="107" t="s">
        <v>212</v>
      </c>
      <c r="E105" s="97">
        <v>0.0</v>
      </c>
      <c r="F105" s="97">
        <v>0.0</v>
      </c>
      <c r="G105" s="14"/>
      <c r="H105" s="14"/>
      <c r="I105" s="107" t="s">
        <v>212</v>
      </c>
      <c r="J105" s="97">
        <v>0.0</v>
      </c>
      <c r="K105" s="97">
        <v>0.0</v>
      </c>
      <c r="L105" s="14"/>
      <c r="M105" s="107" t="s">
        <v>212</v>
      </c>
      <c r="N105" s="98">
        <f t="shared" ref="N105:O105" si="102">J105/J$17</f>
        <v>0</v>
      </c>
      <c r="O105" s="98">
        <f t="shared" si="102"/>
        <v>0</v>
      </c>
      <c r="P105" s="14"/>
    </row>
    <row r="106" ht="15.75" customHeight="1">
      <c r="A106" s="85">
        <f t="shared" si="90"/>
        <v>0</v>
      </c>
      <c r="B106" s="85"/>
      <c r="C106" s="14"/>
      <c r="D106" s="107" t="s">
        <v>213</v>
      </c>
      <c r="E106" s="97">
        <v>0.0</v>
      </c>
      <c r="F106" s="97">
        <v>0.0</v>
      </c>
      <c r="G106" s="14"/>
      <c r="H106" s="14"/>
      <c r="I106" s="107" t="s">
        <v>213</v>
      </c>
      <c r="J106" s="97">
        <v>0.0</v>
      </c>
      <c r="K106" s="97">
        <v>0.0</v>
      </c>
      <c r="L106" s="14"/>
      <c r="M106" s="107" t="s">
        <v>213</v>
      </c>
      <c r="N106" s="98">
        <f t="shared" ref="N106:O106" si="103">J106/J$17</f>
        <v>0</v>
      </c>
      <c r="O106" s="98">
        <f t="shared" si="103"/>
        <v>0</v>
      </c>
      <c r="P106" s="14"/>
    </row>
    <row r="107" ht="15.75" customHeight="1">
      <c r="A107" s="85">
        <f t="shared" si="90"/>
        <v>0</v>
      </c>
      <c r="B107" s="85"/>
      <c r="C107" s="14"/>
      <c r="D107" s="107" t="s">
        <v>214</v>
      </c>
      <c r="E107" s="97">
        <v>0.0</v>
      </c>
      <c r="F107" s="97">
        <v>0.0</v>
      </c>
      <c r="G107" s="14"/>
      <c r="H107" s="14"/>
      <c r="I107" s="107" t="s">
        <v>214</v>
      </c>
      <c r="J107" s="97">
        <v>0.0</v>
      </c>
      <c r="K107" s="97">
        <v>0.0</v>
      </c>
      <c r="L107" s="14"/>
      <c r="M107" s="107" t="s">
        <v>214</v>
      </c>
      <c r="N107" s="98">
        <f t="shared" ref="N107:O107" si="104">J107/J$17</f>
        <v>0</v>
      </c>
      <c r="O107" s="98">
        <f t="shared" si="104"/>
        <v>0</v>
      </c>
      <c r="P107" s="14"/>
    </row>
    <row r="108" ht="15.75" customHeight="1">
      <c r="A108" s="85">
        <f t="shared" si="90"/>
        <v>0</v>
      </c>
      <c r="B108" s="85"/>
      <c r="C108" s="14"/>
      <c r="D108" s="107" t="s">
        <v>215</v>
      </c>
      <c r="E108" s="97">
        <v>0.0</v>
      </c>
      <c r="F108" s="97">
        <v>0.0</v>
      </c>
      <c r="G108" s="14"/>
      <c r="H108" s="14"/>
      <c r="I108" s="107" t="s">
        <v>215</v>
      </c>
      <c r="J108" s="97">
        <v>0.0</v>
      </c>
      <c r="K108" s="97">
        <v>0.0</v>
      </c>
      <c r="L108" s="14"/>
      <c r="M108" s="107" t="s">
        <v>215</v>
      </c>
      <c r="N108" s="98">
        <f t="shared" ref="N108:O108" si="105">J108/J$17</f>
        <v>0</v>
      </c>
      <c r="O108" s="98">
        <f t="shared" si="105"/>
        <v>0</v>
      </c>
      <c r="P108" s="14"/>
    </row>
    <row r="109" ht="15.75" customHeight="1">
      <c r="A109" s="85"/>
      <c r="B109" s="85"/>
      <c r="C109" s="14"/>
      <c r="D109" s="99" t="s">
        <v>216</v>
      </c>
      <c r="E109" s="100">
        <f t="shared" ref="E109:F109" si="106">SUM(E93:E108)</f>
        <v>0</v>
      </c>
      <c r="F109" s="100">
        <f t="shared" si="106"/>
        <v>0</v>
      </c>
      <c r="I109" s="99" t="s">
        <v>216</v>
      </c>
      <c r="J109" s="100">
        <f t="shared" ref="J109:K109" si="107">SUM(J93:J108)</f>
        <v>0</v>
      </c>
      <c r="K109" s="100">
        <f t="shared" si="107"/>
        <v>0</v>
      </c>
      <c r="M109" s="99" t="s">
        <v>216</v>
      </c>
      <c r="N109" s="100">
        <f t="shared" ref="N109:O109" si="108">SUM(N93:N108)</f>
        <v>0</v>
      </c>
      <c r="O109" s="100">
        <f t="shared" si="108"/>
        <v>0</v>
      </c>
    </row>
    <row r="110" ht="15.75" customHeight="1">
      <c r="A110" s="85"/>
      <c r="B110" s="85"/>
      <c r="C110" s="14"/>
      <c r="E110" s="104"/>
      <c r="F110" s="104"/>
      <c r="I110" s="14"/>
      <c r="J110" s="104"/>
      <c r="K110" s="104"/>
      <c r="M110" s="14"/>
      <c r="N110" s="104"/>
      <c r="O110" s="104"/>
    </row>
    <row r="111" ht="15.75" customHeight="1">
      <c r="A111" s="85"/>
      <c r="B111" s="85"/>
      <c r="C111" s="14"/>
      <c r="D111" s="99" t="s">
        <v>217</v>
      </c>
      <c r="E111" s="100">
        <f t="shared" ref="E111:F111" si="109">E91-E109</f>
        <v>0</v>
      </c>
      <c r="F111" s="100">
        <f t="shared" si="109"/>
        <v>0</v>
      </c>
      <c r="I111" s="99" t="s">
        <v>217</v>
      </c>
      <c r="J111" s="100">
        <f t="shared" ref="J111:K111" si="110">J91-J109</f>
        <v>0</v>
      </c>
      <c r="K111" s="100">
        <f t="shared" si="110"/>
        <v>0</v>
      </c>
      <c r="M111" s="99" t="s">
        <v>217</v>
      </c>
      <c r="N111" s="100">
        <f t="shared" ref="N111:O111" si="111">N91-N109</f>
        <v>0</v>
      </c>
      <c r="O111" s="100">
        <f t="shared" si="111"/>
        <v>0</v>
      </c>
    </row>
    <row r="112" ht="15.75" customHeight="1">
      <c r="A112" s="85"/>
      <c r="B112" s="85"/>
      <c r="C112" s="14"/>
      <c r="E112" s="104"/>
      <c r="F112" s="104"/>
      <c r="I112" s="14"/>
      <c r="J112" s="104"/>
      <c r="K112" s="104"/>
      <c r="M112" s="14"/>
      <c r="N112" s="104"/>
      <c r="O112" s="104"/>
    </row>
    <row r="113" ht="15.75" customHeight="1">
      <c r="A113" s="85"/>
      <c r="B113" s="85"/>
      <c r="C113" s="14"/>
      <c r="D113" s="108" t="s">
        <v>218</v>
      </c>
      <c r="E113" s="109">
        <f t="shared" ref="E113:F113" si="112">(E61+E91+E73)-E109</f>
        <v>0</v>
      </c>
      <c r="F113" s="109">
        <f t="shared" si="112"/>
        <v>0</v>
      </c>
      <c r="G113" s="14"/>
      <c r="I113" s="108" t="s">
        <v>218</v>
      </c>
      <c r="J113" s="109">
        <f t="shared" ref="J113:K113" si="113">(J61+J91+J73)-J109</f>
        <v>0</v>
      </c>
      <c r="K113" s="109">
        <f t="shared" si="113"/>
        <v>0</v>
      </c>
      <c r="M113" s="108" t="s">
        <v>218</v>
      </c>
      <c r="N113" s="109">
        <f t="shared" ref="N113:O113" si="114">(N61+N91+N73)-N109</f>
        <v>0</v>
      </c>
      <c r="O113" s="109">
        <f t="shared" si="114"/>
        <v>0</v>
      </c>
    </row>
    <row r="114" ht="15.75" customHeight="1">
      <c r="A114" s="85"/>
      <c r="B114" s="85"/>
      <c r="C114" s="14"/>
      <c r="E114" s="104"/>
      <c r="F114" s="104"/>
      <c r="G114" s="14"/>
      <c r="I114" s="14"/>
      <c r="J114" s="104"/>
      <c r="K114" s="104"/>
      <c r="M114" s="14"/>
      <c r="N114" s="104"/>
      <c r="O114" s="104"/>
    </row>
    <row r="115" ht="15.75" customHeight="1">
      <c r="A115" s="85">
        <f t="shared" ref="A115:A128" si="116">IF(OR(E115&lt;0,F115&lt;0,N115&lt;0,O115&lt;0),1,0)</f>
        <v>0</v>
      </c>
      <c r="B115" s="85"/>
      <c r="C115" s="14"/>
      <c r="D115" s="107" t="s">
        <v>205</v>
      </c>
      <c r="E115" s="97">
        <v>0.0</v>
      </c>
      <c r="F115" s="97">
        <v>0.0</v>
      </c>
      <c r="G115" s="110"/>
      <c r="H115" s="14"/>
      <c r="I115" s="107" t="s">
        <v>205</v>
      </c>
      <c r="J115" s="97">
        <v>0.0</v>
      </c>
      <c r="K115" s="97">
        <v>0.0</v>
      </c>
      <c r="L115" s="14"/>
      <c r="M115" s="107" t="s">
        <v>205</v>
      </c>
      <c r="N115" s="98">
        <f t="shared" ref="N115:O115" si="115">J115/J$17</f>
        <v>0</v>
      </c>
      <c r="O115" s="98">
        <f t="shared" si="115"/>
        <v>0</v>
      </c>
      <c r="P115" s="14"/>
    </row>
    <row r="116" ht="15.75" customHeight="1">
      <c r="A116" s="85">
        <f t="shared" si="116"/>
        <v>0</v>
      </c>
      <c r="B116" s="85"/>
      <c r="C116" s="14"/>
      <c r="D116" s="107" t="s">
        <v>219</v>
      </c>
      <c r="E116" s="97">
        <v>0.0</v>
      </c>
      <c r="F116" s="97">
        <v>0.0</v>
      </c>
      <c r="G116" s="110"/>
      <c r="H116" s="14"/>
      <c r="I116" s="107" t="s">
        <v>219</v>
      </c>
      <c r="J116" s="97">
        <v>0.0</v>
      </c>
      <c r="K116" s="97">
        <v>0.0</v>
      </c>
      <c r="L116" s="14"/>
      <c r="M116" s="107" t="s">
        <v>219</v>
      </c>
      <c r="N116" s="98">
        <f t="shared" ref="N116:O116" si="117">J116/J$17</f>
        <v>0</v>
      </c>
      <c r="O116" s="98">
        <f t="shared" si="117"/>
        <v>0</v>
      </c>
      <c r="P116" s="14"/>
    </row>
    <row r="117" ht="15.75" customHeight="1">
      <c r="A117" s="85">
        <f t="shared" si="116"/>
        <v>0</v>
      </c>
      <c r="B117" s="85"/>
      <c r="C117" s="14"/>
      <c r="D117" s="106" t="s">
        <v>209</v>
      </c>
      <c r="E117" s="97">
        <v>0.0</v>
      </c>
      <c r="F117" s="97">
        <v>0.0</v>
      </c>
      <c r="G117" s="110"/>
      <c r="H117" s="14"/>
      <c r="I117" s="106" t="s">
        <v>209</v>
      </c>
      <c r="J117" s="97">
        <v>0.0</v>
      </c>
      <c r="K117" s="97">
        <v>0.0</v>
      </c>
      <c r="L117" s="14"/>
      <c r="M117" s="106" t="s">
        <v>209</v>
      </c>
      <c r="N117" s="98">
        <f t="shared" ref="N117:O117" si="118">J117/J$17</f>
        <v>0</v>
      </c>
      <c r="O117" s="98">
        <f t="shared" si="118"/>
        <v>0</v>
      </c>
      <c r="P117" s="14"/>
    </row>
    <row r="118" ht="15.75" customHeight="1">
      <c r="A118" s="85">
        <f t="shared" si="116"/>
        <v>0</v>
      </c>
      <c r="B118" s="85"/>
      <c r="C118" s="14"/>
      <c r="D118" s="96" t="s">
        <v>210</v>
      </c>
      <c r="E118" s="97">
        <v>0.0</v>
      </c>
      <c r="F118" s="97">
        <v>0.0</v>
      </c>
      <c r="G118" s="110"/>
      <c r="H118" s="14"/>
      <c r="I118" s="96" t="s">
        <v>210</v>
      </c>
      <c r="J118" s="97">
        <v>0.0</v>
      </c>
      <c r="K118" s="97">
        <v>0.0</v>
      </c>
      <c r="L118" s="14"/>
      <c r="M118" s="96" t="s">
        <v>210</v>
      </c>
      <c r="N118" s="98">
        <f t="shared" ref="N118:O118" si="119">J118/J$17</f>
        <v>0</v>
      </c>
      <c r="O118" s="98">
        <f t="shared" si="119"/>
        <v>0</v>
      </c>
      <c r="P118" s="14"/>
    </row>
    <row r="119" ht="15.75" customHeight="1">
      <c r="A119" s="85">
        <f t="shared" si="116"/>
        <v>0</v>
      </c>
      <c r="B119" s="85"/>
      <c r="C119" s="14"/>
      <c r="D119" s="96" t="s">
        <v>220</v>
      </c>
      <c r="E119" s="97">
        <v>0.0</v>
      </c>
      <c r="F119" s="97">
        <v>0.0</v>
      </c>
      <c r="I119" s="96" t="s">
        <v>220</v>
      </c>
      <c r="J119" s="97">
        <v>0.0</v>
      </c>
      <c r="K119" s="97">
        <v>0.0</v>
      </c>
      <c r="M119" s="96" t="s">
        <v>220</v>
      </c>
      <c r="N119" s="98">
        <f t="shared" ref="N119:O119" si="120">J119/J$17</f>
        <v>0</v>
      </c>
      <c r="O119" s="98">
        <f t="shared" si="120"/>
        <v>0</v>
      </c>
    </row>
    <row r="120" ht="15.75" customHeight="1">
      <c r="A120" s="85">
        <f t="shared" si="116"/>
        <v>0</v>
      </c>
      <c r="B120" s="85"/>
      <c r="C120" s="14"/>
      <c r="D120" s="96" t="s">
        <v>221</v>
      </c>
      <c r="E120" s="97">
        <v>0.0</v>
      </c>
      <c r="F120" s="97">
        <v>0.0</v>
      </c>
      <c r="G120" s="14"/>
      <c r="H120" s="14"/>
      <c r="I120" s="96" t="s">
        <v>221</v>
      </c>
      <c r="J120" s="97">
        <v>0.0</v>
      </c>
      <c r="K120" s="97">
        <v>0.0</v>
      </c>
      <c r="L120" s="14"/>
      <c r="M120" s="96" t="s">
        <v>221</v>
      </c>
      <c r="N120" s="98">
        <f t="shared" ref="N120:O120" si="121">J120/J$17</f>
        <v>0</v>
      </c>
      <c r="O120" s="98">
        <f t="shared" si="121"/>
        <v>0</v>
      </c>
      <c r="P120" s="14"/>
    </row>
    <row r="121" ht="15.75" customHeight="1">
      <c r="A121" s="85">
        <f t="shared" si="116"/>
        <v>0</v>
      </c>
      <c r="B121" s="85"/>
      <c r="C121" s="14"/>
      <c r="D121" s="96" t="s">
        <v>213</v>
      </c>
      <c r="E121" s="97">
        <v>0.0</v>
      </c>
      <c r="F121" s="97">
        <v>0.0</v>
      </c>
      <c r="G121" s="14"/>
      <c r="H121" s="14"/>
      <c r="I121" s="96" t="s">
        <v>213</v>
      </c>
      <c r="J121" s="97">
        <v>0.0</v>
      </c>
      <c r="K121" s="97">
        <v>0.0</v>
      </c>
      <c r="L121" s="14"/>
      <c r="M121" s="96" t="s">
        <v>213</v>
      </c>
      <c r="N121" s="98">
        <f t="shared" ref="N121:O121" si="122">J121/J$17</f>
        <v>0</v>
      </c>
      <c r="O121" s="98">
        <f t="shared" si="122"/>
        <v>0</v>
      </c>
      <c r="P121" s="14"/>
    </row>
    <row r="122" ht="15.75" customHeight="1">
      <c r="A122" s="85">
        <f t="shared" si="116"/>
        <v>0</v>
      </c>
      <c r="B122" s="85"/>
      <c r="C122" s="14"/>
      <c r="D122" s="96" t="s">
        <v>222</v>
      </c>
      <c r="E122" s="97">
        <v>0.0</v>
      </c>
      <c r="F122" s="97">
        <v>0.0</v>
      </c>
      <c r="G122" s="14"/>
      <c r="H122" s="14"/>
      <c r="I122" s="96" t="s">
        <v>222</v>
      </c>
      <c r="J122" s="97">
        <v>0.0</v>
      </c>
      <c r="K122" s="97">
        <v>0.0</v>
      </c>
      <c r="L122" s="14"/>
      <c r="M122" s="96" t="s">
        <v>222</v>
      </c>
      <c r="N122" s="98">
        <f t="shared" ref="N122:O122" si="123">J122/J$17</f>
        <v>0</v>
      </c>
      <c r="O122" s="98">
        <f t="shared" si="123"/>
        <v>0</v>
      </c>
      <c r="P122" s="14"/>
    </row>
    <row r="123" ht="15.75" customHeight="1">
      <c r="A123" s="85">
        <f t="shared" si="116"/>
        <v>0</v>
      </c>
      <c r="B123" s="85"/>
      <c r="C123" s="14"/>
      <c r="D123" s="107" t="s">
        <v>204</v>
      </c>
      <c r="E123" s="97">
        <v>0.0</v>
      </c>
      <c r="F123" s="97">
        <v>0.0</v>
      </c>
      <c r="G123" s="110"/>
      <c r="H123" s="14"/>
      <c r="I123" s="107" t="s">
        <v>204</v>
      </c>
      <c r="J123" s="97">
        <v>0.0</v>
      </c>
      <c r="K123" s="97">
        <v>0.0</v>
      </c>
      <c r="L123" s="14"/>
      <c r="M123" s="107" t="s">
        <v>204</v>
      </c>
      <c r="N123" s="98">
        <f t="shared" ref="N123:O123" si="124">J123/J$17</f>
        <v>0</v>
      </c>
      <c r="O123" s="98">
        <f t="shared" si="124"/>
        <v>0</v>
      </c>
      <c r="P123" s="14"/>
    </row>
    <row r="124" ht="15.75" customHeight="1">
      <c r="A124" s="85">
        <f t="shared" si="116"/>
        <v>0</v>
      </c>
      <c r="B124" s="85"/>
      <c r="C124" s="14"/>
      <c r="D124" s="107" t="s">
        <v>208</v>
      </c>
      <c r="E124" s="97">
        <v>0.0</v>
      </c>
      <c r="F124" s="97">
        <v>0.0</v>
      </c>
      <c r="G124" s="110"/>
      <c r="H124" s="14"/>
      <c r="I124" s="107" t="s">
        <v>208</v>
      </c>
      <c r="J124" s="97">
        <v>0.0</v>
      </c>
      <c r="K124" s="97">
        <v>0.0</v>
      </c>
      <c r="L124" s="14"/>
      <c r="M124" s="107" t="s">
        <v>208</v>
      </c>
      <c r="N124" s="98">
        <f t="shared" ref="N124:O124" si="125">J124/J$17</f>
        <v>0</v>
      </c>
      <c r="O124" s="98">
        <f t="shared" si="125"/>
        <v>0</v>
      </c>
      <c r="P124" s="14"/>
    </row>
    <row r="125" ht="15.75" customHeight="1">
      <c r="A125" s="85">
        <f t="shared" si="116"/>
        <v>0</v>
      </c>
      <c r="B125" s="85"/>
      <c r="C125" s="14"/>
      <c r="D125" s="107" t="s">
        <v>223</v>
      </c>
      <c r="E125" s="97">
        <v>0.0</v>
      </c>
      <c r="F125" s="97">
        <v>0.0</v>
      </c>
      <c r="G125" s="110"/>
      <c r="H125" s="14"/>
      <c r="I125" s="107" t="s">
        <v>223</v>
      </c>
      <c r="J125" s="97">
        <v>0.0</v>
      </c>
      <c r="K125" s="97">
        <v>0.0</v>
      </c>
      <c r="L125" s="14"/>
      <c r="M125" s="107" t="s">
        <v>223</v>
      </c>
      <c r="N125" s="98">
        <f t="shared" ref="N125:O125" si="126">J125/J$17</f>
        <v>0</v>
      </c>
      <c r="O125" s="98">
        <f t="shared" si="126"/>
        <v>0</v>
      </c>
      <c r="P125" s="14"/>
    </row>
    <row r="126" ht="15.75" customHeight="1">
      <c r="A126" s="85">
        <f t="shared" si="116"/>
        <v>0</v>
      </c>
      <c r="B126" s="85"/>
      <c r="C126" s="14"/>
      <c r="D126" s="107" t="s">
        <v>182</v>
      </c>
      <c r="E126" s="97">
        <v>0.0</v>
      </c>
      <c r="F126" s="97">
        <v>0.0</v>
      </c>
      <c r="G126" s="14"/>
      <c r="H126" s="14"/>
      <c r="I126" s="107" t="s">
        <v>182</v>
      </c>
      <c r="J126" s="97">
        <v>0.0</v>
      </c>
      <c r="K126" s="97">
        <v>0.0</v>
      </c>
      <c r="L126" s="14"/>
      <c r="M126" s="107" t="s">
        <v>182</v>
      </c>
      <c r="N126" s="98">
        <f t="shared" ref="N126:O126" si="127">J126/J$17</f>
        <v>0</v>
      </c>
      <c r="O126" s="98">
        <f t="shared" si="127"/>
        <v>0</v>
      </c>
      <c r="P126" s="14"/>
    </row>
    <row r="127" ht="15.75" customHeight="1">
      <c r="A127" s="85">
        <f t="shared" si="116"/>
        <v>0</v>
      </c>
      <c r="B127" s="85"/>
      <c r="C127" s="14"/>
      <c r="D127" s="107" t="s">
        <v>211</v>
      </c>
      <c r="E127" s="97">
        <v>0.0</v>
      </c>
      <c r="F127" s="97">
        <v>0.0</v>
      </c>
      <c r="G127" s="14"/>
      <c r="H127" s="14"/>
      <c r="I127" s="107" t="s">
        <v>211</v>
      </c>
      <c r="J127" s="97">
        <v>0.0</v>
      </c>
      <c r="K127" s="97">
        <v>0.0</v>
      </c>
      <c r="L127" s="14"/>
      <c r="M127" s="107" t="s">
        <v>211</v>
      </c>
      <c r="N127" s="98">
        <f t="shared" ref="N127:O127" si="128">J127/J$17</f>
        <v>0</v>
      </c>
      <c r="O127" s="98">
        <f t="shared" si="128"/>
        <v>0</v>
      </c>
      <c r="P127" s="14"/>
      <c r="Q127" s="14"/>
      <c r="R127" s="14"/>
      <c r="S127" s="14"/>
      <c r="T127" s="14"/>
      <c r="U127" s="14"/>
      <c r="V127" s="14"/>
      <c r="W127" s="14"/>
      <c r="X127" s="14"/>
      <c r="Y127" s="14"/>
      <c r="Z127" s="14"/>
    </row>
    <row r="128" ht="15.75" customHeight="1">
      <c r="A128" s="85">
        <f t="shared" si="116"/>
        <v>0</v>
      </c>
      <c r="B128" s="85"/>
      <c r="C128" s="14"/>
      <c r="D128" s="96" t="s">
        <v>224</v>
      </c>
      <c r="E128" s="97">
        <v>0.0</v>
      </c>
      <c r="F128" s="97">
        <v>0.0</v>
      </c>
      <c r="I128" s="96" t="s">
        <v>224</v>
      </c>
      <c r="J128" s="97">
        <v>0.0</v>
      </c>
      <c r="K128" s="97">
        <v>0.0</v>
      </c>
      <c r="M128" s="96" t="s">
        <v>224</v>
      </c>
      <c r="N128" s="98">
        <f t="shared" ref="N128:O128" si="129">J128/J$17</f>
        <v>0</v>
      </c>
      <c r="O128" s="98">
        <f t="shared" si="129"/>
        <v>0</v>
      </c>
    </row>
    <row r="129" ht="15.75" customHeight="1">
      <c r="A129" s="85"/>
      <c r="B129" s="85"/>
      <c r="C129" s="14"/>
      <c r="D129" s="99" t="s">
        <v>225</v>
      </c>
      <c r="E129" s="100">
        <f t="shared" ref="E129:F129" si="130">SUM(E115:E128)</f>
        <v>0</v>
      </c>
      <c r="F129" s="100">
        <f t="shared" si="130"/>
        <v>0</v>
      </c>
      <c r="I129" s="99" t="s">
        <v>225</v>
      </c>
      <c r="J129" s="100">
        <f t="shared" ref="J129:K129" si="131">SUM(J115:J128)</f>
        <v>0</v>
      </c>
      <c r="K129" s="100">
        <f t="shared" si="131"/>
        <v>0</v>
      </c>
      <c r="M129" s="99" t="s">
        <v>225</v>
      </c>
      <c r="N129" s="100">
        <f t="shared" ref="N129:O129" si="132">SUM(N115:N128)</f>
        <v>0</v>
      </c>
      <c r="O129" s="100">
        <f t="shared" si="132"/>
        <v>0</v>
      </c>
    </row>
    <row r="130" ht="15.75" customHeight="1">
      <c r="A130" s="85"/>
      <c r="B130" s="85"/>
      <c r="C130" s="14"/>
      <c r="E130" s="104"/>
      <c r="F130" s="104"/>
      <c r="I130" s="14"/>
      <c r="J130" s="104"/>
      <c r="K130" s="104"/>
      <c r="M130" s="14"/>
      <c r="N130" s="104"/>
      <c r="O130" s="104"/>
    </row>
    <row r="131" ht="15.75" customHeight="1">
      <c r="B131" s="85"/>
      <c r="C131" s="14"/>
      <c r="D131" s="96" t="s">
        <v>226</v>
      </c>
      <c r="E131" s="97">
        <v>0.0</v>
      </c>
      <c r="F131" s="97">
        <v>0.0</v>
      </c>
      <c r="G131" s="111"/>
      <c r="I131" s="96" t="s">
        <v>226</v>
      </c>
      <c r="J131" s="97">
        <v>0.0</v>
      </c>
      <c r="K131" s="97">
        <v>0.0</v>
      </c>
      <c r="M131" s="96" t="s">
        <v>226</v>
      </c>
      <c r="N131" s="98">
        <f t="shared" ref="N131:O131" si="133">J131/J$17</f>
        <v>0</v>
      </c>
      <c r="O131" s="98">
        <f t="shared" si="133"/>
        <v>0</v>
      </c>
    </row>
    <row r="132" ht="15.75" customHeight="1">
      <c r="B132" s="85"/>
      <c r="C132" s="14"/>
      <c r="D132" s="96" t="s">
        <v>227</v>
      </c>
      <c r="E132" s="97">
        <v>0.0</v>
      </c>
      <c r="F132" s="97">
        <v>0.0</v>
      </c>
      <c r="G132" s="14"/>
      <c r="H132" s="14"/>
      <c r="I132" s="96" t="s">
        <v>227</v>
      </c>
      <c r="J132" s="97">
        <v>0.0</v>
      </c>
      <c r="K132" s="97">
        <v>0.0</v>
      </c>
      <c r="L132" s="14"/>
      <c r="M132" s="96" t="s">
        <v>227</v>
      </c>
      <c r="N132" s="98">
        <f t="shared" ref="N132:O132" si="134">J132/J$17</f>
        <v>0</v>
      </c>
      <c r="O132" s="98">
        <f t="shared" si="134"/>
        <v>0</v>
      </c>
      <c r="P132" s="14"/>
    </row>
    <row r="133" ht="15.75" customHeight="1">
      <c r="B133" s="85"/>
      <c r="C133" s="14"/>
      <c r="D133" s="96" t="s">
        <v>228</v>
      </c>
      <c r="E133" s="97">
        <v>0.0</v>
      </c>
      <c r="F133" s="97">
        <v>0.0</v>
      </c>
      <c r="G133" s="14"/>
      <c r="H133" s="14"/>
      <c r="I133" s="96" t="s">
        <v>228</v>
      </c>
      <c r="J133" s="97">
        <v>0.0</v>
      </c>
      <c r="K133" s="97">
        <v>0.0</v>
      </c>
      <c r="L133" s="14"/>
      <c r="M133" s="96" t="s">
        <v>228</v>
      </c>
      <c r="N133" s="98">
        <f t="shared" ref="N133:O133" si="135">J133/J$17</f>
        <v>0</v>
      </c>
      <c r="O133" s="98">
        <f t="shared" si="135"/>
        <v>0</v>
      </c>
      <c r="P133" s="14"/>
    </row>
    <row r="134" ht="15.75" customHeight="1">
      <c r="A134" s="85"/>
      <c r="B134" s="85"/>
      <c r="C134" s="14"/>
      <c r="D134" s="99" t="s">
        <v>229</v>
      </c>
      <c r="E134" s="100">
        <f t="shared" ref="E134:F134" si="136">SUM(E131:E133)</f>
        <v>0</v>
      </c>
      <c r="F134" s="100">
        <f t="shared" si="136"/>
        <v>0</v>
      </c>
      <c r="I134" s="99" t="s">
        <v>229</v>
      </c>
      <c r="J134" s="100">
        <f t="shared" ref="J134:K134" si="137">SUM(J131:J133)</f>
        <v>0</v>
      </c>
      <c r="K134" s="100">
        <f t="shared" si="137"/>
        <v>0</v>
      </c>
      <c r="M134" s="99" t="s">
        <v>229</v>
      </c>
      <c r="N134" s="100">
        <f t="shared" ref="N134:O134" si="138">SUM(N131:N133)</f>
        <v>0</v>
      </c>
      <c r="O134" s="100">
        <f t="shared" si="138"/>
        <v>0</v>
      </c>
    </row>
    <row r="135" ht="15.75" customHeight="1">
      <c r="A135" s="85"/>
      <c r="B135" s="85"/>
      <c r="C135" s="14"/>
      <c r="E135" s="104"/>
      <c r="F135" s="104"/>
      <c r="I135" s="14"/>
      <c r="J135" s="104"/>
      <c r="K135" s="104"/>
      <c r="M135" s="14"/>
      <c r="N135" s="104"/>
      <c r="O135" s="104"/>
    </row>
    <row r="136" ht="15.75" customHeight="1">
      <c r="A136" s="85"/>
      <c r="B136" s="85"/>
      <c r="C136" s="14"/>
      <c r="D136" s="108" t="s">
        <v>230</v>
      </c>
      <c r="E136" s="109">
        <f t="shared" ref="E136:F136" si="139">E129+E134</f>
        <v>0</v>
      </c>
      <c r="F136" s="109">
        <f t="shared" si="139"/>
        <v>0</v>
      </c>
      <c r="I136" s="108" t="s">
        <v>230</v>
      </c>
      <c r="J136" s="109">
        <f t="shared" ref="J136:K136" si="140">J129+J134</f>
        <v>0</v>
      </c>
      <c r="K136" s="109">
        <f t="shared" si="140"/>
        <v>0</v>
      </c>
      <c r="M136" s="108" t="s">
        <v>230</v>
      </c>
      <c r="N136" s="109">
        <f t="shared" ref="N136:O136" si="141">N129+N134</f>
        <v>0</v>
      </c>
      <c r="O136" s="109">
        <f t="shared" si="141"/>
        <v>0</v>
      </c>
    </row>
    <row r="137" ht="15.75" customHeight="1">
      <c r="A137" s="85"/>
      <c r="B137" s="85"/>
      <c r="C137" s="112"/>
      <c r="D137" s="113"/>
      <c r="E137" s="114"/>
      <c r="F137" s="114"/>
      <c r="G137" s="112"/>
      <c r="H137" s="112"/>
      <c r="I137" s="113"/>
      <c r="J137" s="114"/>
      <c r="K137" s="114"/>
      <c r="L137" s="112"/>
      <c r="M137" s="113"/>
      <c r="N137" s="114"/>
      <c r="O137" s="114"/>
      <c r="P137" s="112"/>
    </row>
    <row r="138" ht="15.75" customHeight="1">
      <c r="A138" s="85">
        <f>IF(OR(E138&lt;0,F138&lt;0,N138&lt;0,O138&lt;0),1,0)</f>
        <v>0</v>
      </c>
      <c r="B138" s="85"/>
      <c r="C138" s="112"/>
      <c r="D138" s="103" t="s">
        <v>231</v>
      </c>
      <c r="E138" s="97">
        <v>0.0</v>
      </c>
      <c r="F138" s="97">
        <v>0.0</v>
      </c>
      <c r="G138" s="112"/>
      <c r="H138" s="112"/>
      <c r="I138" s="103" t="s">
        <v>232</v>
      </c>
      <c r="J138" s="97">
        <v>0.0</v>
      </c>
      <c r="K138" s="97">
        <v>0.0</v>
      </c>
      <c r="L138" s="112"/>
      <c r="M138" s="103" t="s">
        <v>231</v>
      </c>
      <c r="N138" s="98">
        <f t="shared" ref="N138:O138" si="142">J138/J$17</f>
        <v>0</v>
      </c>
      <c r="O138" s="98">
        <f t="shared" si="142"/>
        <v>0</v>
      </c>
      <c r="P138" s="112"/>
    </row>
    <row r="139" ht="15.75" customHeight="1">
      <c r="A139" s="85"/>
      <c r="B139" s="85"/>
      <c r="C139" s="112"/>
      <c r="D139" s="103" t="s">
        <v>233</v>
      </c>
      <c r="E139" s="36" t="s">
        <v>234</v>
      </c>
      <c r="F139" s="36" t="s">
        <v>234</v>
      </c>
      <c r="G139" s="112"/>
      <c r="H139" s="112"/>
      <c r="I139" s="103" t="s">
        <v>233</v>
      </c>
      <c r="J139" s="36" t="s">
        <v>234</v>
      </c>
      <c r="K139" s="36" t="s">
        <v>234</v>
      </c>
      <c r="L139" s="112"/>
      <c r="M139" s="103" t="s">
        <v>233</v>
      </c>
      <c r="N139" s="115" t="str">
        <f t="shared" ref="N139:O139" si="143">J139</f>
        <v>No</v>
      </c>
      <c r="O139" s="115" t="str">
        <f t="shared" si="143"/>
        <v>No</v>
      </c>
      <c r="P139" s="112"/>
    </row>
    <row r="140" ht="15.75" customHeight="1">
      <c r="A140" s="85"/>
      <c r="B140" s="85"/>
      <c r="C140" s="14"/>
      <c r="D140" s="116" t="s">
        <v>235</v>
      </c>
      <c r="I140" s="116" t="s">
        <v>235</v>
      </c>
      <c r="J140" s="14"/>
      <c r="K140" s="14"/>
      <c r="M140" s="116" t="s">
        <v>235</v>
      </c>
      <c r="N140" s="14"/>
      <c r="O140" s="14"/>
    </row>
    <row r="141" ht="15.75" customHeight="1">
      <c r="A141" s="85"/>
      <c r="B141" s="85"/>
      <c r="C141" s="14"/>
      <c r="D141" s="14"/>
      <c r="E141" s="14"/>
      <c r="F141" s="14"/>
      <c r="G141" s="14"/>
      <c r="H141" s="14"/>
      <c r="I141" s="14"/>
      <c r="J141" s="14"/>
      <c r="K141" s="14"/>
      <c r="L141" s="14"/>
      <c r="M141" s="14"/>
      <c r="N141" s="14"/>
      <c r="O141" s="14"/>
      <c r="P141" s="14"/>
    </row>
    <row r="142" ht="15.75" customHeight="1">
      <c r="B142" s="85">
        <f>1-(E142*F142*N142*O142)</f>
        <v>0</v>
      </c>
      <c r="C142" s="14"/>
      <c r="D142" s="116" t="s">
        <v>236</v>
      </c>
      <c r="E142" s="20" t="b">
        <f>ABS(  (E61+E73+E91)-(E109+E129+E134)  ) &lt; eTol</f>
        <v>1</v>
      </c>
      <c r="F142" s="20" t="b">
        <f>ABS(  (F61+F73+F91)-(F109+F129+F134)  ) &lt; eTol</f>
        <v>1</v>
      </c>
      <c r="I142" s="116" t="s">
        <v>236</v>
      </c>
      <c r="J142" s="20" t="b">
        <f>ABS(  (J61+J73+J91)-(J109+J129+J134)  ) &lt; eTol</f>
        <v>1</v>
      </c>
      <c r="K142" s="20" t="b">
        <f>ABS(  (K61+K73+K91)-(K109+K129+K134)  ) &lt; eTol</f>
        <v>1</v>
      </c>
      <c r="M142" s="116" t="s">
        <v>236</v>
      </c>
      <c r="N142" s="20" t="b">
        <f>ABS(  (N61+N73+N91)-(N109+N129+N134)  ) &lt; eTol</f>
        <v>1</v>
      </c>
      <c r="O142" s="20" t="b">
        <f>ABS(  (O61+O73+O91)-(O109+O129+O134)  ) &lt; eTol</f>
        <v>1</v>
      </c>
    </row>
    <row r="143" ht="15.75" customHeight="1">
      <c r="A143" s="85"/>
      <c r="B143" s="85"/>
      <c r="C143" s="14"/>
      <c r="D143" s="116"/>
      <c r="E143" s="14"/>
      <c r="F143" s="14"/>
      <c r="G143" s="14"/>
      <c r="H143" s="14"/>
      <c r="I143" s="116"/>
      <c r="J143" s="14"/>
      <c r="K143" s="14"/>
      <c r="L143" s="14"/>
      <c r="M143" s="116"/>
      <c r="N143" s="14"/>
      <c r="O143" s="14"/>
      <c r="P143" s="14"/>
    </row>
    <row r="144" ht="15.75" customHeight="1">
      <c r="A144" s="85"/>
      <c r="B144" s="85"/>
      <c r="C144" s="14"/>
      <c r="D144" s="91" t="s">
        <v>237</v>
      </c>
      <c r="E144" s="94" t="str">
        <f t="shared" ref="E144:F144" si="144">E21</f>
        <v>31/XX/20XX</v>
      </c>
      <c r="F144" s="94" t="str">
        <f t="shared" si="144"/>
        <v>31/XX/20XX</v>
      </c>
      <c r="G144" s="14"/>
      <c r="H144" s="14"/>
      <c r="I144" s="91" t="s">
        <v>238</v>
      </c>
      <c r="J144" s="94" t="str">
        <f t="shared" ref="J144:K144" si="145">J21</f>
        <v>31/XX/20XX</v>
      </c>
      <c r="K144" s="94" t="str">
        <f t="shared" si="145"/>
        <v>31/XX/20XX</v>
      </c>
      <c r="L144" s="14"/>
      <c r="M144" s="91" t="s">
        <v>237</v>
      </c>
      <c r="N144" s="94" t="str">
        <f t="shared" ref="N144:O144" si="146">N21</f>
        <v>31/XX/20XX</v>
      </c>
      <c r="O144" s="94" t="str">
        <f t="shared" si="146"/>
        <v>31/XX/20XX</v>
      </c>
      <c r="P144" s="14"/>
    </row>
    <row r="145" ht="15.75" customHeight="1">
      <c r="A145" s="85"/>
      <c r="B145" s="85"/>
      <c r="C145" s="14"/>
      <c r="D145" s="96" t="s">
        <v>239</v>
      </c>
      <c r="E145" s="97">
        <v>0.0</v>
      </c>
      <c r="F145" s="97">
        <v>0.0</v>
      </c>
      <c r="G145" s="14"/>
      <c r="H145" s="14"/>
      <c r="I145" s="96" t="s">
        <v>239</v>
      </c>
      <c r="J145" s="97">
        <v>0.0</v>
      </c>
      <c r="K145" s="97">
        <v>0.0</v>
      </c>
      <c r="L145" s="14"/>
      <c r="M145" s="96" t="s">
        <v>239</v>
      </c>
      <c r="N145" s="98">
        <f t="shared" ref="N145:O145" si="147">J145/J$16</f>
        <v>0</v>
      </c>
      <c r="O145" s="98">
        <f t="shared" si="147"/>
        <v>0</v>
      </c>
      <c r="P145" s="14"/>
    </row>
    <row r="146" ht="15.75" customHeight="1">
      <c r="A146" s="85"/>
      <c r="B146" s="85"/>
      <c r="C146" s="14"/>
      <c r="D146" s="96" t="s">
        <v>240</v>
      </c>
      <c r="E146" s="97">
        <v>0.0</v>
      </c>
      <c r="F146" s="97">
        <v>0.0</v>
      </c>
      <c r="G146" s="14"/>
      <c r="H146" s="14"/>
      <c r="I146" s="96" t="s">
        <v>240</v>
      </c>
      <c r="J146" s="97">
        <v>0.0</v>
      </c>
      <c r="K146" s="97">
        <v>0.0</v>
      </c>
      <c r="L146" s="14"/>
      <c r="M146" s="96" t="s">
        <v>240</v>
      </c>
      <c r="N146" s="98">
        <f t="shared" ref="N146:O146" si="148">J146/J$16</f>
        <v>0</v>
      </c>
      <c r="O146" s="98">
        <f t="shared" si="148"/>
        <v>0</v>
      </c>
      <c r="P146" s="14"/>
    </row>
    <row r="147" ht="15.75" customHeight="1">
      <c r="A147" s="85"/>
      <c r="B147" s="85"/>
      <c r="C147" s="14"/>
      <c r="D147" s="99" t="s">
        <v>241</v>
      </c>
      <c r="E147" s="100">
        <f t="shared" ref="E147:F147" si="149">SUM(E145:E146)</f>
        <v>0</v>
      </c>
      <c r="F147" s="100">
        <f t="shared" si="149"/>
        <v>0</v>
      </c>
      <c r="G147" s="14"/>
      <c r="H147" s="14"/>
      <c r="I147" s="99" t="s">
        <v>241</v>
      </c>
      <c r="J147" s="100">
        <f t="shared" ref="J147:K147" si="150">SUM(J145:J146)</f>
        <v>0</v>
      </c>
      <c r="K147" s="100">
        <f t="shared" si="150"/>
        <v>0</v>
      </c>
      <c r="L147" s="14"/>
      <c r="M147" s="99" t="s">
        <v>241</v>
      </c>
      <c r="N147" s="100">
        <f t="shared" ref="N147:O147" si="151">SUM(N145:N146)</f>
        <v>0</v>
      </c>
      <c r="O147" s="100">
        <f t="shared" si="151"/>
        <v>0</v>
      </c>
      <c r="P147" s="14"/>
    </row>
    <row r="148" ht="15.75" customHeight="1">
      <c r="A148" s="85"/>
      <c r="B148" s="85"/>
      <c r="C148" s="14"/>
      <c r="D148" s="14"/>
      <c r="E148" s="14"/>
      <c r="F148" s="14"/>
      <c r="G148" s="14"/>
      <c r="H148" s="14"/>
      <c r="I148" s="14"/>
      <c r="J148" s="14"/>
      <c r="K148" s="14"/>
      <c r="L148" s="14"/>
      <c r="M148" s="14"/>
      <c r="N148" s="14"/>
      <c r="O148" s="14"/>
      <c r="P148" s="14"/>
    </row>
    <row r="149" ht="15.75" customHeight="1">
      <c r="A149" s="85"/>
      <c r="B149" s="85"/>
      <c r="C149" s="14"/>
      <c r="D149" s="96" t="s">
        <v>242</v>
      </c>
      <c r="E149" s="97"/>
      <c r="F149" s="97"/>
      <c r="G149" s="14"/>
      <c r="H149" s="14"/>
      <c r="I149" s="96" t="s">
        <v>242</v>
      </c>
      <c r="J149" s="97"/>
      <c r="K149" s="97"/>
      <c r="L149" s="14"/>
      <c r="M149" s="96" t="s">
        <v>242</v>
      </c>
      <c r="N149" s="98">
        <f t="shared" ref="N149:O149" si="152">J149/J$17</f>
        <v>0</v>
      </c>
      <c r="O149" s="98">
        <f t="shared" si="152"/>
        <v>0</v>
      </c>
      <c r="P149" s="14"/>
    </row>
    <row r="150" ht="15.75" customHeight="1">
      <c r="A150" s="85"/>
      <c r="B150" s="85"/>
      <c r="C150" s="14"/>
      <c r="D150" s="14"/>
      <c r="E150" s="14"/>
      <c r="F150" s="14"/>
      <c r="G150" s="14"/>
      <c r="H150" s="14"/>
      <c r="I150" s="14"/>
      <c r="J150" s="14"/>
      <c r="K150" s="14"/>
      <c r="L150" s="14"/>
      <c r="M150" s="14"/>
      <c r="N150" s="14"/>
      <c r="O150" s="14"/>
      <c r="P150" s="14"/>
    </row>
    <row r="151" ht="15.75" customHeight="1">
      <c r="A151" s="85"/>
      <c r="B151" s="85"/>
      <c r="C151" s="14"/>
      <c r="D151" s="117" t="s">
        <v>243</v>
      </c>
      <c r="E151" s="100">
        <f t="shared" ref="E151:F151" si="153">E117+E116+E123+E115 +E118 +E126+  E101+E96+E97+E94+E102+E103 - E89-E88-E85-E87</f>
        <v>0</v>
      </c>
      <c r="F151" s="100">
        <f t="shared" si="153"/>
        <v>0</v>
      </c>
      <c r="G151" s="14"/>
      <c r="H151" s="14"/>
      <c r="I151" s="117" t="s">
        <v>243</v>
      </c>
      <c r="J151" s="100">
        <f t="shared" ref="J151:K151" si="154">J117+J116+J123+J115 +J118 +J126+  J101+J96+J97+J94+J102+J103 - J89-J88-J85-J87</f>
        <v>0</v>
      </c>
      <c r="K151" s="100">
        <f t="shared" si="154"/>
        <v>0</v>
      </c>
      <c r="L151" s="14"/>
      <c r="M151" s="117" t="s">
        <v>243</v>
      </c>
      <c r="N151" s="100">
        <f t="shared" ref="N151:O151" si="155">N117+N116+N123+N115 +N118 +N126+  N101+N96+N97+N94+N102+N103 - N89-N88-N85-N87</f>
        <v>0</v>
      </c>
      <c r="O151" s="100">
        <f t="shared" si="155"/>
        <v>0</v>
      </c>
    </row>
    <row r="152" ht="15.75" customHeight="1">
      <c r="A152" s="85"/>
      <c r="B152" s="85"/>
      <c r="C152" s="14"/>
      <c r="D152" s="117" t="s">
        <v>244</v>
      </c>
      <c r="E152" s="100">
        <f>'RAG Thresholds'!$D$27</f>
        <v>0</v>
      </c>
      <c r="F152" s="100">
        <f>'RAG Thresholds'!$D$27</f>
        <v>0</v>
      </c>
      <c r="G152" s="14"/>
      <c r="H152" s="14"/>
      <c r="I152" s="117" t="s">
        <v>244</v>
      </c>
      <c r="J152" s="100">
        <f>'RAG Thresholds'!$D$27</f>
        <v>0</v>
      </c>
      <c r="K152" s="100">
        <f>'RAG Thresholds'!$D$27</f>
        <v>0</v>
      </c>
      <c r="L152" s="14"/>
      <c r="M152" s="117" t="s">
        <v>244</v>
      </c>
      <c r="N152" s="100">
        <f>'RAG Thresholds'!$D$27</f>
        <v>0</v>
      </c>
      <c r="O152" s="100">
        <f>'RAG Thresholds'!$D$27</f>
        <v>0</v>
      </c>
    </row>
    <row r="153" ht="15.75" customHeight="1">
      <c r="A153" s="85"/>
      <c r="B153" s="85"/>
      <c r="C153" s="14"/>
      <c r="I153" s="14"/>
      <c r="J153" s="14"/>
      <c r="K153" s="14"/>
      <c r="M153" s="14"/>
      <c r="N153" s="14"/>
      <c r="O153" s="14"/>
    </row>
    <row r="154" ht="15.75" customHeight="1">
      <c r="A154" s="85"/>
      <c r="B154" s="85"/>
      <c r="C154" s="112"/>
      <c r="D154" s="112"/>
      <c r="E154" s="118"/>
      <c r="F154" s="118"/>
      <c r="G154" s="112"/>
      <c r="H154" s="112"/>
      <c r="I154" s="112"/>
      <c r="J154" s="118"/>
      <c r="K154" s="118"/>
      <c r="L154" s="112"/>
      <c r="M154" s="112"/>
      <c r="N154" s="118"/>
      <c r="O154" s="118"/>
      <c r="P154" s="112"/>
    </row>
    <row r="155" ht="15.75" customHeight="1">
      <c r="A155" s="85"/>
      <c r="B155" s="85"/>
      <c r="C155" s="14"/>
      <c r="D155" s="23" t="s">
        <v>245</v>
      </c>
      <c r="E155" s="14"/>
      <c r="F155" s="14"/>
      <c r="G155" s="14"/>
      <c r="H155" s="14"/>
      <c r="I155" s="23"/>
      <c r="J155" s="14"/>
      <c r="K155" s="14"/>
      <c r="L155" s="14"/>
      <c r="M155" s="23" t="s">
        <v>245</v>
      </c>
      <c r="N155" s="14"/>
      <c r="O155" s="14"/>
    </row>
    <row r="156" ht="15.75" customHeight="1">
      <c r="A156" s="85"/>
      <c r="B156" s="85"/>
      <c r="C156" s="14"/>
      <c r="D156" s="16" t="s">
        <v>103</v>
      </c>
      <c r="E156" s="119" t="str">
        <f t="shared" ref="E156:F156" si="156">E26/E152</f>
        <v>#DIV/0!</v>
      </c>
      <c r="F156" s="119" t="str">
        <f t="shared" si="156"/>
        <v>#DIV/0!</v>
      </c>
      <c r="G156" s="14"/>
      <c r="H156" s="14"/>
      <c r="I156" s="23"/>
      <c r="J156" s="14"/>
      <c r="K156" s="14"/>
      <c r="L156" s="14"/>
      <c r="M156" s="16" t="s">
        <v>103</v>
      </c>
      <c r="N156" s="119" t="str">
        <f t="shared" ref="N156:O156" si="157">N26/N152</f>
        <v>#DIV/0!</v>
      </c>
      <c r="O156" s="119" t="str">
        <f t="shared" si="157"/>
        <v>#DIV/0!</v>
      </c>
    </row>
    <row r="157" ht="15.75" customHeight="1">
      <c r="A157" s="85"/>
      <c r="B157" s="85"/>
      <c r="C157" s="14"/>
      <c r="D157" s="16" t="s">
        <v>105</v>
      </c>
      <c r="E157" s="72"/>
      <c r="F157" s="72"/>
      <c r="G157" s="14"/>
      <c r="H157" s="14"/>
      <c r="I157" s="23"/>
      <c r="J157" s="14"/>
      <c r="K157" s="14"/>
      <c r="L157" s="14"/>
      <c r="M157" s="16" t="s">
        <v>105</v>
      </c>
      <c r="N157" s="72"/>
      <c r="O157" s="72"/>
      <c r="P157" s="14"/>
    </row>
    <row r="158" ht="15.75" customHeight="1">
      <c r="A158" s="85"/>
      <c r="B158" s="85"/>
      <c r="C158" s="14"/>
      <c r="D158" s="16" t="s">
        <v>246</v>
      </c>
      <c r="E158" s="72"/>
      <c r="F158" s="72"/>
      <c r="G158" s="14"/>
      <c r="H158" s="14"/>
      <c r="I158" s="23"/>
      <c r="J158" s="14"/>
      <c r="K158" s="14"/>
      <c r="L158" s="14"/>
      <c r="M158" s="16" t="s">
        <v>246</v>
      </c>
      <c r="N158" s="72"/>
      <c r="O158" s="72"/>
    </row>
    <row r="159" ht="15.75" customHeight="1">
      <c r="A159" s="85"/>
      <c r="B159" s="85"/>
      <c r="C159" s="14"/>
      <c r="D159" s="16" t="s">
        <v>109</v>
      </c>
      <c r="E159" s="119" t="str">
        <f t="shared" ref="E159:F159" si="158">IF((E117+E116+E123+E115 +E118 +E126+  E101+E96+E97+E94+E102+E103 - E89-E88-E85-E87)/(E34+   IF(E36&lt;0,E36,0)   -   E52)&lt;0,0,(E117+E116+E123+E115 +E118 +E126+  E101+E96+E97+E94+E102+E103 - E89-E88-E85-E87)/(E34+IF(E36&lt;0,E36,0) -E52))</f>
        <v>#DIV/0!</v>
      </c>
      <c r="F159" s="119" t="str">
        <f t="shared" si="158"/>
        <v>#DIV/0!</v>
      </c>
      <c r="G159" s="14"/>
      <c r="H159" s="14"/>
      <c r="I159" s="23"/>
      <c r="J159" s="14"/>
      <c r="K159" s="14"/>
      <c r="L159" s="14"/>
      <c r="M159" s="16" t="s">
        <v>109</v>
      </c>
      <c r="N159" s="119" t="str">
        <f t="shared" ref="N159:O159" si="159">IF((N117+N116+N123+N115 +N118 +N126+  N101+N96+N97+N94+N102+N103 - N89-N88-N85-N87)/(N34+   IF(N36&lt;0,N36,0)   -   N52)&lt;0,0,(N117+N116+N123+N115 +N118 +N126+  N101+N96+N97+N94+N102+N103 - N89-N88-N85-N87)/(N34+IF(N36&lt;0,N36,0) -N52))</f>
        <v>#DIV/0!</v>
      </c>
      <c r="O159" s="119" t="str">
        <f t="shared" si="159"/>
        <v>#DIV/0!</v>
      </c>
    </row>
    <row r="160" ht="15.75" customHeight="1">
      <c r="A160" s="85"/>
      <c r="B160" s="85"/>
      <c r="C160" s="14"/>
      <c r="D160" s="16" t="s">
        <v>111</v>
      </c>
      <c r="E160" s="72"/>
      <c r="F160" s="72"/>
      <c r="G160" s="14"/>
      <c r="H160" s="14"/>
      <c r="I160" s="23"/>
      <c r="J160" s="14"/>
      <c r="K160" s="14"/>
      <c r="L160" s="14"/>
      <c r="M160" s="16" t="s">
        <v>111</v>
      </c>
      <c r="N160" s="72"/>
      <c r="O160" s="72"/>
    </row>
    <row r="161" ht="15.75" customHeight="1">
      <c r="A161" s="85"/>
      <c r="B161" s="85"/>
      <c r="C161" s="14"/>
      <c r="D161" s="16" t="s">
        <v>112</v>
      </c>
      <c r="E161" s="119" t="str">
        <f t="shared" ref="E161:F161" si="160">(E34+ IF(E36&lt;0,E36,0) +E40)/-(E37+E38)</f>
        <v>#DIV/0!</v>
      </c>
      <c r="F161" s="119" t="str">
        <f t="shared" si="160"/>
        <v>#DIV/0!</v>
      </c>
      <c r="G161" s="14"/>
      <c r="H161" s="14"/>
      <c r="I161" s="23"/>
      <c r="J161" s="14"/>
      <c r="K161" s="14"/>
      <c r="L161" s="14"/>
      <c r="M161" s="16" t="s">
        <v>112</v>
      </c>
      <c r="N161" s="119" t="str">
        <f t="shared" ref="N161:O161" si="161">(N34+ IF(N36&lt;0,N36,0) +N40)/-(N37+N38)</f>
        <v>#DIV/0!</v>
      </c>
      <c r="O161" s="119" t="str">
        <f t="shared" si="161"/>
        <v>#DIV/0!</v>
      </c>
    </row>
    <row r="162" ht="15.75" customHeight="1">
      <c r="A162" s="85"/>
      <c r="B162" s="85"/>
      <c r="C162" s="14"/>
      <c r="D162" s="16" t="s">
        <v>113</v>
      </c>
      <c r="E162" s="119" t="str">
        <f t="shared" ref="E162:F162" si="162">(E91-E75)/E109</f>
        <v>#DIV/0!</v>
      </c>
      <c r="F162" s="119" t="str">
        <f t="shared" si="162"/>
        <v>#DIV/0!</v>
      </c>
      <c r="G162" s="14"/>
      <c r="H162" s="14"/>
      <c r="I162" s="23"/>
      <c r="J162" s="14"/>
      <c r="K162" s="14"/>
      <c r="L162" s="14"/>
      <c r="M162" s="16" t="s">
        <v>113</v>
      </c>
      <c r="N162" s="119" t="str">
        <f t="shared" ref="N162:O162" si="163">(N91-N75)/N109</f>
        <v>#DIV/0!</v>
      </c>
      <c r="O162" s="119" t="str">
        <f t="shared" si="163"/>
        <v>#DIV/0!</v>
      </c>
    </row>
    <row r="163" ht="15.75" customHeight="1">
      <c r="A163" s="85"/>
      <c r="B163" s="85"/>
      <c r="C163" s="14"/>
      <c r="D163" s="16" t="s">
        <v>114</v>
      </c>
      <c r="E163" s="119">
        <f t="shared" ref="E163:F163" si="164">E134</f>
        <v>0</v>
      </c>
      <c r="F163" s="119">
        <f t="shared" si="164"/>
        <v>0</v>
      </c>
      <c r="G163" s="14"/>
      <c r="H163" s="14"/>
      <c r="I163" s="23"/>
      <c r="J163" s="14"/>
      <c r="K163" s="14"/>
      <c r="L163" s="14"/>
      <c r="M163" s="16" t="s">
        <v>114</v>
      </c>
      <c r="N163" s="119">
        <f t="shared" ref="N163:O163" si="165">N134</f>
        <v>0</v>
      </c>
      <c r="O163" s="119">
        <f t="shared" si="165"/>
        <v>0</v>
      </c>
    </row>
    <row r="164" ht="15.75" customHeight="1">
      <c r="A164" s="85"/>
      <c r="B164" s="85"/>
      <c r="C164" s="14"/>
      <c r="D164" s="16" t="s">
        <v>115</v>
      </c>
      <c r="E164" s="72"/>
      <c r="F164" s="72"/>
      <c r="G164" s="14"/>
      <c r="H164" s="14"/>
      <c r="I164" s="23"/>
      <c r="J164" s="14"/>
      <c r="K164" s="14"/>
      <c r="L164" s="14"/>
      <c r="M164" s="16" t="s">
        <v>115</v>
      </c>
      <c r="N164" s="72"/>
      <c r="O164" s="72"/>
    </row>
    <row r="165" ht="15.75" customHeight="1">
      <c r="A165" s="85"/>
      <c r="B165" s="85"/>
      <c r="C165" s="14"/>
      <c r="D165" s="14"/>
      <c r="E165" s="120"/>
      <c r="F165" s="120"/>
      <c r="G165" s="14"/>
      <c r="H165" s="14"/>
      <c r="I165" s="23"/>
      <c r="J165" s="14"/>
      <c r="K165" s="14"/>
      <c r="L165" s="14"/>
      <c r="M165" s="14"/>
      <c r="N165" s="120"/>
      <c r="O165" s="120"/>
      <c r="P165" s="14"/>
    </row>
    <row r="166" ht="15.75" customHeight="1">
      <c r="A166" s="85"/>
      <c r="B166" s="85"/>
      <c r="C166" s="14"/>
      <c r="D166" s="14"/>
      <c r="E166" s="121"/>
      <c r="F166" s="121"/>
      <c r="G166" s="14"/>
      <c r="H166" s="14"/>
      <c r="I166" s="23"/>
      <c r="J166" s="14"/>
      <c r="K166" s="14"/>
      <c r="L166" s="14"/>
      <c r="M166" s="14"/>
      <c r="N166" s="121"/>
      <c r="O166" s="121"/>
      <c r="P166" s="14"/>
    </row>
    <row r="167" ht="15.75" customHeight="1">
      <c r="A167" s="85"/>
      <c r="B167" s="85"/>
      <c r="C167" s="14"/>
      <c r="D167" s="23" t="s">
        <v>247</v>
      </c>
      <c r="E167" s="14"/>
      <c r="F167" s="14"/>
      <c r="G167" s="14"/>
      <c r="H167" s="14"/>
      <c r="I167" s="23"/>
      <c r="J167" s="14"/>
      <c r="K167" s="14"/>
      <c r="L167" s="14"/>
      <c r="M167" s="23" t="s">
        <v>247</v>
      </c>
      <c r="N167" s="14"/>
      <c r="O167" s="14"/>
      <c r="P167" s="14"/>
    </row>
    <row r="168" ht="15.75" customHeight="1">
      <c r="A168" s="85"/>
      <c r="B168" s="85"/>
      <c r="C168" s="14"/>
      <c r="D168" s="16" t="s">
        <v>103</v>
      </c>
      <c r="E168" s="122" t="str">
        <f>IF(E156&gt;'RAG Thresholds'!$G$15,"G",IF(E156&lt;'RAG Thresholds'!$E$15,"R","A"))</f>
        <v>#DIV/0!</v>
      </c>
      <c r="F168" s="122" t="str">
        <f>IF(F156&gt;'RAG Thresholds'!$G$15,"G",IF(F156&lt;'RAG Thresholds'!$E$15,"R","A"))</f>
        <v>#DIV/0!</v>
      </c>
      <c r="G168" s="14"/>
      <c r="H168" s="14"/>
      <c r="I168" s="23"/>
      <c r="J168" s="14"/>
      <c r="K168" s="14"/>
      <c r="L168" s="14"/>
      <c r="M168" s="16" t="s">
        <v>103</v>
      </c>
      <c r="N168" s="122" t="str">
        <f>IF(N156&gt;'RAG Thresholds'!$G$15,"G",IF(N156&lt;'RAG Thresholds'!$E$15,"R","A"))</f>
        <v>#DIV/0!</v>
      </c>
      <c r="O168" s="122" t="str">
        <f>IF(O156&gt;'RAG Thresholds'!$G$15,"G",IF(O156&lt;'RAG Thresholds'!$E$15,"R","A"))</f>
        <v>#DIV/0!</v>
      </c>
    </row>
    <row r="169" ht="15.75" customHeight="1">
      <c r="A169" s="85"/>
      <c r="B169" s="85"/>
      <c r="C169" s="14"/>
      <c r="D169" s="14" t="s">
        <v>105</v>
      </c>
      <c r="E169" s="72"/>
      <c r="F169" s="72"/>
      <c r="G169" s="14"/>
      <c r="H169" s="14"/>
      <c r="I169" s="23"/>
      <c r="J169" s="14"/>
      <c r="K169" s="14"/>
      <c r="L169" s="14"/>
      <c r="M169" s="14" t="s">
        <v>105</v>
      </c>
      <c r="N169" s="72"/>
      <c r="O169" s="72"/>
      <c r="P169" s="14"/>
    </row>
    <row r="170" ht="15.75" customHeight="1">
      <c r="A170" s="85"/>
      <c r="B170" s="85"/>
      <c r="C170" s="14"/>
      <c r="D170" s="14" t="s">
        <v>246</v>
      </c>
      <c r="E170" s="72"/>
      <c r="F170" s="72"/>
      <c r="G170" s="14"/>
      <c r="H170" s="14"/>
      <c r="I170" s="23"/>
      <c r="J170" s="14"/>
      <c r="K170" s="14"/>
      <c r="L170" s="14"/>
      <c r="M170" s="14" t="s">
        <v>246</v>
      </c>
      <c r="N170" s="72"/>
      <c r="O170" s="72"/>
    </row>
    <row r="171" ht="15.75" customHeight="1">
      <c r="A171" s="85"/>
      <c r="B171" s="85"/>
      <c r="C171" s="14"/>
      <c r="D171" s="14" t="s">
        <v>109</v>
      </c>
      <c r="E171" s="122" t="str">
        <f>IF((E34+   IF(E36&lt;0,E36,0)  -E52)&lt;0,"R",IF(((E117+E116+E123+E115 +E118 +E126+  E101+E96+E97+E94+E102+E103 - E89-E88-E85-E87)&lt;0),"G",IF(E159&lt;'RAG Thresholds'!$G$18,"G",IF(E159&gt;'RAG Thresholds'!$E$18,"R","A"))))</f>
        <v>#DIV/0!</v>
      </c>
      <c r="F171" s="122" t="str">
        <f>IF((F34+   IF(F36&lt;0,F36,0)  -F52)&lt;0,"R",IF(((F117+F116+F123+F115 +F118 +F126+  F101+F96+F97+F94+F102+F103 - F89-F88-F85-F87)&lt;0),"G",IF(F159&lt;'RAG Thresholds'!$G$18,"G",IF(F159&gt;'RAG Thresholds'!$E$18,"R","A"))))</f>
        <v>#DIV/0!</v>
      </c>
      <c r="G171" s="14"/>
      <c r="H171" s="14"/>
      <c r="I171" s="23"/>
      <c r="J171" s="14"/>
      <c r="K171" s="14"/>
      <c r="L171" s="14"/>
      <c r="M171" s="14" t="s">
        <v>109</v>
      </c>
      <c r="N171" s="122" t="str">
        <f>IF((N34+   IF(N36&lt;0,N36,0)  -N52)&lt;0,"R",IF(((N117+N116+N123+N115 +N118 +N126+  N101+N96+N97+N94+N102+N103 - N89-N88-N85-N87)&lt;0),"G",IF(N159&lt;'RAG Thresholds'!$G$18,"G",IF(N159&gt;'RAG Thresholds'!$E$18,"R","A"))))</f>
        <v>#DIV/0!</v>
      </c>
      <c r="O171" s="122" t="str">
        <f>IF((O34+   IF(O36&lt;0,O36,0)  -O52)&lt;0,"R",IF(((O117+O116+O123+O115 +O118 +O126+  O101+O96+O97+O94+O102+O103 - O89-O88-O85-O87)&lt;0),"G",IF(O159&lt;'RAG Thresholds'!$G$18,"G",IF(O159&gt;'RAG Thresholds'!$E$18,"R","A"))))</f>
        <v>#DIV/0!</v>
      </c>
    </row>
    <row r="172" ht="15.75" customHeight="1">
      <c r="A172" s="85"/>
      <c r="B172" s="85"/>
      <c r="C172" s="14"/>
      <c r="D172" s="14" t="s">
        <v>111</v>
      </c>
      <c r="E172" s="72"/>
      <c r="F172" s="72"/>
      <c r="G172" s="14"/>
      <c r="H172" s="14"/>
      <c r="I172" s="23"/>
      <c r="J172" s="14"/>
      <c r="K172" s="14"/>
      <c r="L172" s="14"/>
      <c r="M172" s="14" t="s">
        <v>111</v>
      </c>
      <c r="N172" s="72"/>
      <c r="O172" s="72"/>
    </row>
    <row r="173" ht="15.75" customHeight="1">
      <c r="A173" s="85"/>
      <c r="B173" s="85"/>
      <c r="C173" s="14"/>
      <c r="D173" s="14" t="s">
        <v>112</v>
      </c>
      <c r="E173" s="122" t="str">
        <f>IF(-(E37+E38)&lt;=0,"G",IF((  E34+ IF(E36&lt;0,E36,0) +E40 )&lt;0,"R",IF(E161&gt;'RAG Thresholds'!$G$20,"G",IF(E161&lt;'RAG Thresholds'!$E$20,"R","A"))))</f>
        <v>G</v>
      </c>
      <c r="F173" s="122" t="str">
        <f>IF(-(F37+F38)&lt;=0,"G",IF((  F34+ IF(F36&lt;0,F36,0) +F40 )&lt;0,"R",IF(F161&gt;'RAG Thresholds'!$G$20,"G",IF(F161&lt;'RAG Thresholds'!$E$20,"R","A"))))</f>
        <v>G</v>
      </c>
      <c r="G173" s="14"/>
      <c r="H173" s="14"/>
      <c r="I173" s="23"/>
      <c r="J173" s="14"/>
      <c r="K173" s="14"/>
      <c r="L173" s="14"/>
      <c r="M173" s="14" t="s">
        <v>112</v>
      </c>
      <c r="N173" s="122" t="str">
        <f>IF(-(N37+N38)&lt;=0,"G",IF((  N34+ IF(N36&lt;0,N36,0) +N40 )&lt;0,"R",IF(N161&gt;'RAG Thresholds'!$G$20,"G",IF(N161&lt;'RAG Thresholds'!$E$20,"R","A"))))</f>
        <v>G</v>
      </c>
      <c r="O173" s="122" t="str">
        <f>IF(-(O37+O38)&lt;=0,"G",IF((  O34+ IF(O36&lt;0,O36,0) +O40 )&lt;0,"R",IF(O161&gt;'RAG Thresholds'!$G$20,"G",IF(O161&lt;'RAG Thresholds'!$E$20,"R","A"))))</f>
        <v>G</v>
      </c>
    </row>
    <row r="174" ht="15.75" customHeight="1">
      <c r="A174" s="85"/>
      <c r="B174" s="85"/>
      <c r="C174" s="14"/>
      <c r="D174" s="14" t="s">
        <v>113</v>
      </c>
      <c r="E174" s="122" t="str">
        <f>IF(E162&gt;'RAG Thresholds'!$G$21,"G",IF(E162&lt;'RAG Thresholds'!$E$21,"R","A"))</f>
        <v>#DIV/0!</v>
      </c>
      <c r="F174" s="122" t="str">
        <f>IF(F162&gt;'RAG Thresholds'!$G$21,"G",IF(F162&lt;'RAG Thresholds'!$E$21,"R","A"))</f>
        <v>#DIV/0!</v>
      </c>
      <c r="G174" s="14"/>
      <c r="H174" s="14"/>
      <c r="I174" s="23"/>
      <c r="J174" s="14"/>
      <c r="K174" s="14"/>
      <c r="L174" s="14"/>
      <c r="M174" s="14" t="s">
        <v>113</v>
      </c>
      <c r="N174" s="122" t="str">
        <f>IF(N162&gt;'RAG Thresholds'!$G$21,"G",IF(N162&lt;'RAG Thresholds'!$E$21,"R","A"))</f>
        <v>#DIV/0!</v>
      </c>
      <c r="O174" s="122" t="str">
        <f>IF(O162&gt;'RAG Thresholds'!$G$21,"G",IF(O162&lt;'RAG Thresholds'!$E$21,"R","A"))</f>
        <v>#DIV/0!</v>
      </c>
    </row>
    <row r="175" ht="15.75" customHeight="1">
      <c r="A175" s="85"/>
      <c r="B175" s="85"/>
      <c r="C175" s="14"/>
      <c r="D175" s="14" t="s">
        <v>114</v>
      </c>
      <c r="E175" s="122" t="str">
        <f>IF(E163&gt;'RAG Thresholds'!$E$22,"G","R")</f>
        <v>R</v>
      </c>
      <c r="F175" s="122" t="str">
        <f>IF(F163&gt;'RAG Thresholds'!$E$22,"G","R")</f>
        <v>R</v>
      </c>
      <c r="G175" s="14"/>
      <c r="H175" s="14"/>
      <c r="I175" s="23"/>
      <c r="J175" s="14"/>
      <c r="K175" s="14"/>
      <c r="L175" s="14"/>
      <c r="M175" s="14" t="s">
        <v>114</v>
      </c>
      <c r="N175" s="122" t="str">
        <f>IF(N163&gt;'RAG Thresholds'!$E$22,"G","R")</f>
        <v>R</v>
      </c>
      <c r="O175" s="122" t="str">
        <f>IF(O163&gt;'RAG Thresholds'!$E$22,"G","R")</f>
        <v>R</v>
      </c>
    </row>
    <row r="176" ht="15.75" customHeight="1">
      <c r="A176" s="85"/>
      <c r="B176" s="85"/>
      <c r="C176" s="14"/>
      <c r="D176" s="14" t="s">
        <v>115</v>
      </c>
      <c r="E176" s="72"/>
      <c r="F176" s="72"/>
      <c r="G176" s="14"/>
      <c r="H176" s="14"/>
      <c r="I176" s="23"/>
      <c r="J176" s="14"/>
      <c r="K176" s="14"/>
      <c r="L176" s="14"/>
      <c r="M176" s="14" t="s">
        <v>115</v>
      </c>
      <c r="N176" s="72"/>
      <c r="O176" s="72"/>
    </row>
    <row r="177" ht="15.75" customHeight="1">
      <c r="A177" s="85"/>
      <c r="B177" s="85"/>
      <c r="C177" s="14"/>
      <c r="I177" s="23"/>
      <c r="J177" s="14"/>
      <c r="K177" s="14"/>
    </row>
    <row r="178" ht="15.75" customHeight="1">
      <c r="A178" s="15" t="s">
        <v>93</v>
      </c>
      <c r="B178" s="15"/>
      <c r="C178" s="15"/>
      <c r="D178" s="15"/>
      <c r="E178" s="15"/>
      <c r="F178" s="15"/>
      <c r="G178" s="15"/>
      <c r="H178" s="15"/>
      <c r="I178" s="15"/>
      <c r="J178" s="15"/>
      <c r="K178" s="15"/>
      <c r="L178" s="15"/>
      <c r="M178" s="15"/>
      <c r="N178" s="15"/>
      <c r="O178" s="15"/>
      <c r="P178" s="15"/>
    </row>
    <row r="179" ht="14.25" customHeight="1"/>
    <row r="180" ht="14.25" hidden="1" customHeight="1"/>
    <row r="181" ht="14.25" hidden="1" customHeight="1"/>
    <row r="182" ht="14.25" hidden="1" customHeight="1"/>
    <row r="183" ht="14.25" hidden="1" customHeight="1"/>
    <row r="184" ht="14.25" hidden="1" customHeight="1"/>
    <row r="185" ht="14.25" hidden="1" customHeight="1"/>
    <row r="186" ht="14.25" hidden="1" customHeight="1"/>
    <row r="187" ht="14.25" hidden="1" customHeight="1"/>
    <row r="188" ht="14.25" hidden="1" customHeight="1"/>
    <row r="189" ht="14.25" hidden="1" customHeight="1"/>
    <row r="190" ht="14.25" hidden="1" customHeight="1"/>
    <row r="191" ht="14.25" hidden="1" customHeight="1"/>
    <row r="192" ht="14.25" hidden="1" customHeight="1"/>
    <row r="193" ht="14.25" hidden="1" customHeight="1"/>
    <row r="194" ht="14.25" hidden="1" customHeight="1"/>
    <row r="195" ht="14.25" hidden="1" customHeight="1"/>
    <row r="196" ht="14.25" hidden="1"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E173:F173 N168:O168 N171:O171 N173:O175">
    <cfRule type="expression" dxfId="0" priority="1" stopIfTrue="1">
      <formula>E168="R"</formula>
    </cfRule>
  </conditionalFormatting>
  <conditionalFormatting sqref="E173:F173 N168:O168 N171:O171 N173:O175">
    <cfRule type="expression" dxfId="1" priority="2" stopIfTrue="1">
      <formula>E168="A"</formula>
    </cfRule>
  </conditionalFormatting>
  <conditionalFormatting sqref="E173:F173 N168:O168 N171:O171 N173:O175">
    <cfRule type="expression" dxfId="2" priority="3" stopIfTrue="1">
      <formula>E168="G"</formula>
    </cfRule>
  </conditionalFormatting>
  <conditionalFormatting sqref="E171 E173:E175">
    <cfRule type="expression" dxfId="0" priority="4" stopIfTrue="1">
      <formula>E171="R"</formula>
    </cfRule>
  </conditionalFormatting>
  <conditionalFormatting sqref="E171 E173:E175">
    <cfRule type="expression" dxfId="1" priority="5" stopIfTrue="1">
      <formula>E171="A"</formula>
    </cfRule>
  </conditionalFormatting>
  <conditionalFormatting sqref="E171 E173:E175">
    <cfRule type="expression" dxfId="2" priority="6" stopIfTrue="1">
      <formula>E171="G"</formula>
    </cfRule>
  </conditionalFormatting>
  <conditionalFormatting sqref="E171 E173:E174">
    <cfRule type="expression" dxfId="0" priority="7" stopIfTrue="1">
      <formula>E171="R"</formula>
    </cfRule>
  </conditionalFormatting>
  <conditionalFormatting sqref="E171 E173:E174">
    <cfRule type="expression" dxfId="1" priority="8" stopIfTrue="1">
      <formula>E171="A"</formula>
    </cfRule>
  </conditionalFormatting>
  <conditionalFormatting sqref="E171 E173:E174">
    <cfRule type="expression" dxfId="2" priority="9" stopIfTrue="1">
      <formula>E171="G"</formula>
    </cfRule>
  </conditionalFormatting>
  <conditionalFormatting sqref="E173:E174">
    <cfRule type="expression" dxfId="0" priority="10" stopIfTrue="1">
      <formula>E173="R"</formula>
    </cfRule>
  </conditionalFormatting>
  <conditionalFormatting sqref="E173:E174">
    <cfRule type="expression" dxfId="1" priority="11" stopIfTrue="1">
      <formula>E173="A"</formula>
    </cfRule>
  </conditionalFormatting>
  <conditionalFormatting sqref="E173:E174">
    <cfRule type="expression" dxfId="2" priority="12" stopIfTrue="1">
      <formula>E173="G"</formula>
    </cfRule>
  </conditionalFormatting>
  <conditionalFormatting sqref="E168 E171 E173:E174">
    <cfRule type="expression" dxfId="0" priority="13" stopIfTrue="1">
      <formula>E168="R"</formula>
    </cfRule>
  </conditionalFormatting>
  <conditionalFormatting sqref="E168 E171 E173:E174">
    <cfRule type="expression" dxfId="1" priority="14" stopIfTrue="1">
      <formula>E168="A"</formula>
    </cfRule>
  </conditionalFormatting>
  <conditionalFormatting sqref="E168 E171 E173:E174">
    <cfRule type="expression" dxfId="2" priority="15" stopIfTrue="1">
      <formula>E168="G"</formula>
    </cfRule>
  </conditionalFormatting>
  <conditionalFormatting sqref="F171 F173:F175">
    <cfRule type="expression" dxfId="0" priority="16" stopIfTrue="1">
      <formula>F171="R"</formula>
    </cfRule>
  </conditionalFormatting>
  <conditionalFormatting sqref="F171 F173:F175">
    <cfRule type="expression" dxfId="1" priority="17" stopIfTrue="1">
      <formula>F171="A"</formula>
    </cfRule>
  </conditionalFormatting>
  <conditionalFormatting sqref="F171 F173:F175">
    <cfRule type="expression" dxfId="2" priority="18" stopIfTrue="1">
      <formula>F171="G"</formula>
    </cfRule>
  </conditionalFormatting>
  <conditionalFormatting sqref="F171 F173:F174">
    <cfRule type="expression" dxfId="0" priority="19" stopIfTrue="1">
      <formula>F171="R"</formula>
    </cfRule>
  </conditionalFormatting>
  <conditionalFormatting sqref="F171 F173:F174">
    <cfRule type="expression" dxfId="1" priority="20" stopIfTrue="1">
      <formula>F171="A"</formula>
    </cfRule>
  </conditionalFormatting>
  <conditionalFormatting sqref="F171 F173:F174">
    <cfRule type="expression" dxfId="2" priority="21" stopIfTrue="1">
      <formula>F171="G"</formula>
    </cfRule>
  </conditionalFormatting>
  <conditionalFormatting sqref="F173:F174">
    <cfRule type="expression" dxfId="0" priority="22" stopIfTrue="1">
      <formula>F173="R"</formula>
    </cfRule>
  </conditionalFormatting>
  <conditionalFormatting sqref="F173:F174">
    <cfRule type="expression" dxfId="1" priority="23" stopIfTrue="1">
      <formula>F173="A"</formula>
    </cfRule>
  </conditionalFormatting>
  <conditionalFormatting sqref="F173:F174">
    <cfRule type="expression" dxfId="2" priority="24" stopIfTrue="1">
      <formula>F173="G"</formula>
    </cfRule>
  </conditionalFormatting>
  <conditionalFormatting sqref="F168 F171 F173:F174">
    <cfRule type="expression" dxfId="0" priority="25" stopIfTrue="1">
      <formula>F168="R"</formula>
    </cfRule>
  </conditionalFormatting>
  <conditionalFormatting sqref="F168 F171 F173:F174">
    <cfRule type="expression" dxfId="1" priority="26" stopIfTrue="1">
      <formula>F168="A"</formula>
    </cfRule>
  </conditionalFormatting>
  <conditionalFormatting sqref="F168 F171 F173:F174">
    <cfRule type="expression" dxfId="2" priority="27" stopIfTrue="1">
      <formula>F168="G"</formula>
    </cfRule>
  </conditionalFormatting>
  <conditionalFormatting sqref="N173">
    <cfRule type="expression" dxfId="0" priority="28" stopIfTrue="1">
      <formula>N173="R"</formula>
    </cfRule>
  </conditionalFormatting>
  <conditionalFormatting sqref="N173">
    <cfRule type="expression" dxfId="1" priority="29" stopIfTrue="1">
      <formula>N173="A"</formula>
    </cfRule>
  </conditionalFormatting>
  <conditionalFormatting sqref="N173">
    <cfRule type="expression" dxfId="2" priority="30" stopIfTrue="1">
      <formula>N173="G"</formula>
    </cfRule>
  </conditionalFormatting>
  <conditionalFormatting sqref="N173">
    <cfRule type="expression" dxfId="0" priority="31" stopIfTrue="1">
      <formula>N173="R"</formula>
    </cfRule>
  </conditionalFormatting>
  <conditionalFormatting sqref="N173">
    <cfRule type="expression" dxfId="1" priority="32" stopIfTrue="1">
      <formula>N173="A"</formula>
    </cfRule>
  </conditionalFormatting>
  <conditionalFormatting sqref="N173">
    <cfRule type="expression" dxfId="2" priority="33" stopIfTrue="1">
      <formula>N173="G"</formula>
    </cfRule>
  </conditionalFormatting>
  <conditionalFormatting sqref="N173">
    <cfRule type="expression" dxfId="0" priority="34" stopIfTrue="1">
      <formula>N173="R"</formula>
    </cfRule>
  </conditionalFormatting>
  <conditionalFormatting sqref="N173">
    <cfRule type="expression" dxfId="1" priority="35" stopIfTrue="1">
      <formula>N173="A"</formula>
    </cfRule>
  </conditionalFormatting>
  <conditionalFormatting sqref="N173">
    <cfRule type="expression" dxfId="2" priority="36" stopIfTrue="1">
      <formula>N173="G"</formula>
    </cfRule>
  </conditionalFormatting>
  <conditionalFormatting sqref="N173">
    <cfRule type="expression" dxfId="0" priority="37" stopIfTrue="1">
      <formula>N173="R"</formula>
    </cfRule>
  </conditionalFormatting>
  <conditionalFormatting sqref="N173">
    <cfRule type="expression" dxfId="1" priority="38" stopIfTrue="1">
      <formula>N173="A"</formula>
    </cfRule>
  </conditionalFormatting>
  <conditionalFormatting sqref="N173">
    <cfRule type="expression" dxfId="2" priority="39" stopIfTrue="1">
      <formula>N173="G"</formula>
    </cfRule>
  </conditionalFormatting>
  <conditionalFormatting sqref="O173">
    <cfRule type="expression" dxfId="0" priority="40" stopIfTrue="1">
      <formula>O173="R"</formula>
    </cfRule>
  </conditionalFormatting>
  <conditionalFormatting sqref="O173">
    <cfRule type="expression" dxfId="1" priority="41" stopIfTrue="1">
      <formula>O173="A"</formula>
    </cfRule>
  </conditionalFormatting>
  <conditionalFormatting sqref="O173">
    <cfRule type="expression" dxfId="2" priority="42" stopIfTrue="1">
      <formula>O173="G"</formula>
    </cfRule>
  </conditionalFormatting>
  <conditionalFormatting sqref="O173">
    <cfRule type="expression" dxfId="0" priority="43" stopIfTrue="1">
      <formula>O173="R"</formula>
    </cfRule>
  </conditionalFormatting>
  <conditionalFormatting sqref="O173">
    <cfRule type="expression" dxfId="1" priority="44" stopIfTrue="1">
      <formula>O173="A"</formula>
    </cfRule>
  </conditionalFormatting>
  <conditionalFormatting sqref="O173">
    <cfRule type="expression" dxfId="2" priority="45" stopIfTrue="1">
      <formula>O173="G"</formula>
    </cfRule>
  </conditionalFormatting>
  <conditionalFormatting sqref="O173">
    <cfRule type="expression" dxfId="0" priority="46" stopIfTrue="1">
      <formula>O173="R"</formula>
    </cfRule>
  </conditionalFormatting>
  <conditionalFormatting sqref="O173">
    <cfRule type="expression" dxfId="1" priority="47" stopIfTrue="1">
      <formula>O173="A"</formula>
    </cfRule>
  </conditionalFormatting>
  <conditionalFormatting sqref="O173">
    <cfRule type="expression" dxfId="2" priority="48" stopIfTrue="1">
      <formula>O173="G"</formula>
    </cfRule>
  </conditionalFormatting>
  <conditionalFormatting sqref="O173">
    <cfRule type="expression" dxfId="0" priority="49" stopIfTrue="1">
      <formula>O173="R"</formula>
    </cfRule>
  </conditionalFormatting>
  <conditionalFormatting sqref="O173">
    <cfRule type="expression" dxfId="1" priority="50" stopIfTrue="1">
      <formula>O173="A"</formula>
    </cfRule>
  </conditionalFormatting>
  <conditionalFormatting sqref="O173">
    <cfRule type="expression" dxfId="2" priority="51" stopIfTrue="1">
      <formula>O173="G"</formula>
    </cfRule>
  </conditionalFormatting>
  <dataValidations>
    <dataValidation type="custom" allowBlank="1" showInputMessage="1" showErrorMessage="1" prompt="Data Entry Error - You have selected &quot;Not-for-profit/Voluntary Sector Organisation&quot; but are entering data into the &quot;Private Limited Company/PLC&quot; tab. Otherwise, you are attempting to enter a negative value in the balance sheet." sqref="E57:F60">
      <formula1>AND('Bidder Instructions'!$D$40=SysConfig!$F$33,E57&gt;=0)</formula1>
    </dataValidation>
    <dataValidation type="list" allowBlank="1" showInputMessage="1" showErrorMessage="1" prompt="Data Entry Error - You have selected &quot;Not-for-profit/Voluntary Organisations&quot;  as bidder but are entering data into &quot;Private Limited Company/Publicly Limited Company&quot; input tab." sqref="E139:F139">
      <formula1>SysConfig!$F$38:$F$39</formula1>
    </dataValidation>
    <dataValidation type="custom" allowBlank="1" showInputMessage="1" showErrorMessage="1" prompt="Data Entry Error - You have selected &quot;Not-for-profit/Voluntary Organisations&quot;  as bidder but are entering data into &quot;Private Limited Company/Publicly Limited Company&quot; input tab." sqref="D18">
      <formula1>'Bidder Instructions'!$D$40=SysConfig!$F$33</formula1>
    </dataValidation>
    <dataValidation type="custom" allowBlank="1" showInputMessage="1" showErrorMessage="1" prompt="Data Entry Error - You have selected &quot;Not-for-profit/Voluntary Sector Organisation&quot; but are entering data into the &quot;Private Limited Company/PLC&quot; tab. Otherwise, you are attempting to enter a negative value in the balance sheet." sqref="J57:K60 E63:F72 J63:K72 E75:F90 J75:K90 E93:F108 J93:K108 E115:F128 J115:K128 E138:F138 J138:K138">
      <formula1>AND($C$39=SysConfig!$F$33,E57&gt;=0)</formula1>
    </dataValidation>
    <dataValidation type="custom" allowBlank="1" showInputMessage="1" showErrorMessage="1" prompt="Data Entry Error - You have selected &quot;Not-for-profit/Voluntary Organisations&quot;  as bidder but are entering data into &quot;Private Limited Company/Publicly Limited Company&quot; input tab. Otherwise you have entered a positive value for D&amp;A." sqref="E52:F53 J52:K53">
      <formula1>AND($C$39=SysConfig!$F$33,E52&lt;=0)</formula1>
    </dataValidation>
    <dataValidation type="list" allowBlank="1" showInputMessage="1" showErrorMessage="1" prompt="Data Entry Error - You have selected &quot;Not-for-profit/Voluntary Organisations&quot;  as bidder but are entering data into &quot;Private Limited Company/Publicly Limited Company&quot; input tab." sqref="J139:K139">
      <formula1>#REF!</formula1>
    </dataValidation>
    <dataValidation type="custom" allowBlank="1" showInputMessage="1" showErrorMessage="1" prompt="Data Entry Error - You have selected &quot;Not-for-profit/Voluntary Organisations&quot;  as bidder but are entering data into &quot;Private Limited Company/Publicly Limited Company&quot; input tab." sqref="M18 N21:O27 N29:O33 N36:O42 N45:O46 N48:O49 N52:O53 N57:O60 N63:O72 N75:O90 N93:O108 N115:O128 G131:G133 N131:O133 N138:O139 N145:O146 N149:O149">
      <formula1>$C$45=#REF!</formula1>
    </dataValidation>
    <dataValidation type="list" allowBlank="1" showInputMessage="1" showErrorMessage="1" prompt="Data Entry Error - You have selected &quot;Not-for-profit/Voluntary Organisations&quot;  as bidder but are entering data into &quot;Private Limited Company/Publicly Limited Company&quot; input tab." sqref="E24:F24 J24:K24">
      <formula1>SysConfig!$F$20:$F$27</formula1>
    </dataValidation>
    <dataValidation type="custom" allowBlank="1" showInputMessage="1" showErrorMessage="1" prompt="Data Entry Error - You have selected &quot;Not-for-profit/Voluntary Organisations&quot;  as bidder but are entering data into &quot;Private Limited Company/Publicly Limited Company&quot; input tab." sqref="J15:K17 I18 E21:F23 J21:K23 E25:F27 J25:K27 E29:F33 J29:K33 E36:F42 J36:K42 E45:F46 J45:K46 E48:F49 J48:K49 E56:F56 J56:K56 E131:F133 J131:K133 E145:F146 J145:K146 E149:F149 J149:K149">
      <formula1>$C$39=SysConfig!$F$33</formula1>
    </dataValidation>
  </dataValidations>
  <printOptions/>
  <pageMargins bottom="0.7480314960629921" footer="0.0" header="0.0" left="0.1968503937007874" right="0.15748031496062992" top="0.7480314960629921"/>
  <pageSetup paperSize="8" orientation="portrait"/>
  <colBreaks count="1" manualBreakCount="1">
    <brk id="7" man="1"/>
  </colBreaks>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sheetPr>
  <sheetViews>
    <sheetView showGridLines="0" workbookViewId="0">
      <pane ySplit="8.0" topLeftCell="A9" activePane="bottomLeft" state="frozen"/>
      <selection activeCell="B10" sqref="B10" pane="bottomLeft"/>
    </sheetView>
  </sheetViews>
  <sheetFormatPr customHeight="1" defaultColWidth="14.43" defaultRowHeight="15.0"/>
  <cols>
    <col customWidth="1" min="1" max="1" width="4.14"/>
    <col customWidth="1" min="2" max="2" width="6.0"/>
    <col customWidth="1" min="3" max="3" width="1.71"/>
    <col customWidth="1" min="4" max="4" width="77.0"/>
    <col customWidth="1" hidden="1" min="5" max="7" width="26.43"/>
    <col customWidth="1" min="8" max="13" width="26.43"/>
    <col customWidth="1" min="14" max="16" width="3.71"/>
    <col customWidth="1" min="17" max="17" width="71.43"/>
    <col customWidth="1" min="18" max="26" width="26.43"/>
    <col customWidth="1" min="27" max="27" width="4.71"/>
    <col customWidth="1" min="28" max="28" width="71.43"/>
    <col customWidth="1" min="29" max="31" width="26.43"/>
    <col customWidth="1" min="32" max="32" width="8.71"/>
  </cols>
  <sheetData>
    <row r="1">
      <c r="A1" s="1" t="s">
        <v>94</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row>
    <row r="2">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c r="A3" s="1"/>
      <c r="B3" s="1"/>
      <c r="C3" s="1"/>
      <c r="D3" s="3" t="str">
        <f>cstProjectName</f>
        <v>RM 6261 (Lots 3&amp;4) Financial Viability Risk Assessment Template</v>
      </c>
      <c r="E3" s="1"/>
      <c r="F3" s="1"/>
      <c r="G3" s="1"/>
      <c r="H3" s="1"/>
      <c r="I3" s="1"/>
      <c r="J3" s="1"/>
      <c r="K3" s="1"/>
      <c r="L3" s="1"/>
      <c r="M3" s="1"/>
      <c r="N3" s="1"/>
      <c r="O3" s="1"/>
      <c r="P3" s="1"/>
      <c r="Q3" s="1"/>
      <c r="R3" s="1"/>
      <c r="S3" s="1"/>
      <c r="T3" s="1"/>
      <c r="U3" s="1"/>
      <c r="V3" s="1"/>
      <c r="W3" s="1"/>
      <c r="X3" s="1"/>
      <c r="Y3" s="1"/>
      <c r="Z3" s="1"/>
      <c r="AA3" s="1"/>
      <c r="AB3" s="1"/>
      <c r="AC3" s="1"/>
      <c r="AD3" s="1"/>
      <c r="AE3" s="1"/>
      <c r="AF3" s="1"/>
    </row>
    <row r="4">
      <c r="A4" s="1"/>
      <c r="B4" s="1"/>
      <c r="C4" s="1"/>
      <c r="D4" s="4" t="str">
        <f>MID(CELL("filename",A1),FIND("]",CELL("filename",A1))+1,256)&amp;" Sheet"</f>
        <v>#VALUE!</v>
      </c>
      <c r="E4" s="1"/>
      <c r="F4" s="1"/>
      <c r="G4" s="1"/>
      <c r="H4" s="1"/>
      <c r="I4" s="1"/>
      <c r="J4" s="1"/>
      <c r="K4" s="1"/>
      <c r="L4" s="1"/>
      <c r="M4" s="1"/>
      <c r="N4" s="1"/>
      <c r="O4" s="1"/>
      <c r="P4" s="1"/>
      <c r="Q4" s="1"/>
      <c r="R4" s="1"/>
      <c r="S4" s="1"/>
      <c r="T4" s="1"/>
      <c r="U4" s="1"/>
      <c r="V4" s="1"/>
      <c r="W4" s="1"/>
      <c r="X4" s="1"/>
      <c r="Y4" s="1"/>
      <c r="Z4" s="1"/>
      <c r="AA4" s="1"/>
      <c r="AB4" s="1"/>
      <c r="AC4" s="1"/>
      <c r="AD4" s="1"/>
      <c r="AE4" s="1"/>
      <c r="AF4" s="1"/>
    </row>
    <row r="5">
      <c r="A5" s="1"/>
      <c r="B5" s="1"/>
      <c r="C5" s="1"/>
      <c r="D5" s="2" t="str">
        <f>IF(ISBLANK(cstProtectiveMarking),"",cstProtectiveMarking)</f>
        <v>OFFICIAL</v>
      </c>
      <c r="E5" s="1"/>
      <c r="F5" s="1"/>
      <c r="G5" s="1"/>
      <c r="H5" s="1"/>
      <c r="I5" s="1"/>
      <c r="J5" s="1"/>
      <c r="K5" s="1"/>
      <c r="L5" s="1"/>
      <c r="M5" s="1"/>
      <c r="N5" s="1"/>
      <c r="O5" s="1"/>
      <c r="P5" s="1"/>
      <c r="Q5" s="1"/>
      <c r="R5" s="1"/>
      <c r="S5" s="1"/>
      <c r="T5" s="1"/>
      <c r="U5" s="1"/>
      <c r="V5" s="1"/>
      <c r="W5" s="1"/>
      <c r="X5" s="1"/>
      <c r="Y5" s="1"/>
      <c r="Z5" s="1"/>
      <c r="AA5" s="1"/>
      <c r="AB5" s="1"/>
      <c r="AC5" s="1"/>
      <c r="AD5" s="1"/>
      <c r="AE5" s="1"/>
      <c r="AF5" s="1"/>
    </row>
    <row r="6">
      <c r="A6" s="1"/>
      <c r="B6" s="8"/>
      <c r="C6" s="1"/>
      <c r="D6" s="8" t="str">
        <f>HYPERLINK("#'Contents'!A1",sysChkWord)</f>
        <v>All Checks OK</v>
      </c>
      <c r="E6" s="1"/>
      <c r="F6" s="1"/>
      <c r="G6" s="1"/>
      <c r="H6" s="1"/>
      <c r="I6" s="1"/>
      <c r="J6" s="1"/>
      <c r="K6" s="1"/>
      <c r="L6" s="1"/>
      <c r="M6" s="1"/>
      <c r="N6" s="1"/>
      <c r="O6" s="1"/>
      <c r="P6" s="1"/>
      <c r="Q6" s="1"/>
      <c r="R6" s="1"/>
      <c r="S6" s="1"/>
      <c r="T6" s="1"/>
      <c r="U6" s="1"/>
      <c r="V6" s="1"/>
      <c r="W6" s="1"/>
      <c r="X6" s="1"/>
      <c r="Y6" s="1"/>
      <c r="Z6" s="1"/>
      <c r="AA6" s="1"/>
      <c r="AB6" s="1"/>
      <c r="AC6" s="1"/>
      <c r="AD6" s="1"/>
      <c r="AE6" s="1"/>
      <c r="AF6" s="1"/>
    </row>
    <row r="7" hidden="1">
      <c r="A7" s="1"/>
      <c r="B7" s="1"/>
      <c r="C7" s="1"/>
      <c r="D7" s="9" t="str">
        <f>HYPERLINK("#'Contents'!A1","Click for Contents")</f>
        <v>Click for Contents</v>
      </c>
      <c r="E7" s="7"/>
      <c r="F7" s="1"/>
      <c r="G7" s="1"/>
      <c r="H7" s="1"/>
      <c r="I7" s="1"/>
      <c r="J7" s="1"/>
      <c r="K7" s="1"/>
      <c r="L7" s="1"/>
      <c r="M7" s="1"/>
      <c r="N7" s="1"/>
      <c r="O7" s="1"/>
      <c r="P7" s="1"/>
      <c r="Q7" s="1"/>
      <c r="R7" s="1"/>
      <c r="S7" s="1"/>
      <c r="T7" s="1"/>
      <c r="U7" s="1"/>
      <c r="V7" s="1"/>
      <c r="W7" s="1"/>
      <c r="X7" s="1"/>
      <c r="Y7" s="1"/>
      <c r="Z7" s="1"/>
      <c r="AA7" s="1"/>
      <c r="AB7" s="1"/>
      <c r="AC7" s="1"/>
      <c r="AD7" s="1"/>
      <c r="AE7" s="1"/>
      <c r="AF7" s="1"/>
    </row>
    <row r="8">
      <c r="A8" s="26">
        <f t="shared" ref="A8:B8" si="1">SUM(A9:A156)</f>
        <v>0</v>
      </c>
      <c r="B8" s="26">
        <f t="shared" si="1"/>
        <v>0</v>
      </c>
      <c r="C8" s="13"/>
      <c r="D8" s="1"/>
      <c r="E8" s="1"/>
      <c r="F8" s="13"/>
      <c r="G8" s="13"/>
      <c r="H8" s="1"/>
      <c r="I8" s="1"/>
      <c r="J8" s="1"/>
      <c r="K8" s="1"/>
      <c r="L8" s="1"/>
      <c r="M8" s="1"/>
      <c r="N8" s="1"/>
      <c r="O8" s="1"/>
      <c r="P8" s="1"/>
      <c r="Q8" s="1"/>
      <c r="R8" s="1"/>
      <c r="S8" s="1"/>
      <c r="T8" s="1"/>
      <c r="U8" s="1"/>
      <c r="V8" s="1"/>
      <c r="W8" s="1"/>
      <c r="X8" s="1"/>
      <c r="Y8" s="1"/>
      <c r="Z8" s="1"/>
      <c r="AA8" s="1"/>
      <c r="AB8" s="1"/>
      <c r="AC8" s="1"/>
      <c r="AD8" s="1"/>
      <c r="AE8" s="1"/>
      <c r="AF8" s="1"/>
    </row>
    <row r="9">
      <c r="A9" s="82"/>
      <c r="B9" s="81"/>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row>
    <row r="10">
      <c r="A10" s="24"/>
      <c r="B10" s="81"/>
      <c r="C10" s="81"/>
      <c r="D10" s="81"/>
      <c r="E10" s="81"/>
      <c r="F10" s="81"/>
      <c r="G10" s="81"/>
      <c r="H10" s="81"/>
      <c r="I10" s="81"/>
      <c r="J10" s="81"/>
      <c r="K10" s="81"/>
      <c r="L10" s="81"/>
      <c r="M10" s="81"/>
      <c r="N10" s="81"/>
      <c r="O10" s="81"/>
      <c r="P10" s="81"/>
      <c r="Q10" s="81"/>
      <c r="R10" s="81"/>
      <c r="S10" s="81"/>
      <c r="T10" s="81"/>
      <c r="U10" s="81"/>
      <c r="V10" s="81"/>
      <c r="W10" s="81"/>
      <c r="X10" s="81"/>
      <c r="Y10" s="81"/>
      <c r="Z10" s="81"/>
      <c r="AA10" s="81"/>
      <c r="AB10" s="81"/>
      <c r="AC10" s="81"/>
      <c r="AD10" s="81"/>
      <c r="AE10" s="81"/>
      <c r="AF10" s="81"/>
    </row>
    <row r="11">
      <c r="A11" s="24"/>
      <c r="B11" s="81"/>
      <c r="C11" s="81"/>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c r="AF11" s="81"/>
    </row>
    <row r="12">
      <c r="A12" s="24"/>
      <c r="B12" s="81"/>
      <c r="C12" s="81"/>
      <c r="D12" s="82" t="s">
        <v>248</v>
      </c>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row>
    <row r="13">
      <c r="A13" s="24"/>
      <c r="B13" s="81"/>
      <c r="C13" s="81"/>
      <c r="D13" s="24" t="s">
        <v>249</v>
      </c>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c r="AF13" s="81"/>
    </row>
    <row r="14">
      <c r="A14" s="24"/>
      <c r="B14" s="81"/>
      <c r="C14" s="23"/>
      <c r="D14" s="23" t="s">
        <v>122</v>
      </c>
      <c r="E14" s="23"/>
      <c r="F14" s="23"/>
      <c r="G14" s="23"/>
      <c r="H14" s="23"/>
      <c r="I14" s="23"/>
      <c r="J14" s="23"/>
      <c r="K14" s="23"/>
      <c r="L14" s="23"/>
      <c r="M14" s="23"/>
      <c r="N14" s="23"/>
      <c r="O14" s="23"/>
      <c r="P14" s="23"/>
      <c r="Q14" s="23" t="s">
        <v>250</v>
      </c>
      <c r="R14" s="23"/>
      <c r="S14" s="23"/>
      <c r="T14" s="23" t="s">
        <v>124</v>
      </c>
      <c r="U14" s="23"/>
      <c r="V14" s="23"/>
      <c r="W14" s="23"/>
      <c r="X14" s="23"/>
      <c r="Y14" s="23"/>
      <c r="Z14" s="23"/>
      <c r="AA14" s="23"/>
      <c r="AB14" s="23" t="s">
        <v>250</v>
      </c>
      <c r="AC14" s="81"/>
      <c r="AD14" s="23"/>
      <c r="AE14" s="23"/>
      <c r="AF14" s="23"/>
    </row>
    <row r="15">
      <c r="A15" s="24"/>
      <c r="B15" s="81"/>
      <c r="C15" s="23"/>
      <c r="D15" s="23"/>
      <c r="E15" s="23"/>
      <c r="F15" s="23"/>
      <c r="G15" s="23"/>
      <c r="H15" s="23"/>
      <c r="I15" s="23"/>
      <c r="J15" s="23"/>
      <c r="K15" s="23"/>
      <c r="L15" s="23"/>
      <c r="M15" s="23"/>
      <c r="N15" s="23"/>
      <c r="O15" s="23"/>
      <c r="P15" s="23"/>
      <c r="Q15" s="23" t="s">
        <v>126</v>
      </c>
      <c r="R15" s="23"/>
      <c r="S15" s="23"/>
      <c r="T15" s="84"/>
      <c r="U15" s="23"/>
      <c r="V15" s="23"/>
      <c r="W15" s="84"/>
      <c r="X15" s="23"/>
      <c r="Y15" s="23"/>
      <c r="Z15" s="84"/>
      <c r="AA15" s="23"/>
      <c r="AB15" s="23"/>
      <c r="AC15" s="81"/>
      <c r="AD15" s="23"/>
      <c r="AE15" s="23"/>
      <c r="AF15" s="23"/>
    </row>
    <row r="16">
      <c r="A16" s="86"/>
      <c r="B16" s="85"/>
      <c r="C16" s="86"/>
      <c r="D16" s="23"/>
      <c r="E16" s="86"/>
      <c r="F16" s="86"/>
      <c r="G16" s="86"/>
      <c r="H16" s="86"/>
      <c r="I16" s="86"/>
      <c r="J16" s="86"/>
      <c r="K16" s="86"/>
      <c r="L16" s="86"/>
      <c r="M16" s="86"/>
      <c r="N16" s="86"/>
      <c r="O16" s="86"/>
      <c r="P16" s="86"/>
      <c r="Q16" s="23" t="s">
        <v>127</v>
      </c>
      <c r="R16" s="86"/>
      <c r="S16" s="86"/>
      <c r="T16" s="87">
        <v>1.0</v>
      </c>
      <c r="U16" s="86"/>
      <c r="V16" s="86"/>
      <c r="W16" s="87">
        <v>1.0</v>
      </c>
      <c r="X16" s="86"/>
      <c r="Y16" s="86"/>
      <c r="Z16" s="87">
        <v>1.0</v>
      </c>
      <c r="AA16" s="86"/>
      <c r="AB16" s="86"/>
      <c r="AC16" s="81"/>
      <c r="AD16" s="81"/>
      <c r="AE16" s="81"/>
      <c r="AF16" s="86"/>
    </row>
    <row r="17">
      <c r="A17" s="86"/>
      <c r="B17" s="85"/>
      <c r="C17" s="86"/>
      <c r="D17" s="23"/>
      <c r="E17" s="86"/>
      <c r="F17" s="86"/>
      <c r="G17" s="86"/>
      <c r="H17" s="86"/>
      <c r="I17" s="86"/>
      <c r="J17" s="86"/>
      <c r="K17" s="86"/>
      <c r="L17" s="86"/>
      <c r="M17" s="86"/>
      <c r="N17" s="86"/>
      <c r="O17" s="86"/>
      <c r="P17" s="86"/>
      <c r="Q17" s="23" t="s">
        <v>128</v>
      </c>
      <c r="R17" s="86"/>
      <c r="S17" s="86"/>
      <c r="T17" s="87">
        <v>1.0</v>
      </c>
      <c r="U17" s="86"/>
      <c r="V17" s="86"/>
      <c r="W17" s="87">
        <v>1.0</v>
      </c>
      <c r="X17" s="86"/>
      <c r="Y17" s="86"/>
      <c r="Z17" s="87">
        <v>1.0</v>
      </c>
      <c r="AA17" s="86"/>
      <c r="AB17" s="86"/>
      <c r="AC17" s="81"/>
      <c r="AD17" s="81"/>
      <c r="AE17" s="81"/>
      <c r="AF17" s="86"/>
    </row>
    <row r="18">
      <c r="A18" s="81"/>
      <c r="B18" s="85"/>
      <c r="C18" s="81"/>
      <c r="D18" s="84" t="s">
        <v>129</v>
      </c>
      <c r="E18" s="81"/>
      <c r="F18" s="86"/>
      <c r="G18" s="81"/>
      <c r="H18" s="81"/>
      <c r="I18" s="81"/>
      <c r="J18" s="81"/>
      <c r="K18" s="81"/>
      <c r="L18" s="81"/>
      <c r="M18" s="81"/>
      <c r="N18" s="81"/>
      <c r="O18" s="81"/>
      <c r="P18" s="81"/>
      <c r="Q18" s="84" t="s">
        <v>130</v>
      </c>
      <c r="R18" s="81"/>
      <c r="S18" s="86"/>
      <c r="T18" s="14"/>
      <c r="U18" s="81"/>
      <c r="V18" s="86"/>
      <c r="W18" s="14"/>
      <c r="X18" s="81"/>
      <c r="Y18" s="86"/>
      <c r="Z18" s="14"/>
      <c r="AA18" s="81"/>
      <c r="AB18" s="23" t="str">
        <f>Q18</f>
        <v>Ultimate Parent Name</v>
      </c>
      <c r="AC18" s="14"/>
      <c r="AD18" s="14"/>
      <c r="AE18" s="14"/>
      <c r="AF18" s="81"/>
    </row>
    <row r="19">
      <c r="A19" s="14"/>
      <c r="B19" s="85"/>
      <c r="C19" s="14"/>
      <c r="D19" s="88"/>
      <c r="E19" s="14" t="s">
        <v>251</v>
      </c>
      <c r="F19" s="14" t="s">
        <v>252</v>
      </c>
      <c r="G19" s="81" t="s">
        <v>253</v>
      </c>
      <c r="H19" s="14" t="s">
        <v>251</v>
      </c>
      <c r="I19" s="14" t="s">
        <v>252</v>
      </c>
      <c r="J19" s="81" t="s">
        <v>253</v>
      </c>
      <c r="K19" s="14" t="s">
        <v>251</v>
      </c>
      <c r="L19" s="14" t="s">
        <v>252</v>
      </c>
      <c r="M19" s="81" t="s">
        <v>253</v>
      </c>
      <c r="N19" s="14"/>
      <c r="O19" s="14"/>
      <c r="P19" s="14"/>
      <c r="Q19" s="88"/>
      <c r="R19" s="14" t="s">
        <v>251</v>
      </c>
      <c r="S19" s="14" t="s">
        <v>252</v>
      </c>
      <c r="T19" s="81" t="s">
        <v>253</v>
      </c>
      <c r="U19" s="14" t="s">
        <v>251</v>
      </c>
      <c r="V19" s="14" t="s">
        <v>252</v>
      </c>
      <c r="W19" s="81" t="s">
        <v>253</v>
      </c>
      <c r="X19" s="14" t="s">
        <v>251</v>
      </c>
      <c r="Y19" s="14" t="s">
        <v>252</v>
      </c>
      <c r="Z19" s="81" t="s">
        <v>253</v>
      </c>
      <c r="AA19" s="14"/>
      <c r="AB19" s="88"/>
      <c r="AC19" s="14"/>
      <c r="AD19" s="14"/>
      <c r="AE19" s="14"/>
      <c r="AF19" s="14"/>
    </row>
    <row r="20">
      <c r="A20" s="81"/>
      <c r="B20" s="85"/>
      <c r="C20" s="81"/>
      <c r="D20" s="89" t="s">
        <v>131</v>
      </c>
      <c r="E20" s="81"/>
      <c r="F20" s="81"/>
      <c r="G20" s="81"/>
      <c r="H20" s="81"/>
      <c r="I20" s="81"/>
      <c r="J20" s="81"/>
      <c r="K20" s="81"/>
      <c r="L20" s="81"/>
      <c r="M20" s="90" t="s">
        <v>132</v>
      </c>
      <c r="N20" s="81"/>
      <c r="O20" s="81"/>
      <c r="P20" s="81"/>
      <c r="Q20" s="89" t="s">
        <v>131</v>
      </c>
      <c r="R20" s="81"/>
      <c r="S20" s="81"/>
      <c r="T20" s="81"/>
      <c r="U20" s="81"/>
      <c r="V20" s="81"/>
      <c r="W20" s="81"/>
      <c r="X20" s="81"/>
      <c r="Y20" s="81"/>
      <c r="Z20" s="90" t="s">
        <v>132</v>
      </c>
      <c r="AA20" s="81"/>
      <c r="AB20" s="89" t="s">
        <v>131</v>
      </c>
      <c r="AC20" s="81"/>
      <c r="AD20" s="81"/>
      <c r="AE20" s="90" t="s">
        <v>132</v>
      </c>
      <c r="AF20" s="81"/>
    </row>
    <row r="21" ht="15.75" customHeight="1">
      <c r="A21" s="14"/>
      <c r="B21" s="85"/>
      <c r="C21" s="14"/>
      <c r="D21" s="91" t="s">
        <v>254</v>
      </c>
      <c r="E21" s="94" t="str">
        <f t="shared" ref="E21:E25" si="2">G21</f>
        <v>31/XX/20XX</v>
      </c>
      <c r="F21" s="94" t="str">
        <f t="shared" ref="F21:F25" si="3">G21</f>
        <v>31/XX/20XX</v>
      </c>
      <c r="G21" s="93" t="s">
        <v>134</v>
      </c>
      <c r="H21" s="94" t="str">
        <f t="shared" ref="H21:H25" si="4">J21</f>
        <v>31/XX/20XX</v>
      </c>
      <c r="I21" s="94" t="str">
        <f t="shared" ref="I21:I25" si="5">J21</f>
        <v>31/XX/20XX</v>
      </c>
      <c r="J21" s="93" t="s">
        <v>134</v>
      </c>
      <c r="K21" s="94" t="str">
        <f t="shared" ref="K21:K25" si="6">M21</f>
        <v>31/XX/20XX</v>
      </c>
      <c r="L21" s="94" t="str">
        <f t="shared" ref="L21:L25" si="7">M21</f>
        <v>31/XX/20XX</v>
      </c>
      <c r="M21" s="93" t="s">
        <v>134</v>
      </c>
      <c r="N21" s="14"/>
      <c r="O21" s="14"/>
      <c r="P21" s="14"/>
      <c r="Q21" s="91" t="s">
        <v>255</v>
      </c>
      <c r="R21" s="94" t="str">
        <f t="shared" ref="R21:R25" si="8">T21</f>
        <v>31/XX/20XX</v>
      </c>
      <c r="S21" s="94" t="str">
        <f t="shared" ref="S21:S25" si="9">T21</f>
        <v>31/XX/20XX</v>
      </c>
      <c r="T21" s="93" t="s">
        <v>134</v>
      </c>
      <c r="U21" s="94" t="str">
        <f t="shared" ref="U21:U25" si="10">W21</f>
        <v>31/XX/20XX</v>
      </c>
      <c r="V21" s="94" t="str">
        <f t="shared" ref="V21:V25" si="11">W21</f>
        <v>31/XX/20XX</v>
      </c>
      <c r="W21" s="93" t="s">
        <v>134</v>
      </c>
      <c r="X21" s="94" t="str">
        <f t="shared" ref="X21:X25" si="12">Z21</f>
        <v>31/XX/20XX</v>
      </c>
      <c r="Y21" s="94" t="str">
        <f t="shared" ref="Y21:Y25" si="13">Z21</f>
        <v>31/XX/20XX</v>
      </c>
      <c r="Z21" s="93" t="s">
        <v>134</v>
      </c>
      <c r="AA21" s="14"/>
      <c r="AB21" s="91" t="s">
        <v>254</v>
      </c>
      <c r="AC21" s="94" t="str">
        <f t="shared" ref="AC21:AC25" si="14">T21</f>
        <v>31/XX/20XX</v>
      </c>
      <c r="AD21" s="94" t="str">
        <f t="shared" ref="AD21:AD25" si="15">W21</f>
        <v>31/XX/20XX</v>
      </c>
      <c r="AE21" s="94" t="str">
        <f t="shared" ref="AE21:AE25" si="16">Z21</f>
        <v>31/XX/20XX</v>
      </c>
      <c r="AF21" s="14"/>
    </row>
    <row r="22" ht="15.75" customHeight="1">
      <c r="A22" s="85"/>
      <c r="C22" s="14"/>
      <c r="D22" s="48" t="s">
        <v>136</v>
      </c>
      <c r="E22" s="115">
        <f t="shared" si="2"/>
        <v>12</v>
      </c>
      <c r="F22" s="115">
        <f t="shared" si="3"/>
        <v>12</v>
      </c>
      <c r="G22" s="84">
        <v>12.0</v>
      </c>
      <c r="H22" s="115">
        <f t="shared" si="4"/>
        <v>12</v>
      </c>
      <c r="I22" s="115">
        <f t="shared" si="5"/>
        <v>12</v>
      </c>
      <c r="J22" s="84">
        <v>12.0</v>
      </c>
      <c r="K22" s="115">
        <f t="shared" si="6"/>
        <v>12</v>
      </c>
      <c r="L22" s="115">
        <f t="shared" si="7"/>
        <v>12</v>
      </c>
      <c r="M22" s="84">
        <v>12.0</v>
      </c>
      <c r="N22" s="14"/>
      <c r="O22" s="14"/>
      <c r="P22" s="14"/>
      <c r="Q22" s="48" t="s">
        <v>136</v>
      </c>
      <c r="R22" s="115">
        <f t="shared" si="8"/>
        <v>12</v>
      </c>
      <c r="S22" s="115">
        <f t="shared" si="9"/>
        <v>12</v>
      </c>
      <c r="T22" s="84">
        <v>12.0</v>
      </c>
      <c r="U22" s="115">
        <f t="shared" si="10"/>
        <v>12</v>
      </c>
      <c r="V22" s="115">
        <f t="shared" si="11"/>
        <v>12</v>
      </c>
      <c r="W22" s="84">
        <v>12.0</v>
      </c>
      <c r="X22" s="115">
        <f t="shared" si="12"/>
        <v>12</v>
      </c>
      <c r="Y22" s="115">
        <f t="shared" si="13"/>
        <v>12</v>
      </c>
      <c r="Z22" s="84">
        <v>12.0</v>
      </c>
      <c r="AA22" s="14"/>
      <c r="AB22" s="48" t="s">
        <v>136</v>
      </c>
      <c r="AC22" s="115">
        <f t="shared" si="14"/>
        <v>12</v>
      </c>
      <c r="AD22" s="115">
        <f t="shared" si="15"/>
        <v>12</v>
      </c>
      <c r="AE22" s="115">
        <f t="shared" si="16"/>
        <v>12</v>
      </c>
      <c r="AF22" s="14"/>
    </row>
    <row r="23" ht="15.75" customHeight="1">
      <c r="A23" s="85"/>
      <c r="C23" s="14"/>
      <c r="D23" s="48" t="s">
        <v>137</v>
      </c>
      <c r="E23" s="115" t="str">
        <f t="shared" si="2"/>
        <v>N</v>
      </c>
      <c r="F23" s="115" t="str">
        <f t="shared" si="3"/>
        <v>N</v>
      </c>
      <c r="G23" s="84" t="s">
        <v>138</v>
      </c>
      <c r="H23" s="115" t="str">
        <f t="shared" si="4"/>
        <v>N</v>
      </c>
      <c r="I23" s="115" t="str">
        <f t="shared" si="5"/>
        <v>N</v>
      </c>
      <c r="J23" s="84" t="s">
        <v>138</v>
      </c>
      <c r="K23" s="115" t="str">
        <f t="shared" si="6"/>
        <v>N</v>
      </c>
      <c r="L23" s="115" t="str">
        <f t="shared" si="7"/>
        <v>N</v>
      </c>
      <c r="M23" s="84" t="s">
        <v>138</v>
      </c>
      <c r="N23" s="14"/>
      <c r="O23" s="14"/>
      <c r="P23" s="14"/>
      <c r="Q23" s="48" t="s">
        <v>137</v>
      </c>
      <c r="R23" s="115" t="str">
        <f t="shared" si="8"/>
        <v>N</v>
      </c>
      <c r="S23" s="115" t="str">
        <f t="shared" si="9"/>
        <v>N</v>
      </c>
      <c r="T23" s="84" t="s">
        <v>138</v>
      </c>
      <c r="U23" s="115" t="str">
        <f t="shared" si="10"/>
        <v>N</v>
      </c>
      <c r="V23" s="115" t="str">
        <f t="shared" si="11"/>
        <v>N</v>
      </c>
      <c r="W23" s="84" t="s">
        <v>138</v>
      </c>
      <c r="X23" s="115" t="str">
        <f t="shared" si="12"/>
        <v>N</v>
      </c>
      <c r="Y23" s="115" t="str">
        <f t="shared" si="13"/>
        <v>N</v>
      </c>
      <c r="Z23" s="84" t="s">
        <v>138</v>
      </c>
      <c r="AA23" s="14"/>
      <c r="AB23" s="48" t="s">
        <v>137</v>
      </c>
      <c r="AC23" s="115" t="str">
        <f t="shared" si="14"/>
        <v>N</v>
      </c>
      <c r="AD23" s="115" t="str">
        <f t="shared" si="15"/>
        <v>N</v>
      </c>
      <c r="AE23" s="115" t="str">
        <f t="shared" si="16"/>
        <v>N</v>
      </c>
      <c r="AF23" s="14"/>
    </row>
    <row r="24" ht="15.75" customHeight="1">
      <c r="A24" s="85"/>
      <c r="C24" s="14"/>
      <c r="D24" s="48" t="s">
        <v>48</v>
      </c>
      <c r="E24" s="115" t="str">
        <f t="shared" si="2"/>
        <v>N/A</v>
      </c>
      <c r="F24" s="115" t="str">
        <f t="shared" si="3"/>
        <v>N/A</v>
      </c>
      <c r="G24" s="36" t="s">
        <v>140</v>
      </c>
      <c r="H24" s="115" t="str">
        <f t="shared" si="4"/>
        <v>N/A</v>
      </c>
      <c r="I24" s="115" t="str">
        <f t="shared" si="5"/>
        <v>N/A</v>
      </c>
      <c r="J24" s="36" t="s">
        <v>140</v>
      </c>
      <c r="K24" s="115" t="str">
        <f t="shared" si="6"/>
        <v>N/A</v>
      </c>
      <c r="L24" s="115" t="str">
        <f t="shared" si="7"/>
        <v>N/A</v>
      </c>
      <c r="M24" s="36" t="s">
        <v>140</v>
      </c>
      <c r="N24" s="14"/>
      <c r="O24" s="14"/>
      <c r="P24" s="14"/>
      <c r="Q24" s="48" t="s">
        <v>48</v>
      </c>
      <c r="R24" s="115" t="str">
        <f t="shared" si="8"/>
        <v>N/A</v>
      </c>
      <c r="S24" s="115" t="str">
        <f t="shared" si="9"/>
        <v>N/A</v>
      </c>
      <c r="T24" s="36" t="s">
        <v>140</v>
      </c>
      <c r="U24" s="115" t="str">
        <f t="shared" si="10"/>
        <v>N/A</v>
      </c>
      <c r="V24" s="115" t="str">
        <f t="shared" si="11"/>
        <v>N/A</v>
      </c>
      <c r="W24" s="36" t="s">
        <v>140</v>
      </c>
      <c r="X24" s="115" t="str">
        <f t="shared" si="12"/>
        <v>N/A</v>
      </c>
      <c r="Y24" s="115" t="str">
        <f t="shared" si="13"/>
        <v>N/A</v>
      </c>
      <c r="Z24" s="36" t="s">
        <v>140</v>
      </c>
      <c r="AA24" s="14"/>
      <c r="AB24" s="48" t="s">
        <v>48</v>
      </c>
      <c r="AC24" s="115" t="str">
        <f t="shared" si="14"/>
        <v>N/A</v>
      </c>
      <c r="AD24" s="115" t="str">
        <f t="shared" si="15"/>
        <v>N/A</v>
      </c>
      <c r="AE24" s="115" t="str">
        <f t="shared" si="16"/>
        <v>N/A</v>
      </c>
      <c r="AF24" s="14"/>
    </row>
    <row r="25" ht="15.75" customHeight="1">
      <c r="A25" s="85"/>
      <c r="C25" s="14"/>
      <c r="D25" s="48" t="s">
        <v>141</v>
      </c>
      <c r="E25" s="115" t="str">
        <f t="shared" si="2"/>
        <v>Annual</v>
      </c>
      <c r="F25" s="115" t="str">
        <f t="shared" si="3"/>
        <v>Annual</v>
      </c>
      <c r="G25" s="84" t="s">
        <v>142</v>
      </c>
      <c r="H25" s="115" t="str">
        <f t="shared" si="4"/>
        <v>Annual</v>
      </c>
      <c r="I25" s="115" t="str">
        <f t="shared" si="5"/>
        <v>Annual</v>
      </c>
      <c r="J25" s="84" t="s">
        <v>142</v>
      </c>
      <c r="K25" s="115" t="str">
        <f t="shared" si="6"/>
        <v>Annual</v>
      </c>
      <c r="L25" s="115" t="str">
        <f t="shared" si="7"/>
        <v>Annual</v>
      </c>
      <c r="M25" s="84" t="s">
        <v>142</v>
      </c>
      <c r="N25" s="14"/>
      <c r="O25" s="14"/>
      <c r="P25" s="14"/>
      <c r="Q25" s="48" t="s">
        <v>141</v>
      </c>
      <c r="R25" s="115" t="str">
        <f t="shared" si="8"/>
        <v>Annual</v>
      </c>
      <c r="S25" s="115" t="str">
        <f t="shared" si="9"/>
        <v>Annual</v>
      </c>
      <c r="T25" s="84" t="s">
        <v>142</v>
      </c>
      <c r="U25" s="115" t="str">
        <f t="shared" si="10"/>
        <v>Annual</v>
      </c>
      <c r="V25" s="115" t="str">
        <f t="shared" si="11"/>
        <v>Annual</v>
      </c>
      <c r="W25" s="84" t="s">
        <v>142</v>
      </c>
      <c r="X25" s="115" t="str">
        <f t="shared" si="12"/>
        <v>Annual</v>
      </c>
      <c r="Y25" s="115" t="str">
        <f t="shared" si="13"/>
        <v>Annual</v>
      </c>
      <c r="Z25" s="84" t="s">
        <v>142</v>
      </c>
      <c r="AA25" s="14"/>
      <c r="AB25" s="48" t="s">
        <v>141</v>
      </c>
      <c r="AC25" s="115" t="str">
        <f t="shared" si="14"/>
        <v>Annual</v>
      </c>
      <c r="AD25" s="115" t="str">
        <f t="shared" si="15"/>
        <v>Annual</v>
      </c>
      <c r="AE25" s="115" t="str">
        <f t="shared" si="16"/>
        <v>Annual</v>
      </c>
      <c r="AF25" s="14"/>
    </row>
    <row r="26" ht="15.75" customHeight="1">
      <c r="A26" s="85">
        <f t="shared" ref="A26:A31" si="17">IF(OR(G26&lt;0,J26&lt;0,M26&lt;0,T26&lt;0,W26&lt;0,Z26&lt;0),1,0)</f>
        <v>0</v>
      </c>
      <c r="C26" s="14"/>
      <c r="D26" s="96" t="s">
        <v>256</v>
      </c>
      <c r="E26" s="97">
        <v>0.0</v>
      </c>
      <c r="F26" s="97">
        <v>0.0</v>
      </c>
      <c r="G26" s="98">
        <f t="shared" ref="G26:G31" si="18">SUM(E26:F26)</f>
        <v>0</v>
      </c>
      <c r="H26" s="97">
        <v>0.0</v>
      </c>
      <c r="I26" s="97">
        <v>0.0</v>
      </c>
      <c r="J26" s="98">
        <f t="shared" ref="J26:J31" si="19">SUM(H26:I26)</f>
        <v>0</v>
      </c>
      <c r="K26" s="97">
        <v>0.0</v>
      </c>
      <c r="L26" s="97">
        <v>0.0</v>
      </c>
      <c r="M26" s="98">
        <f t="shared" ref="M26:M31" si="20">SUM(K26:L26)</f>
        <v>0</v>
      </c>
      <c r="N26" s="14"/>
      <c r="O26" s="14"/>
      <c r="P26" s="14"/>
      <c r="Q26" s="96" t="s">
        <v>256</v>
      </c>
      <c r="R26" s="97">
        <v>0.0</v>
      </c>
      <c r="S26" s="97">
        <v>0.0</v>
      </c>
      <c r="T26" s="98">
        <f t="shared" ref="T26:T31" si="21">SUM(R26:S26)</f>
        <v>0</v>
      </c>
      <c r="U26" s="97">
        <v>0.0</v>
      </c>
      <c r="V26" s="97">
        <v>0.0</v>
      </c>
      <c r="W26" s="98">
        <f t="shared" ref="W26:W31" si="22">SUM(U26:V26)</f>
        <v>0</v>
      </c>
      <c r="X26" s="97">
        <v>0.0</v>
      </c>
      <c r="Y26" s="97">
        <v>0.0</v>
      </c>
      <c r="Z26" s="98">
        <f t="shared" ref="Z26:Z31" si="23">SUM(X26:Y26)</f>
        <v>0</v>
      </c>
      <c r="AA26" s="14"/>
      <c r="AB26" s="96" t="s">
        <v>256</v>
      </c>
      <c r="AC26" s="98">
        <f t="shared" ref="AC26:AC31" si="24">T26/T$16</f>
        <v>0</v>
      </c>
      <c r="AD26" s="98">
        <f t="shared" ref="AD26:AD31" si="25">W26/W$16</f>
        <v>0</v>
      </c>
      <c r="AE26" s="98">
        <f t="shared" ref="AE26:AE31" si="26">Z26/Z$16</f>
        <v>0</v>
      </c>
      <c r="AF26" s="14"/>
    </row>
    <row r="27" ht="15.75" customHeight="1">
      <c r="A27" s="85">
        <f t="shared" si="17"/>
        <v>0</v>
      </c>
      <c r="C27" s="14"/>
      <c r="D27" s="107" t="s">
        <v>257</v>
      </c>
      <c r="E27" s="97">
        <v>0.0</v>
      </c>
      <c r="F27" s="97">
        <v>0.0</v>
      </c>
      <c r="G27" s="98">
        <f t="shared" si="18"/>
        <v>0</v>
      </c>
      <c r="H27" s="97">
        <v>0.0</v>
      </c>
      <c r="I27" s="97">
        <v>0.0</v>
      </c>
      <c r="J27" s="98">
        <f t="shared" si="19"/>
        <v>0</v>
      </c>
      <c r="K27" s="97">
        <v>0.0</v>
      </c>
      <c r="L27" s="97">
        <v>0.0</v>
      </c>
      <c r="M27" s="98">
        <f t="shared" si="20"/>
        <v>0</v>
      </c>
      <c r="N27" s="14"/>
      <c r="O27" s="14"/>
      <c r="P27" s="14"/>
      <c r="Q27" s="107" t="s">
        <v>258</v>
      </c>
      <c r="R27" s="97">
        <v>0.0</v>
      </c>
      <c r="S27" s="97">
        <v>0.0</v>
      </c>
      <c r="T27" s="98">
        <f t="shared" si="21"/>
        <v>0</v>
      </c>
      <c r="U27" s="97">
        <v>0.0</v>
      </c>
      <c r="V27" s="97">
        <v>0.0</v>
      </c>
      <c r="W27" s="98">
        <f t="shared" si="22"/>
        <v>0</v>
      </c>
      <c r="X27" s="97">
        <v>0.0</v>
      </c>
      <c r="Y27" s="97">
        <v>0.0</v>
      </c>
      <c r="Z27" s="98">
        <f t="shared" si="23"/>
        <v>0</v>
      </c>
      <c r="AA27" s="14"/>
      <c r="AB27" s="107" t="s">
        <v>257</v>
      </c>
      <c r="AC27" s="98">
        <f t="shared" si="24"/>
        <v>0</v>
      </c>
      <c r="AD27" s="98">
        <f t="shared" si="25"/>
        <v>0</v>
      </c>
      <c r="AE27" s="98">
        <f t="shared" si="26"/>
        <v>0</v>
      </c>
      <c r="AF27" s="14"/>
    </row>
    <row r="28" ht="15.75" customHeight="1">
      <c r="A28" s="85">
        <f t="shared" si="17"/>
        <v>0</v>
      </c>
      <c r="C28" s="14"/>
      <c r="D28" s="107" t="s">
        <v>259</v>
      </c>
      <c r="E28" s="97">
        <v>0.0</v>
      </c>
      <c r="F28" s="97">
        <v>0.0</v>
      </c>
      <c r="G28" s="98">
        <f t="shared" si="18"/>
        <v>0</v>
      </c>
      <c r="H28" s="97">
        <v>0.0</v>
      </c>
      <c r="I28" s="97">
        <v>0.0</v>
      </c>
      <c r="J28" s="98">
        <f t="shared" si="19"/>
        <v>0</v>
      </c>
      <c r="K28" s="97">
        <v>0.0</v>
      </c>
      <c r="L28" s="97">
        <v>0.0</v>
      </c>
      <c r="M28" s="98">
        <f t="shared" si="20"/>
        <v>0</v>
      </c>
      <c r="N28" s="14"/>
      <c r="O28" s="14"/>
      <c r="P28" s="14"/>
      <c r="Q28" s="107" t="s">
        <v>259</v>
      </c>
      <c r="R28" s="97">
        <v>0.0</v>
      </c>
      <c r="S28" s="97">
        <v>0.0</v>
      </c>
      <c r="T28" s="98">
        <f t="shared" si="21"/>
        <v>0</v>
      </c>
      <c r="U28" s="97">
        <v>0.0</v>
      </c>
      <c r="V28" s="97">
        <v>0.0</v>
      </c>
      <c r="W28" s="98">
        <f t="shared" si="22"/>
        <v>0</v>
      </c>
      <c r="X28" s="97">
        <v>0.0</v>
      </c>
      <c r="Y28" s="97">
        <v>0.0</v>
      </c>
      <c r="Z28" s="98">
        <f t="shared" si="23"/>
        <v>0</v>
      </c>
      <c r="AA28" s="14"/>
      <c r="AB28" s="107" t="s">
        <v>259</v>
      </c>
      <c r="AC28" s="98">
        <f t="shared" si="24"/>
        <v>0</v>
      </c>
      <c r="AD28" s="98">
        <f t="shared" si="25"/>
        <v>0</v>
      </c>
      <c r="AE28" s="98">
        <f t="shared" si="26"/>
        <v>0</v>
      </c>
      <c r="AF28" s="14"/>
    </row>
    <row r="29" ht="15.75" customHeight="1">
      <c r="A29" s="85">
        <f t="shared" si="17"/>
        <v>0</v>
      </c>
      <c r="C29" s="14"/>
      <c r="D29" s="96" t="s">
        <v>260</v>
      </c>
      <c r="E29" s="97">
        <v>0.0</v>
      </c>
      <c r="F29" s="97">
        <v>0.0</v>
      </c>
      <c r="G29" s="98">
        <f t="shared" si="18"/>
        <v>0</v>
      </c>
      <c r="H29" s="97">
        <v>0.0</v>
      </c>
      <c r="I29" s="97">
        <v>0.0</v>
      </c>
      <c r="J29" s="98">
        <f t="shared" si="19"/>
        <v>0</v>
      </c>
      <c r="K29" s="97">
        <v>0.0</v>
      </c>
      <c r="L29" s="97">
        <v>0.0</v>
      </c>
      <c r="M29" s="98">
        <f t="shared" si="20"/>
        <v>0</v>
      </c>
      <c r="N29" s="14"/>
      <c r="O29" s="14"/>
      <c r="P29" s="14"/>
      <c r="Q29" s="96" t="s">
        <v>260</v>
      </c>
      <c r="R29" s="97">
        <v>0.0</v>
      </c>
      <c r="S29" s="97">
        <v>0.0</v>
      </c>
      <c r="T29" s="98">
        <f t="shared" si="21"/>
        <v>0</v>
      </c>
      <c r="U29" s="97">
        <v>0.0</v>
      </c>
      <c r="V29" s="97">
        <v>0.0</v>
      </c>
      <c r="W29" s="98">
        <f t="shared" si="22"/>
        <v>0</v>
      </c>
      <c r="X29" s="97">
        <v>0.0</v>
      </c>
      <c r="Y29" s="97">
        <v>0.0</v>
      </c>
      <c r="Z29" s="98">
        <f t="shared" si="23"/>
        <v>0</v>
      </c>
      <c r="AA29" s="14"/>
      <c r="AB29" s="96" t="s">
        <v>260</v>
      </c>
      <c r="AC29" s="98">
        <f t="shared" si="24"/>
        <v>0</v>
      </c>
      <c r="AD29" s="98">
        <f t="shared" si="25"/>
        <v>0</v>
      </c>
      <c r="AE29" s="98">
        <f t="shared" si="26"/>
        <v>0</v>
      </c>
      <c r="AF29" s="14"/>
    </row>
    <row r="30" ht="15.75" customHeight="1">
      <c r="A30" s="85">
        <f t="shared" si="17"/>
        <v>0</v>
      </c>
      <c r="C30" s="14"/>
      <c r="D30" s="96" t="s">
        <v>261</v>
      </c>
      <c r="E30" s="97">
        <v>0.0</v>
      </c>
      <c r="F30" s="97">
        <v>0.0</v>
      </c>
      <c r="G30" s="98">
        <f t="shared" si="18"/>
        <v>0</v>
      </c>
      <c r="H30" s="97">
        <v>0.0</v>
      </c>
      <c r="I30" s="97">
        <v>0.0</v>
      </c>
      <c r="J30" s="98">
        <f t="shared" si="19"/>
        <v>0</v>
      </c>
      <c r="K30" s="97">
        <v>0.0</v>
      </c>
      <c r="L30" s="97">
        <v>0.0</v>
      </c>
      <c r="M30" s="98">
        <f t="shared" si="20"/>
        <v>0</v>
      </c>
      <c r="N30" s="14"/>
      <c r="O30" s="14"/>
      <c r="P30" s="14"/>
      <c r="Q30" s="96" t="s">
        <v>261</v>
      </c>
      <c r="R30" s="97">
        <v>0.0</v>
      </c>
      <c r="S30" s="97">
        <v>0.0</v>
      </c>
      <c r="T30" s="98">
        <f t="shared" si="21"/>
        <v>0</v>
      </c>
      <c r="U30" s="97">
        <v>0.0</v>
      </c>
      <c r="V30" s="97">
        <v>0.0</v>
      </c>
      <c r="W30" s="98">
        <f t="shared" si="22"/>
        <v>0</v>
      </c>
      <c r="X30" s="97">
        <v>0.0</v>
      </c>
      <c r="Y30" s="97">
        <v>0.0</v>
      </c>
      <c r="Z30" s="98">
        <f t="shared" si="23"/>
        <v>0</v>
      </c>
      <c r="AA30" s="14"/>
      <c r="AB30" s="96" t="s">
        <v>261</v>
      </c>
      <c r="AC30" s="98">
        <f t="shared" si="24"/>
        <v>0</v>
      </c>
      <c r="AD30" s="98">
        <f t="shared" si="25"/>
        <v>0</v>
      </c>
      <c r="AE30" s="98">
        <f t="shared" si="26"/>
        <v>0</v>
      </c>
      <c r="AF30" s="14"/>
    </row>
    <row r="31" ht="15.75" customHeight="1">
      <c r="A31" s="85">
        <f t="shared" si="17"/>
        <v>0</v>
      </c>
      <c r="C31" s="14"/>
      <c r="D31" s="96" t="s">
        <v>262</v>
      </c>
      <c r="E31" s="97">
        <v>0.0</v>
      </c>
      <c r="F31" s="97">
        <v>0.0</v>
      </c>
      <c r="G31" s="98">
        <f t="shared" si="18"/>
        <v>0</v>
      </c>
      <c r="H31" s="97">
        <v>0.0</v>
      </c>
      <c r="I31" s="97">
        <v>0.0</v>
      </c>
      <c r="J31" s="98">
        <f t="shared" si="19"/>
        <v>0</v>
      </c>
      <c r="K31" s="97">
        <v>0.0</v>
      </c>
      <c r="L31" s="97">
        <v>0.0</v>
      </c>
      <c r="M31" s="98">
        <f t="shared" si="20"/>
        <v>0</v>
      </c>
      <c r="N31" s="14"/>
      <c r="O31" s="14"/>
      <c r="P31" s="14"/>
      <c r="Q31" s="96" t="s">
        <v>262</v>
      </c>
      <c r="R31" s="97">
        <v>0.0</v>
      </c>
      <c r="S31" s="97">
        <v>0.0</v>
      </c>
      <c r="T31" s="98">
        <f t="shared" si="21"/>
        <v>0</v>
      </c>
      <c r="U31" s="97">
        <v>0.0</v>
      </c>
      <c r="V31" s="97">
        <v>0.0</v>
      </c>
      <c r="W31" s="98">
        <f t="shared" si="22"/>
        <v>0</v>
      </c>
      <c r="X31" s="97">
        <v>0.0</v>
      </c>
      <c r="Y31" s="97">
        <v>0.0</v>
      </c>
      <c r="Z31" s="98">
        <f t="shared" si="23"/>
        <v>0</v>
      </c>
      <c r="AA31" s="14"/>
      <c r="AB31" s="96" t="s">
        <v>262</v>
      </c>
      <c r="AC31" s="98">
        <f t="shared" si="24"/>
        <v>0</v>
      </c>
      <c r="AD31" s="98">
        <f t="shared" si="25"/>
        <v>0</v>
      </c>
      <c r="AE31" s="98">
        <f t="shared" si="26"/>
        <v>0</v>
      </c>
      <c r="AF31" s="14"/>
    </row>
    <row r="32" ht="15.75" customHeight="1">
      <c r="A32" s="85"/>
      <c r="C32" s="14"/>
      <c r="D32" s="99" t="s">
        <v>263</v>
      </c>
      <c r="E32" s="100">
        <f t="shared" ref="E32:M32" si="27">SUM(E$26:E$31)</f>
        <v>0</v>
      </c>
      <c r="F32" s="100">
        <f t="shared" si="27"/>
        <v>0</v>
      </c>
      <c r="G32" s="100">
        <f t="shared" si="27"/>
        <v>0</v>
      </c>
      <c r="H32" s="100">
        <f t="shared" si="27"/>
        <v>0</v>
      </c>
      <c r="I32" s="100">
        <f t="shared" si="27"/>
        <v>0</v>
      </c>
      <c r="J32" s="100">
        <f t="shared" si="27"/>
        <v>0</v>
      </c>
      <c r="K32" s="100">
        <f t="shared" si="27"/>
        <v>0</v>
      </c>
      <c r="L32" s="100">
        <f t="shared" si="27"/>
        <v>0</v>
      </c>
      <c r="M32" s="100">
        <f t="shared" si="27"/>
        <v>0</v>
      </c>
      <c r="N32" s="14"/>
      <c r="O32" s="14"/>
      <c r="P32" s="14"/>
      <c r="Q32" s="99" t="s">
        <v>263</v>
      </c>
      <c r="R32" s="100">
        <f t="shared" ref="R32:Z32" si="28">SUM(R$26:R$31)</f>
        <v>0</v>
      </c>
      <c r="S32" s="100">
        <f t="shared" si="28"/>
        <v>0</v>
      </c>
      <c r="T32" s="100">
        <f t="shared" si="28"/>
        <v>0</v>
      </c>
      <c r="U32" s="100">
        <f t="shared" si="28"/>
        <v>0</v>
      </c>
      <c r="V32" s="100">
        <f t="shared" si="28"/>
        <v>0</v>
      </c>
      <c r="W32" s="100">
        <f t="shared" si="28"/>
        <v>0</v>
      </c>
      <c r="X32" s="100">
        <f t="shared" si="28"/>
        <v>0</v>
      </c>
      <c r="Y32" s="100">
        <f t="shared" si="28"/>
        <v>0</v>
      </c>
      <c r="Z32" s="100">
        <f t="shared" si="28"/>
        <v>0</v>
      </c>
      <c r="AA32" s="14"/>
      <c r="AB32" s="99" t="s">
        <v>263</v>
      </c>
      <c r="AC32" s="100">
        <f t="shared" ref="AC32:AE32" si="29">SUM(AC$26:AC$31)</f>
        <v>0</v>
      </c>
      <c r="AD32" s="100">
        <f t="shared" si="29"/>
        <v>0</v>
      </c>
      <c r="AE32" s="100">
        <f t="shared" si="29"/>
        <v>0</v>
      </c>
      <c r="AF32" s="14"/>
    </row>
    <row r="33" ht="15.75" customHeight="1">
      <c r="A33" s="85">
        <f t="shared" ref="A33:A37" si="30">IF(OR(G33&gt;0,J33&gt;0,M33&gt;0,T33&gt;0,W33&gt;0,Z33&gt;0),1,0)</f>
        <v>0</v>
      </c>
      <c r="C33" s="14"/>
      <c r="D33" s="96" t="s">
        <v>264</v>
      </c>
      <c r="E33" s="97">
        <v>0.0</v>
      </c>
      <c r="F33" s="97">
        <v>0.0</v>
      </c>
      <c r="G33" s="98">
        <f t="shared" ref="G33:G37" si="31">SUM(E33:F33)</f>
        <v>0</v>
      </c>
      <c r="H33" s="97">
        <v>0.0</v>
      </c>
      <c r="I33" s="97">
        <v>0.0</v>
      </c>
      <c r="J33" s="98">
        <f t="shared" ref="J33:J37" si="32">SUM(H33:I33)</f>
        <v>0</v>
      </c>
      <c r="K33" s="97">
        <v>0.0</v>
      </c>
      <c r="L33" s="97">
        <v>0.0</v>
      </c>
      <c r="M33" s="98">
        <f t="shared" ref="M33:M37" si="33">SUM(K33:L33)</f>
        <v>0</v>
      </c>
      <c r="N33" s="14"/>
      <c r="O33" s="14"/>
      <c r="P33" s="14"/>
      <c r="Q33" s="96" t="s">
        <v>264</v>
      </c>
      <c r="R33" s="97">
        <v>0.0</v>
      </c>
      <c r="S33" s="97">
        <v>0.0</v>
      </c>
      <c r="T33" s="98">
        <f t="shared" ref="T33:T37" si="34">SUM(R33:S33)</f>
        <v>0</v>
      </c>
      <c r="U33" s="97">
        <v>0.0</v>
      </c>
      <c r="V33" s="97">
        <v>0.0</v>
      </c>
      <c r="W33" s="98">
        <f t="shared" ref="W33:W37" si="35">SUM(U33:V33)</f>
        <v>0</v>
      </c>
      <c r="X33" s="97">
        <v>0.0</v>
      </c>
      <c r="Y33" s="97">
        <v>0.0</v>
      </c>
      <c r="Z33" s="98">
        <f t="shared" ref="Z33:Z37" si="36">SUM(X33:Y33)</f>
        <v>0</v>
      </c>
      <c r="AA33" s="14"/>
      <c r="AB33" s="96" t="s">
        <v>264</v>
      </c>
      <c r="AC33" s="98">
        <f t="shared" ref="AC33:AC37" si="37">T33/T$16</f>
        <v>0</v>
      </c>
      <c r="AD33" s="98">
        <f t="shared" ref="AD33:AD37" si="38">W33/W$16</f>
        <v>0</v>
      </c>
      <c r="AE33" s="98">
        <f t="shared" ref="AE33:AE37" si="39">Z33/Z$16</f>
        <v>0</v>
      </c>
      <c r="AF33" s="14"/>
    </row>
    <row r="34" ht="15.75" customHeight="1">
      <c r="A34" s="85">
        <f t="shared" si="30"/>
        <v>0</v>
      </c>
      <c r="C34" s="14"/>
      <c r="D34" s="96" t="s">
        <v>265</v>
      </c>
      <c r="E34" s="97">
        <v>0.0</v>
      </c>
      <c r="F34" s="97">
        <v>0.0</v>
      </c>
      <c r="G34" s="98">
        <f t="shared" si="31"/>
        <v>0</v>
      </c>
      <c r="H34" s="97">
        <v>0.0</v>
      </c>
      <c r="I34" s="97">
        <v>0.0</v>
      </c>
      <c r="J34" s="98">
        <f t="shared" si="32"/>
        <v>0</v>
      </c>
      <c r="K34" s="97">
        <v>0.0</v>
      </c>
      <c r="L34" s="97">
        <v>0.0</v>
      </c>
      <c r="M34" s="98">
        <f t="shared" si="33"/>
        <v>0</v>
      </c>
      <c r="N34" s="14"/>
      <c r="O34" s="14"/>
      <c r="P34" s="14"/>
      <c r="Q34" s="96" t="s">
        <v>265</v>
      </c>
      <c r="R34" s="97">
        <v>0.0</v>
      </c>
      <c r="S34" s="97">
        <v>0.0</v>
      </c>
      <c r="T34" s="98">
        <f t="shared" si="34"/>
        <v>0</v>
      </c>
      <c r="U34" s="97">
        <v>0.0</v>
      </c>
      <c r="V34" s="97">
        <v>0.0</v>
      </c>
      <c r="W34" s="98">
        <f t="shared" si="35"/>
        <v>0</v>
      </c>
      <c r="X34" s="97">
        <v>0.0</v>
      </c>
      <c r="Y34" s="97">
        <v>0.0</v>
      </c>
      <c r="Z34" s="98">
        <f t="shared" si="36"/>
        <v>0</v>
      </c>
      <c r="AA34" s="14"/>
      <c r="AB34" s="96" t="s">
        <v>265</v>
      </c>
      <c r="AC34" s="98">
        <f t="shared" si="37"/>
        <v>0</v>
      </c>
      <c r="AD34" s="98">
        <f t="shared" si="38"/>
        <v>0</v>
      </c>
      <c r="AE34" s="98">
        <f t="shared" si="39"/>
        <v>0</v>
      </c>
      <c r="AF34" s="14"/>
    </row>
    <row r="35" ht="15.75" customHeight="1">
      <c r="A35" s="85">
        <f t="shared" si="30"/>
        <v>0</v>
      </c>
      <c r="C35" s="14"/>
      <c r="D35" s="96" t="s">
        <v>266</v>
      </c>
      <c r="E35" s="97">
        <v>0.0</v>
      </c>
      <c r="F35" s="97">
        <v>0.0</v>
      </c>
      <c r="G35" s="98">
        <f t="shared" si="31"/>
        <v>0</v>
      </c>
      <c r="H35" s="97">
        <v>0.0</v>
      </c>
      <c r="I35" s="97">
        <v>0.0</v>
      </c>
      <c r="J35" s="98">
        <f t="shared" si="32"/>
        <v>0</v>
      </c>
      <c r="K35" s="97">
        <v>0.0</v>
      </c>
      <c r="L35" s="97">
        <v>0.0</v>
      </c>
      <c r="M35" s="98">
        <f t="shared" si="33"/>
        <v>0</v>
      </c>
      <c r="N35" s="14"/>
      <c r="O35" s="14"/>
      <c r="P35" s="14"/>
      <c r="Q35" s="96" t="s">
        <v>266</v>
      </c>
      <c r="R35" s="97">
        <v>0.0</v>
      </c>
      <c r="S35" s="97">
        <v>0.0</v>
      </c>
      <c r="T35" s="98">
        <f t="shared" si="34"/>
        <v>0</v>
      </c>
      <c r="U35" s="97">
        <v>0.0</v>
      </c>
      <c r="V35" s="97">
        <v>0.0</v>
      </c>
      <c r="W35" s="98">
        <f t="shared" si="35"/>
        <v>0</v>
      </c>
      <c r="X35" s="97">
        <v>0.0</v>
      </c>
      <c r="Y35" s="97">
        <v>0.0</v>
      </c>
      <c r="Z35" s="98">
        <f t="shared" si="36"/>
        <v>0</v>
      </c>
      <c r="AA35" s="14"/>
      <c r="AB35" s="96" t="s">
        <v>266</v>
      </c>
      <c r="AC35" s="98">
        <f t="shared" si="37"/>
        <v>0</v>
      </c>
      <c r="AD35" s="98">
        <f t="shared" si="38"/>
        <v>0</v>
      </c>
      <c r="AE35" s="98">
        <f t="shared" si="39"/>
        <v>0</v>
      </c>
      <c r="AF35" s="14"/>
    </row>
    <row r="36" ht="15.75" customHeight="1">
      <c r="A36" s="85">
        <f t="shared" si="30"/>
        <v>0</v>
      </c>
      <c r="C36" s="14"/>
      <c r="D36" s="96" t="s">
        <v>267</v>
      </c>
      <c r="E36" s="97">
        <v>0.0</v>
      </c>
      <c r="F36" s="97">
        <v>0.0</v>
      </c>
      <c r="G36" s="98">
        <f t="shared" si="31"/>
        <v>0</v>
      </c>
      <c r="H36" s="97">
        <v>0.0</v>
      </c>
      <c r="I36" s="97">
        <v>0.0</v>
      </c>
      <c r="J36" s="98">
        <f t="shared" si="32"/>
        <v>0</v>
      </c>
      <c r="K36" s="97">
        <v>0.0</v>
      </c>
      <c r="L36" s="97">
        <v>0.0</v>
      </c>
      <c r="M36" s="98">
        <f t="shared" si="33"/>
        <v>0</v>
      </c>
      <c r="N36" s="14"/>
      <c r="O36" s="14"/>
      <c r="P36" s="14"/>
      <c r="Q36" s="96" t="s">
        <v>267</v>
      </c>
      <c r="R36" s="97">
        <v>0.0</v>
      </c>
      <c r="S36" s="97">
        <v>0.0</v>
      </c>
      <c r="T36" s="98">
        <f t="shared" si="34"/>
        <v>0</v>
      </c>
      <c r="U36" s="97">
        <v>0.0</v>
      </c>
      <c r="V36" s="97">
        <v>0.0</v>
      </c>
      <c r="W36" s="98">
        <f t="shared" si="35"/>
        <v>0</v>
      </c>
      <c r="X36" s="97">
        <v>0.0</v>
      </c>
      <c r="Y36" s="97">
        <v>0.0</v>
      </c>
      <c r="Z36" s="98">
        <f t="shared" si="36"/>
        <v>0</v>
      </c>
      <c r="AA36" s="14"/>
      <c r="AB36" s="96" t="s">
        <v>267</v>
      </c>
      <c r="AC36" s="98">
        <f t="shared" si="37"/>
        <v>0</v>
      </c>
      <c r="AD36" s="98">
        <f t="shared" si="38"/>
        <v>0</v>
      </c>
      <c r="AE36" s="98">
        <f t="shared" si="39"/>
        <v>0</v>
      </c>
      <c r="AF36" s="14"/>
    </row>
    <row r="37" ht="15.75" customHeight="1">
      <c r="A37" s="85">
        <f t="shared" si="30"/>
        <v>0</v>
      </c>
      <c r="C37" s="14"/>
      <c r="D37" s="96" t="s">
        <v>268</v>
      </c>
      <c r="E37" s="97">
        <v>0.0</v>
      </c>
      <c r="F37" s="97">
        <v>0.0</v>
      </c>
      <c r="G37" s="98">
        <f t="shared" si="31"/>
        <v>0</v>
      </c>
      <c r="H37" s="97">
        <v>0.0</v>
      </c>
      <c r="I37" s="97">
        <v>0.0</v>
      </c>
      <c r="J37" s="98">
        <f t="shared" si="32"/>
        <v>0</v>
      </c>
      <c r="K37" s="97">
        <v>0.0</v>
      </c>
      <c r="L37" s="97">
        <v>0.0</v>
      </c>
      <c r="M37" s="98">
        <f t="shared" si="33"/>
        <v>0</v>
      </c>
      <c r="N37" s="14"/>
      <c r="O37" s="14"/>
      <c r="P37" s="14"/>
      <c r="Q37" s="96" t="s">
        <v>268</v>
      </c>
      <c r="R37" s="97">
        <v>0.0</v>
      </c>
      <c r="S37" s="97">
        <v>0.0</v>
      </c>
      <c r="T37" s="98">
        <f t="shared" si="34"/>
        <v>0</v>
      </c>
      <c r="U37" s="97">
        <v>0.0</v>
      </c>
      <c r="V37" s="97">
        <v>0.0</v>
      </c>
      <c r="W37" s="98">
        <f t="shared" si="35"/>
        <v>0</v>
      </c>
      <c r="X37" s="97">
        <v>0.0</v>
      </c>
      <c r="Y37" s="97">
        <v>0.0</v>
      </c>
      <c r="Z37" s="98">
        <f t="shared" si="36"/>
        <v>0</v>
      </c>
      <c r="AA37" s="14"/>
      <c r="AB37" s="96" t="s">
        <v>268</v>
      </c>
      <c r="AC37" s="98">
        <f t="shared" si="37"/>
        <v>0</v>
      </c>
      <c r="AD37" s="98">
        <f t="shared" si="38"/>
        <v>0</v>
      </c>
      <c r="AE37" s="98">
        <f t="shared" si="39"/>
        <v>0</v>
      </c>
      <c r="AF37" s="14"/>
    </row>
    <row r="38" ht="15.75" customHeight="1">
      <c r="A38" s="85"/>
      <c r="C38" s="14"/>
      <c r="D38" s="99" t="s">
        <v>269</v>
      </c>
      <c r="E38" s="100">
        <f t="shared" ref="E38:M38" si="40">SUM(E33:E37)</f>
        <v>0</v>
      </c>
      <c r="F38" s="100">
        <f t="shared" si="40"/>
        <v>0</v>
      </c>
      <c r="G38" s="100">
        <f t="shared" si="40"/>
        <v>0</v>
      </c>
      <c r="H38" s="100">
        <f t="shared" si="40"/>
        <v>0</v>
      </c>
      <c r="I38" s="100">
        <f t="shared" si="40"/>
        <v>0</v>
      </c>
      <c r="J38" s="100">
        <f t="shared" si="40"/>
        <v>0</v>
      </c>
      <c r="K38" s="100">
        <f t="shared" si="40"/>
        <v>0</v>
      </c>
      <c r="L38" s="100">
        <f t="shared" si="40"/>
        <v>0</v>
      </c>
      <c r="M38" s="100">
        <f t="shared" si="40"/>
        <v>0</v>
      </c>
      <c r="N38" s="14"/>
      <c r="O38" s="14"/>
      <c r="P38" s="14"/>
      <c r="Q38" s="99" t="s">
        <v>269</v>
      </c>
      <c r="R38" s="100">
        <f t="shared" ref="R38:Z38" si="41">SUM(R33:R37)</f>
        <v>0</v>
      </c>
      <c r="S38" s="100">
        <f t="shared" si="41"/>
        <v>0</v>
      </c>
      <c r="T38" s="100">
        <f t="shared" si="41"/>
        <v>0</v>
      </c>
      <c r="U38" s="100">
        <f t="shared" si="41"/>
        <v>0</v>
      </c>
      <c r="V38" s="100">
        <f t="shared" si="41"/>
        <v>0</v>
      </c>
      <c r="W38" s="100">
        <f t="shared" si="41"/>
        <v>0</v>
      </c>
      <c r="X38" s="100">
        <f t="shared" si="41"/>
        <v>0</v>
      </c>
      <c r="Y38" s="100">
        <f t="shared" si="41"/>
        <v>0</v>
      </c>
      <c r="Z38" s="100">
        <f t="shared" si="41"/>
        <v>0</v>
      </c>
      <c r="AA38" s="14"/>
      <c r="AB38" s="99" t="s">
        <v>269</v>
      </c>
      <c r="AC38" s="100">
        <f t="shared" ref="AC38:AE38" si="42">SUM(AC33:AC37)</f>
        <v>0</v>
      </c>
      <c r="AD38" s="100">
        <f t="shared" si="42"/>
        <v>0</v>
      </c>
      <c r="AE38" s="100">
        <f t="shared" si="42"/>
        <v>0</v>
      </c>
      <c r="AF38" s="14"/>
    </row>
    <row r="39" ht="15.75" customHeight="1">
      <c r="A39" s="85"/>
      <c r="C39" s="14"/>
      <c r="D39" s="99" t="s">
        <v>270</v>
      </c>
      <c r="E39" s="100">
        <f t="shared" ref="E39:M39" si="43">E32+E38</f>
        <v>0</v>
      </c>
      <c r="F39" s="100">
        <f t="shared" si="43"/>
        <v>0</v>
      </c>
      <c r="G39" s="100">
        <f t="shared" si="43"/>
        <v>0</v>
      </c>
      <c r="H39" s="100">
        <f t="shared" si="43"/>
        <v>0</v>
      </c>
      <c r="I39" s="100">
        <f t="shared" si="43"/>
        <v>0</v>
      </c>
      <c r="J39" s="100">
        <f t="shared" si="43"/>
        <v>0</v>
      </c>
      <c r="K39" s="100">
        <f t="shared" si="43"/>
        <v>0</v>
      </c>
      <c r="L39" s="100">
        <f t="shared" si="43"/>
        <v>0</v>
      </c>
      <c r="M39" s="100">
        <f t="shared" si="43"/>
        <v>0</v>
      </c>
      <c r="N39" s="14"/>
      <c r="O39" s="14"/>
      <c r="P39" s="14"/>
      <c r="Q39" s="99" t="s">
        <v>270</v>
      </c>
      <c r="R39" s="100">
        <f t="shared" ref="R39:Z39" si="44">R32+R38</f>
        <v>0</v>
      </c>
      <c r="S39" s="100">
        <f t="shared" si="44"/>
        <v>0</v>
      </c>
      <c r="T39" s="100">
        <f t="shared" si="44"/>
        <v>0</v>
      </c>
      <c r="U39" s="100">
        <f t="shared" si="44"/>
        <v>0</v>
      </c>
      <c r="V39" s="100">
        <f t="shared" si="44"/>
        <v>0</v>
      </c>
      <c r="W39" s="100">
        <f t="shared" si="44"/>
        <v>0</v>
      </c>
      <c r="X39" s="100">
        <f t="shared" si="44"/>
        <v>0</v>
      </c>
      <c r="Y39" s="100">
        <f t="shared" si="44"/>
        <v>0</v>
      </c>
      <c r="Z39" s="100">
        <f t="shared" si="44"/>
        <v>0</v>
      </c>
      <c r="AA39" s="14"/>
      <c r="AB39" s="99" t="s">
        <v>270</v>
      </c>
      <c r="AC39" s="100">
        <f t="shared" ref="AC39:AE39" si="45">AC32+AC38</f>
        <v>0</v>
      </c>
      <c r="AD39" s="100">
        <f t="shared" si="45"/>
        <v>0</v>
      </c>
      <c r="AE39" s="100">
        <f t="shared" si="45"/>
        <v>0</v>
      </c>
      <c r="AF39" s="14"/>
    </row>
    <row r="40" ht="15.75" customHeight="1">
      <c r="A40" s="85"/>
      <c r="C40" s="14"/>
      <c r="D40" s="96" t="s">
        <v>271</v>
      </c>
      <c r="E40" s="97">
        <v>0.0</v>
      </c>
      <c r="F40" s="97">
        <v>0.0</v>
      </c>
      <c r="G40" s="98">
        <f t="shared" ref="G40:G41" si="46">SUM(E40:F40)</f>
        <v>0</v>
      </c>
      <c r="H40" s="97">
        <v>0.0</v>
      </c>
      <c r="I40" s="97">
        <v>0.0</v>
      </c>
      <c r="J40" s="98">
        <f t="shared" ref="J40:J41" si="47">SUM(H40:I40)</f>
        <v>0</v>
      </c>
      <c r="K40" s="97">
        <v>0.0</v>
      </c>
      <c r="L40" s="97">
        <v>0.0</v>
      </c>
      <c r="M40" s="98">
        <f t="shared" ref="M40:M41" si="48">SUM(K40:L40)</f>
        <v>0</v>
      </c>
      <c r="N40" s="14"/>
      <c r="O40" s="14"/>
      <c r="P40" s="14"/>
      <c r="Q40" s="96" t="s">
        <v>271</v>
      </c>
      <c r="R40" s="97">
        <v>0.0</v>
      </c>
      <c r="S40" s="97">
        <v>0.0</v>
      </c>
      <c r="T40" s="98">
        <f t="shared" ref="T40:T41" si="49">SUM(R40:S40)</f>
        <v>0</v>
      </c>
      <c r="U40" s="97">
        <v>0.0</v>
      </c>
      <c r="V40" s="97">
        <v>0.0</v>
      </c>
      <c r="W40" s="98">
        <f t="shared" ref="W40:W41" si="50">SUM(U40:V40)</f>
        <v>0</v>
      </c>
      <c r="X40" s="97">
        <v>0.0</v>
      </c>
      <c r="Y40" s="97">
        <v>0.0</v>
      </c>
      <c r="Z40" s="98">
        <f t="shared" ref="Z40:Z41" si="51">SUM(X40:Y40)</f>
        <v>0</v>
      </c>
      <c r="AA40" s="14"/>
      <c r="AB40" s="96" t="s">
        <v>271</v>
      </c>
      <c r="AC40" s="98">
        <f t="shared" ref="AC40:AC41" si="52">T40/T$16</f>
        <v>0</v>
      </c>
      <c r="AD40" s="98">
        <f t="shared" ref="AD40:AD41" si="53">W40/W$16</f>
        <v>0</v>
      </c>
      <c r="AE40" s="98">
        <f t="shared" ref="AE40:AE41" si="54">Z40/Z$16</f>
        <v>0</v>
      </c>
      <c r="AF40" s="14"/>
    </row>
    <row r="41" ht="15.75" customHeight="1">
      <c r="A41" s="85"/>
      <c r="C41" s="14"/>
      <c r="D41" s="96" t="s">
        <v>272</v>
      </c>
      <c r="E41" s="97">
        <v>0.0</v>
      </c>
      <c r="F41" s="97">
        <v>0.0</v>
      </c>
      <c r="G41" s="98">
        <f t="shared" si="46"/>
        <v>0</v>
      </c>
      <c r="H41" s="97">
        <v>0.0</v>
      </c>
      <c r="I41" s="97">
        <v>0.0</v>
      </c>
      <c r="J41" s="98">
        <f t="shared" si="47"/>
        <v>0</v>
      </c>
      <c r="K41" s="97">
        <v>0.0</v>
      </c>
      <c r="L41" s="97">
        <v>0.0</v>
      </c>
      <c r="M41" s="98">
        <f t="shared" si="48"/>
        <v>0</v>
      </c>
      <c r="N41" s="14"/>
      <c r="O41" s="14"/>
      <c r="P41" s="14"/>
      <c r="Q41" s="96" t="s">
        <v>272</v>
      </c>
      <c r="R41" s="97">
        <v>0.0</v>
      </c>
      <c r="S41" s="97">
        <v>0.0</v>
      </c>
      <c r="T41" s="98">
        <f t="shared" si="49"/>
        <v>0</v>
      </c>
      <c r="U41" s="97">
        <v>0.0</v>
      </c>
      <c r="V41" s="97">
        <v>0.0</v>
      </c>
      <c r="W41" s="98">
        <f t="shared" si="50"/>
        <v>0</v>
      </c>
      <c r="X41" s="97">
        <v>0.0</v>
      </c>
      <c r="Y41" s="97">
        <v>0.0</v>
      </c>
      <c r="Z41" s="98">
        <f t="shared" si="51"/>
        <v>0</v>
      </c>
      <c r="AA41" s="14"/>
      <c r="AB41" s="96" t="s">
        <v>272</v>
      </c>
      <c r="AC41" s="98">
        <f t="shared" si="52"/>
        <v>0</v>
      </c>
      <c r="AD41" s="98">
        <f t="shared" si="53"/>
        <v>0</v>
      </c>
      <c r="AE41" s="98">
        <f t="shared" si="54"/>
        <v>0</v>
      </c>
      <c r="AF41" s="14"/>
    </row>
    <row r="42" ht="15.75" customHeight="1">
      <c r="A42" s="85"/>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row>
    <row r="43" ht="15.75" customHeight="1">
      <c r="A43" s="85"/>
      <c r="C43" s="14"/>
      <c r="D43" s="99" t="s">
        <v>273</v>
      </c>
      <c r="E43" s="100">
        <f t="shared" ref="E43:M43" si="55">SUM(E39,E40,E41)</f>
        <v>0</v>
      </c>
      <c r="F43" s="100">
        <f t="shared" si="55"/>
        <v>0</v>
      </c>
      <c r="G43" s="100">
        <f t="shared" si="55"/>
        <v>0</v>
      </c>
      <c r="H43" s="100">
        <f t="shared" si="55"/>
        <v>0</v>
      </c>
      <c r="I43" s="100">
        <f t="shared" si="55"/>
        <v>0</v>
      </c>
      <c r="J43" s="100">
        <f t="shared" si="55"/>
        <v>0</v>
      </c>
      <c r="K43" s="100">
        <f t="shared" si="55"/>
        <v>0</v>
      </c>
      <c r="L43" s="100">
        <f t="shared" si="55"/>
        <v>0</v>
      </c>
      <c r="M43" s="100">
        <f t="shared" si="55"/>
        <v>0</v>
      </c>
      <c r="N43" s="14"/>
      <c r="O43" s="14"/>
      <c r="P43" s="14"/>
      <c r="Q43" s="99" t="s">
        <v>273</v>
      </c>
      <c r="R43" s="100">
        <f t="shared" ref="R43:Z43" si="56">SUM(R39,R40,R41)</f>
        <v>0</v>
      </c>
      <c r="S43" s="100">
        <f t="shared" si="56"/>
        <v>0</v>
      </c>
      <c r="T43" s="100">
        <f t="shared" si="56"/>
        <v>0</v>
      </c>
      <c r="U43" s="100">
        <f t="shared" si="56"/>
        <v>0</v>
      </c>
      <c r="V43" s="100">
        <f t="shared" si="56"/>
        <v>0</v>
      </c>
      <c r="W43" s="100">
        <f t="shared" si="56"/>
        <v>0</v>
      </c>
      <c r="X43" s="100">
        <f t="shared" si="56"/>
        <v>0</v>
      </c>
      <c r="Y43" s="100">
        <f t="shared" si="56"/>
        <v>0</v>
      </c>
      <c r="Z43" s="100">
        <f t="shared" si="56"/>
        <v>0</v>
      </c>
      <c r="AA43" s="14"/>
      <c r="AB43" s="99" t="s">
        <v>273</v>
      </c>
      <c r="AC43" s="100">
        <f t="shared" ref="AC43:AE43" si="57">SUM(AC39,AC40,AC41)</f>
        <v>0</v>
      </c>
      <c r="AD43" s="100">
        <f t="shared" si="57"/>
        <v>0</v>
      </c>
      <c r="AE43" s="100">
        <f t="shared" si="57"/>
        <v>0</v>
      </c>
      <c r="AF43" s="14"/>
    </row>
    <row r="44" ht="15.75" customHeight="1">
      <c r="A44" s="85"/>
      <c r="C44" s="14"/>
      <c r="D44" s="14"/>
      <c r="E44" s="101"/>
      <c r="F44" s="101"/>
      <c r="G44" s="101"/>
      <c r="H44" s="101"/>
      <c r="I44" s="101"/>
      <c r="J44" s="101"/>
      <c r="K44" s="101"/>
      <c r="L44" s="101"/>
      <c r="M44" s="101"/>
      <c r="N44" s="14"/>
      <c r="O44" s="14"/>
      <c r="P44" s="14"/>
      <c r="Q44" s="14"/>
      <c r="R44" s="101"/>
      <c r="S44" s="101"/>
      <c r="T44" s="101"/>
      <c r="U44" s="101"/>
      <c r="V44" s="101"/>
      <c r="W44" s="101"/>
      <c r="X44" s="101"/>
      <c r="Y44" s="101"/>
      <c r="Z44" s="101"/>
      <c r="AA44" s="14"/>
      <c r="AB44" s="14"/>
      <c r="AC44" s="101"/>
      <c r="AD44" s="101"/>
      <c r="AE44" s="101"/>
      <c r="AF44" s="14"/>
    </row>
    <row r="45" ht="15.75" customHeight="1">
      <c r="A45" s="85"/>
      <c r="C45" s="14"/>
      <c r="D45" s="96" t="s">
        <v>274</v>
      </c>
      <c r="E45" s="97">
        <v>0.0</v>
      </c>
      <c r="F45" s="97">
        <v>0.0</v>
      </c>
      <c r="G45" s="98">
        <f t="shared" ref="G45:G49" si="58">SUM(E45:F45)</f>
        <v>0</v>
      </c>
      <c r="H45" s="97">
        <v>0.0</v>
      </c>
      <c r="I45" s="97">
        <v>0.0</v>
      </c>
      <c r="J45" s="98">
        <f t="shared" ref="J45:J49" si="59">SUM(H45:I45)</f>
        <v>0</v>
      </c>
      <c r="K45" s="97">
        <v>0.0</v>
      </c>
      <c r="L45" s="97">
        <v>0.0</v>
      </c>
      <c r="M45" s="98">
        <f t="shared" ref="M45:M49" si="60">SUM(K45:L45)</f>
        <v>0</v>
      </c>
      <c r="N45" s="14"/>
      <c r="O45" s="14"/>
      <c r="P45" s="14"/>
      <c r="Q45" s="96" t="s">
        <v>274</v>
      </c>
      <c r="R45" s="97">
        <v>0.0</v>
      </c>
      <c r="S45" s="97">
        <v>0.0</v>
      </c>
      <c r="T45" s="98">
        <f t="shared" ref="T45:T49" si="61">SUM(R45:S45)</f>
        <v>0</v>
      </c>
      <c r="U45" s="97">
        <v>0.0</v>
      </c>
      <c r="V45" s="97">
        <v>0.0</v>
      </c>
      <c r="W45" s="98">
        <f t="shared" ref="W45:W49" si="62">SUM(U45:V45)</f>
        <v>0</v>
      </c>
      <c r="X45" s="97">
        <v>0.0</v>
      </c>
      <c r="Y45" s="97">
        <v>0.0</v>
      </c>
      <c r="Z45" s="98">
        <f t="shared" ref="Z45:Z49" si="63">SUM(X45:Y45)</f>
        <v>0</v>
      </c>
      <c r="AA45" s="14"/>
      <c r="AB45" s="96" t="s">
        <v>274</v>
      </c>
      <c r="AC45" s="98">
        <f t="shared" ref="AC45:AC49" si="64">T45/T$16</f>
        <v>0</v>
      </c>
      <c r="AD45" s="98">
        <f t="shared" ref="AD45:AD49" si="65">W45/W$16</f>
        <v>0</v>
      </c>
      <c r="AE45" s="98">
        <f t="shared" ref="AE45:AE49" si="66">Z45/Z$16</f>
        <v>0</v>
      </c>
      <c r="AF45" s="14"/>
    </row>
    <row r="46" ht="15.75" customHeight="1">
      <c r="A46" s="85"/>
      <c r="C46" s="14"/>
      <c r="D46" s="96" t="s">
        <v>275</v>
      </c>
      <c r="E46" s="97">
        <v>0.0</v>
      </c>
      <c r="F46" s="97">
        <v>0.0</v>
      </c>
      <c r="G46" s="98">
        <f t="shared" si="58"/>
        <v>0</v>
      </c>
      <c r="H46" s="97">
        <v>0.0</v>
      </c>
      <c r="I46" s="97">
        <v>0.0</v>
      </c>
      <c r="J46" s="98">
        <f t="shared" si="59"/>
        <v>0</v>
      </c>
      <c r="K46" s="97">
        <v>0.0</v>
      </c>
      <c r="L46" s="97">
        <v>0.0</v>
      </c>
      <c r="M46" s="98">
        <f t="shared" si="60"/>
        <v>0</v>
      </c>
      <c r="N46" s="14"/>
      <c r="O46" s="14"/>
      <c r="P46" s="14"/>
      <c r="Q46" s="96" t="s">
        <v>275</v>
      </c>
      <c r="R46" s="97">
        <v>0.0</v>
      </c>
      <c r="S46" s="97">
        <v>0.0</v>
      </c>
      <c r="T46" s="98">
        <f t="shared" si="61"/>
        <v>0</v>
      </c>
      <c r="U46" s="97">
        <v>0.0</v>
      </c>
      <c r="V46" s="97">
        <v>0.0</v>
      </c>
      <c r="W46" s="98">
        <f t="shared" si="62"/>
        <v>0</v>
      </c>
      <c r="X46" s="97">
        <v>0.0</v>
      </c>
      <c r="Y46" s="97">
        <v>0.0</v>
      </c>
      <c r="Z46" s="98">
        <f t="shared" si="63"/>
        <v>0</v>
      </c>
      <c r="AA46" s="14"/>
      <c r="AB46" s="96" t="s">
        <v>275</v>
      </c>
      <c r="AC46" s="98">
        <f t="shared" si="64"/>
        <v>0</v>
      </c>
      <c r="AD46" s="98">
        <f t="shared" si="65"/>
        <v>0</v>
      </c>
      <c r="AE46" s="98">
        <f t="shared" si="66"/>
        <v>0</v>
      </c>
      <c r="AF46" s="14"/>
    </row>
    <row r="47" ht="15.75" customHeight="1">
      <c r="A47" s="85"/>
      <c r="C47" s="14"/>
      <c r="D47" s="96" t="s">
        <v>276</v>
      </c>
      <c r="E47" s="97">
        <v>0.0</v>
      </c>
      <c r="F47" s="97">
        <v>0.0</v>
      </c>
      <c r="G47" s="98">
        <f t="shared" si="58"/>
        <v>0</v>
      </c>
      <c r="H47" s="97">
        <v>0.0</v>
      </c>
      <c r="I47" s="97">
        <v>0.0</v>
      </c>
      <c r="J47" s="98">
        <f t="shared" si="59"/>
        <v>0</v>
      </c>
      <c r="K47" s="97">
        <v>0.0</v>
      </c>
      <c r="L47" s="97">
        <v>0.0</v>
      </c>
      <c r="M47" s="98">
        <f t="shared" si="60"/>
        <v>0</v>
      </c>
      <c r="N47" s="14"/>
      <c r="O47" s="14"/>
      <c r="P47" s="14"/>
      <c r="Q47" s="96" t="s">
        <v>276</v>
      </c>
      <c r="R47" s="97">
        <v>0.0</v>
      </c>
      <c r="S47" s="97">
        <v>0.0</v>
      </c>
      <c r="T47" s="98">
        <f t="shared" si="61"/>
        <v>0</v>
      </c>
      <c r="U47" s="97">
        <v>0.0</v>
      </c>
      <c r="V47" s="97">
        <v>0.0</v>
      </c>
      <c r="W47" s="98">
        <f t="shared" si="62"/>
        <v>0</v>
      </c>
      <c r="X47" s="97">
        <v>0.0</v>
      </c>
      <c r="Y47" s="97">
        <v>0.0</v>
      </c>
      <c r="Z47" s="98">
        <f t="shared" si="63"/>
        <v>0</v>
      </c>
      <c r="AA47" s="14"/>
      <c r="AB47" s="96" t="s">
        <v>276</v>
      </c>
      <c r="AC47" s="98">
        <f t="shared" si="64"/>
        <v>0</v>
      </c>
      <c r="AD47" s="98">
        <f t="shared" si="65"/>
        <v>0</v>
      </c>
      <c r="AE47" s="98">
        <f t="shared" si="66"/>
        <v>0</v>
      </c>
      <c r="AF47" s="14"/>
    </row>
    <row r="48" ht="15.75" customHeight="1">
      <c r="A48" s="85"/>
      <c r="C48" s="14"/>
      <c r="D48" s="96" t="s">
        <v>277</v>
      </c>
      <c r="E48" s="97">
        <v>0.0</v>
      </c>
      <c r="F48" s="97">
        <v>0.0</v>
      </c>
      <c r="G48" s="98">
        <f t="shared" si="58"/>
        <v>0</v>
      </c>
      <c r="H48" s="97">
        <v>0.0</v>
      </c>
      <c r="I48" s="97">
        <v>0.0</v>
      </c>
      <c r="J48" s="98">
        <f t="shared" si="59"/>
        <v>0</v>
      </c>
      <c r="K48" s="97">
        <v>0.0</v>
      </c>
      <c r="L48" s="97">
        <v>0.0</v>
      </c>
      <c r="M48" s="98">
        <f t="shared" si="60"/>
        <v>0</v>
      </c>
      <c r="N48" s="14"/>
      <c r="O48" s="14"/>
      <c r="P48" s="14"/>
      <c r="Q48" s="96" t="s">
        <v>277</v>
      </c>
      <c r="R48" s="97">
        <v>0.0</v>
      </c>
      <c r="S48" s="97">
        <v>0.0</v>
      </c>
      <c r="T48" s="98">
        <f t="shared" si="61"/>
        <v>0</v>
      </c>
      <c r="U48" s="97">
        <v>0.0</v>
      </c>
      <c r="V48" s="97">
        <v>0.0</v>
      </c>
      <c r="W48" s="98">
        <f t="shared" si="62"/>
        <v>0</v>
      </c>
      <c r="X48" s="97">
        <v>0.0</v>
      </c>
      <c r="Y48" s="97">
        <v>0.0</v>
      </c>
      <c r="Z48" s="98">
        <f t="shared" si="63"/>
        <v>0</v>
      </c>
      <c r="AA48" s="14"/>
      <c r="AB48" s="96" t="s">
        <v>277</v>
      </c>
      <c r="AC48" s="98">
        <f t="shared" si="64"/>
        <v>0</v>
      </c>
      <c r="AD48" s="98">
        <f t="shared" si="65"/>
        <v>0</v>
      </c>
      <c r="AE48" s="98">
        <f t="shared" si="66"/>
        <v>0</v>
      </c>
      <c r="AF48" s="14"/>
    </row>
    <row r="49" ht="15.75" customHeight="1">
      <c r="A49" s="85"/>
      <c r="C49" s="14"/>
      <c r="D49" s="96" t="s">
        <v>278</v>
      </c>
      <c r="E49" s="97">
        <v>0.0</v>
      </c>
      <c r="F49" s="98">
        <f>-E49</f>
        <v>0</v>
      </c>
      <c r="G49" s="98">
        <f t="shared" si="58"/>
        <v>0</v>
      </c>
      <c r="H49" s="97">
        <v>0.0</v>
      </c>
      <c r="I49" s="98">
        <f>-H49</f>
        <v>0</v>
      </c>
      <c r="J49" s="98">
        <f t="shared" si="59"/>
        <v>0</v>
      </c>
      <c r="K49" s="97">
        <v>0.0</v>
      </c>
      <c r="L49" s="98">
        <f>-K49</f>
        <v>0</v>
      </c>
      <c r="M49" s="98">
        <f t="shared" si="60"/>
        <v>0</v>
      </c>
      <c r="N49" s="14"/>
      <c r="O49" s="14"/>
      <c r="P49" s="14"/>
      <c r="Q49" s="96" t="s">
        <v>278</v>
      </c>
      <c r="R49" s="97">
        <v>0.0</v>
      </c>
      <c r="S49" s="98">
        <f>-R49</f>
        <v>0</v>
      </c>
      <c r="T49" s="98">
        <f t="shared" si="61"/>
        <v>0</v>
      </c>
      <c r="U49" s="97">
        <v>0.0</v>
      </c>
      <c r="V49" s="98">
        <f>-U49</f>
        <v>0</v>
      </c>
      <c r="W49" s="98">
        <f t="shared" si="62"/>
        <v>0</v>
      </c>
      <c r="X49" s="97">
        <v>0.0</v>
      </c>
      <c r="Y49" s="98">
        <f>-X49</f>
        <v>0</v>
      </c>
      <c r="Z49" s="98">
        <f t="shared" si="63"/>
        <v>0</v>
      </c>
      <c r="AA49" s="14"/>
      <c r="AB49" s="96" t="s">
        <v>278</v>
      </c>
      <c r="AC49" s="98">
        <f t="shared" si="64"/>
        <v>0</v>
      </c>
      <c r="AD49" s="98">
        <f t="shared" si="65"/>
        <v>0</v>
      </c>
      <c r="AE49" s="98">
        <f t="shared" si="66"/>
        <v>0</v>
      </c>
      <c r="AF49" s="14"/>
    </row>
    <row r="50" ht="15.75" customHeight="1">
      <c r="A50" s="85"/>
      <c r="C50" s="14"/>
      <c r="D50" s="99" t="s">
        <v>279</v>
      </c>
      <c r="E50" s="100">
        <f t="shared" ref="E50:M50" si="67">E43+E45+E46+E49+E47+E48</f>
        <v>0</v>
      </c>
      <c r="F50" s="100">
        <f t="shared" si="67"/>
        <v>0</v>
      </c>
      <c r="G50" s="100">
        <f t="shared" si="67"/>
        <v>0</v>
      </c>
      <c r="H50" s="100">
        <f t="shared" si="67"/>
        <v>0</v>
      </c>
      <c r="I50" s="100">
        <f t="shared" si="67"/>
        <v>0</v>
      </c>
      <c r="J50" s="100">
        <f t="shared" si="67"/>
        <v>0</v>
      </c>
      <c r="K50" s="100">
        <f t="shared" si="67"/>
        <v>0</v>
      </c>
      <c r="L50" s="100">
        <f t="shared" si="67"/>
        <v>0</v>
      </c>
      <c r="M50" s="100">
        <f t="shared" si="67"/>
        <v>0</v>
      </c>
      <c r="N50" s="14"/>
      <c r="O50" s="14"/>
      <c r="P50" s="14"/>
      <c r="Q50" s="99" t="s">
        <v>279</v>
      </c>
      <c r="R50" s="100">
        <f t="shared" ref="R50:Z50" si="68">R43+R45+R46+R49+R47+R48</f>
        <v>0</v>
      </c>
      <c r="S50" s="100">
        <f t="shared" si="68"/>
        <v>0</v>
      </c>
      <c r="T50" s="100">
        <f t="shared" si="68"/>
        <v>0</v>
      </c>
      <c r="U50" s="100">
        <f t="shared" si="68"/>
        <v>0</v>
      </c>
      <c r="V50" s="100">
        <f t="shared" si="68"/>
        <v>0</v>
      </c>
      <c r="W50" s="100">
        <f t="shared" si="68"/>
        <v>0</v>
      </c>
      <c r="X50" s="100">
        <f t="shared" si="68"/>
        <v>0</v>
      </c>
      <c r="Y50" s="100">
        <f t="shared" si="68"/>
        <v>0</v>
      </c>
      <c r="Z50" s="100">
        <f t="shared" si="68"/>
        <v>0</v>
      </c>
      <c r="AA50" s="14"/>
      <c r="AB50" s="99" t="s">
        <v>279</v>
      </c>
      <c r="AC50" s="100">
        <f t="shared" ref="AC50:AE50" si="69">AC43+AC45+AC46+AC49+AC47+AC48</f>
        <v>0</v>
      </c>
      <c r="AD50" s="100">
        <f t="shared" si="69"/>
        <v>0</v>
      </c>
      <c r="AE50" s="100">
        <f t="shared" si="69"/>
        <v>0</v>
      </c>
      <c r="AF50" s="14"/>
    </row>
    <row r="51" ht="15.75" customHeight="1">
      <c r="A51" s="85"/>
      <c r="C51" s="14"/>
      <c r="D51" s="14"/>
      <c r="E51" s="101"/>
      <c r="F51" s="101"/>
      <c r="G51" s="101"/>
      <c r="H51" s="101"/>
      <c r="I51" s="101"/>
      <c r="J51" s="101"/>
      <c r="K51" s="101"/>
      <c r="L51" s="101"/>
      <c r="M51" s="101"/>
      <c r="N51" s="14"/>
      <c r="O51" s="14"/>
      <c r="P51" s="14"/>
      <c r="Q51" s="14"/>
      <c r="R51" s="101"/>
      <c r="S51" s="101"/>
      <c r="T51" s="101"/>
      <c r="U51" s="101"/>
      <c r="V51" s="101"/>
      <c r="W51" s="101"/>
      <c r="X51" s="101"/>
      <c r="Y51" s="101"/>
      <c r="Z51" s="101"/>
      <c r="AA51" s="14"/>
      <c r="AB51" s="14"/>
      <c r="AC51" s="101"/>
      <c r="AD51" s="101"/>
      <c r="AE51" s="101"/>
      <c r="AF51" s="14"/>
    </row>
    <row r="52" ht="15.75" customHeight="1">
      <c r="A52" s="85"/>
      <c r="C52" s="14"/>
      <c r="D52" s="96" t="s">
        <v>280</v>
      </c>
      <c r="E52" s="97">
        <v>0.0</v>
      </c>
      <c r="F52" s="97">
        <v>0.0</v>
      </c>
      <c r="G52" s="98">
        <f>SUM(E52:F52)</f>
        <v>0</v>
      </c>
      <c r="H52" s="97">
        <v>0.0</v>
      </c>
      <c r="I52" s="97">
        <v>0.0</v>
      </c>
      <c r="J52" s="98">
        <f>SUM(H52:I52)</f>
        <v>0</v>
      </c>
      <c r="K52" s="97">
        <v>0.0</v>
      </c>
      <c r="L52" s="97">
        <v>0.0</v>
      </c>
      <c r="M52" s="98">
        <f>SUM(K52:L52)</f>
        <v>0</v>
      </c>
      <c r="N52" s="14"/>
      <c r="O52" s="14"/>
      <c r="P52" s="14"/>
      <c r="Q52" s="96" t="s">
        <v>280</v>
      </c>
      <c r="R52" s="97">
        <v>0.0</v>
      </c>
      <c r="S52" s="97">
        <v>0.0</v>
      </c>
      <c r="T52" s="98">
        <f>SUM(R52:S52)</f>
        <v>0</v>
      </c>
      <c r="U52" s="97">
        <v>0.0</v>
      </c>
      <c r="V52" s="97">
        <v>0.0</v>
      </c>
      <c r="W52" s="98">
        <f>SUM(U52:V52)</f>
        <v>0</v>
      </c>
      <c r="X52" s="97">
        <v>0.0</v>
      </c>
      <c r="Y52" s="97">
        <v>0.0</v>
      </c>
      <c r="Z52" s="98">
        <f>SUM(X52:Y52)</f>
        <v>0</v>
      </c>
      <c r="AA52" s="14"/>
      <c r="AB52" s="96" t="s">
        <v>280</v>
      </c>
      <c r="AC52" s="98">
        <f>T52/T$16</f>
        <v>0</v>
      </c>
      <c r="AD52" s="98">
        <f>W52/W$16</f>
        <v>0</v>
      </c>
      <c r="AE52" s="98">
        <f>Z52/Z$16</f>
        <v>0</v>
      </c>
      <c r="AF52" s="14"/>
    </row>
    <row r="53" ht="15.75" customHeight="1">
      <c r="A53" s="85"/>
      <c r="C53" s="14"/>
      <c r="D53" s="99" t="s">
        <v>281</v>
      </c>
      <c r="E53" s="100">
        <f t="shared" ref="E53:M53" si="70">E52+E50</f>
        <v>0</v>
      </c>
      <c r="F53" s="100">
        <f t="shared" si="70"/>
        <v>0</v>
      </c>
      <c r="G53" s="100">
        <f t="shared" si="70"/>
        <v>0</v>
      </c>
      <c r="H53" s="100">
        <f t="shared" si="70"/>
        <v>0</v>
      </c>
      <c r="I53" s="100">
        <f t="shared" si="70"/>
        <v>0</v>
      </c>
      <c r="J53" s="100">
        <f t="shared" si="70"/>
        <v>0</v>
      </c>
      <c r="K53" s="100">
        <f t="shared" si="70"/>
        <v>0</v>
      </c>
      <c r="L53" s="100">
        <f t="shared" si="70"/>
        <v>0</v>
      </c>
      <c r="M53" s="100">
        <f t="shared" si="70"/>
        <v>0</v>
      </c>
      <c r="N53" s="14"/>
      <c r="O53" s="14"/>
      <c r="P53" s="14"/>
      <c r="Q53" s="99" t="s">
        <v>281</v>
      </c>
      <c r="R53" s="100">
        <f t="shared" ref="R53:Z53" si="71">R52+R50</f>
        <v>0</v>
      </c>
      <c r="S53" s="100">
        <f t="shared" si="71"/>
        <v>0</v>
      </c>
      <c r="T53" s="100">
        <f t="shared" si="71"/>
        <v>0</v>
      </c>
      <c r="U53" s="100">
        <f t="shared" si="71"/>
        <v>0</v>
      </c>
      <c r="V53" s="100">
        <f t="shared" si="71"/>
        <v>0</v>
      </c>
      <c r="W53" s="100">
        <f t="shared" si="71"/>
        <v>0</v>
      </c>
      <c r="X53" s="100">
        <f t="shared" si="71"/>
        <v>0</v>
      </c>
      <c r="Y53" s="100">
        <f t="shared" si="71"/>
        <v>0</v>
      </c>
      <c r="Z53" s="100">
        <f t="shared" si="71"/>
        <v>0</v>
      </c>
      <c r="AA53" s="14"/>
      <c r="AB53" s="99" t="s">
        <v>281</v>
      </c>
      <c r="AC53" s="100">
        <f t="shared" ref="AC53:AE53" si="72">AC52+AC50</f>
        <v>0</v>
      </c>
      <c r="AD53" s="100">
        <f t="shared" si="72"/>
        <v>0</v>
      </c>
      <c r="AE53" s="100">
        <f t="shared" si="72"/>
        <v>0</v>
      </c>
      <c r="AF53" s="14"/>
    </row>
    <row r="54" ht="15.75" customHeight="1">
      <c r="A54" s="85"/>
      <c r="C54" s="14"/>
      <c r="D54" s="14"/>
      <c r="E54" s="101"/>
      <c r="F54" s="101"/>
      <c r="G54" s="101"/>
      <c r="H54" s="101"/>
      <c r="I54" s="101"/>
      <c r="J54" s="101"/>
      <c r="K54" s="101"/>
      <c r="L54" s="101"/>
      <c r="M54" s="101"/>
      <c r="N54" s="14"/>
      <c r="O54" s="14"/>
      <c r="P54" s="14"/>
      <c r="Q54" s="14"/>
      <c r="R54" s="101"/>
      <c r="S54" s="101"/>
      <c r="T54" s="101"/>
      <c r="U54" s="101"/>
      <c r="V54" s="101"/>
      <c r="W54" s="101"/>
      <c r="X54" s="101"/>
      <c r="Y54" s="101"/>
      <c r="Z54" s="101"/>
      <c r="AA54" s="14"/>
      <c r="AB54" s="14"/>
      <c r="AC54" s="101"/>
      <c r="AD54" s="101"/>
      <c r="AE54" s="101"/>
      <c r="AF54" s="14"/>
    </row>
    <row r="55" ht="15.75" customHeight="1">
      <c r="A55" s="85">
        <f>IF(OR(G55&gt;0,J55&gt;0,M55&gt;0,T55&gt;0,W55&gt;0,Z55&gt;0),1,0)</f>
        <v>0</v>
      </c>
      <c r="C55" s="102"/>
      <c r="D55" s="103" t="s">
        <v>166</v>
      </c>
      <c r="E55" s="97">
        <v>0.0</v>
      </c>
      <c r="F55" s="97">
        <v>0.0</v>
      </c>
      <c r="G55" s="123">
        <f>SUM(E55:F55)</f>
        <v>0</v>
      </c>
      <c r="H55" s="97">
        <v>0.0</v>
      </c>
      <c r="I55" s="97">
        <v>0.0</v>
      </c>
      <c r="J55" s="123">
        <f>SUM(H55:I55)</f>
        <v>0</v>
      </c>
      <c r="K55" s="97">
        <v>0.0</v>
      </c>
      <c r="L55" s="97">
        <v>0.0</v>
      </c>
      <c r="M55" s="123">
        <f>SUM(K55:L55)</f>
        <v>0</v>
      </c>
      <c r="N55" s="102"/>
      <c r="O55" s="102"/>
      <c r="P55" s="102"/>
      <c r="Q55" s="103" t="s">
        <v>167</v>
      </c>
      <c r="R55" s="97">
        <v>0.0</v>
      </c>
      <c r="S55" s="97">
        <v>0.0</v>
      </c>
      <c r="T55" s="123">
        <f>SUM(R55:S55)</f>
        <v>0</v>
      </c>
      <c r="U55" s="97">
        <v>0.0</v>
      </c>
      <c r="V55" s="97">
        <v>0.0</v>
      </c>
      <c r="W55" s="123">
        <f>SUM(U55:V55)</f>
        <v>0</v>
      </c>
      <c r="X55" s="97">
        <v>0.0</v>
      </c>
      <c r="Y55" s="97">
        <v>0.0</v>
      </c>
      <c r="Z55" s="123">
        <f>SUM(X55:Y55)</f>
        <v>0</v>
      </c>
      <c r="AA55" s="102"/>
      <c r="AB55" s="103" t="s">
        <v>166</v>
      </c>
      <c r="AC55" s="123">
        <f>T55/T$16</f>
        <v>0</v>
      </c>
      <c r="AD55" s="123">
        <f>W55/W$16</f>
        <v>0</v>
      </c>
      <c r="AE55" s="123">
        <f>Z55/Z$16</f>
        <v>0</v>
      </c>
      <c r="AF55" s="102"/>
    </row>
    <row r="56" ht="15.75" customHeight="1">
      <c r="A56" s="85"/>
      <c r="C56" s="14"/>
      <c r="D56" s="14"/>
      <c r="E56" s="101"/>
      <c r="F56" s="101"/>
      <c r="G56" s="101"/>
      <c r="H56" s="101"/>
      <c r="I56" s="101"/>
      <c r="J56" s="101"/>
      <c r="K56" s="101"/>
      <c r="L56" s="101"/>
      <c r="M56" s="101"/>
      <c r="N56" s="14"/>
      <c r="O56" s="14"/>
      <c r="P56" s="14"/>
      <c r="Q56" s="14"/>
      <c r="R56" s="101"/>
      <c r="S56" s="101"/>
      <c r="T56" s="101"/>
      <c r="U56" s="101"/>
      <c r="V56" s="101"/>
      <c r="W56" s="101"/>
      <c r="X56" s="101"/>
      <c r="Y56" s="101"/>
      <c r="Z56" s="101"/>
      <c r="AA56" s="14"/>
      <c r="AB56" s="14"/>
      <c r="AC56" s="101"/>
      <c r="AD56" s="101"/>
      <c r="AE56" s="101"/>
      <c r="AF56" s="14"/>
    </row>
    <row r="57" ht="15.75" customHeight="1">
      <c r="A57" s="85"/>
      <c r="C57" s="14"/>
      <c r="D57" s="91" t="s">
        <v>170</v>
      </c>
      <c r="E57" s="124"/>
      <c r="F57" s="124"/>
      <c r="G57" s="94" t="str">
        <f>G21</f>
        <v>31/XX/20XX</v>
      </c>
      <c r="H57" s="124"/>
      <c r="I57" s="124"/>
      <c r="J57" s="94" t="str">
        <f>J21</f>
        <v>31/XX/20XX</v>
      </c>
      <c r="K57" s="124"/>
      <c r="L57" s="124"/>
      <c r="M57" s="94" t="str">
        <f>M21</f>
        <v>31/XX/20XX</v>
      </c>
      <c r="N57" s="14"/>
      <c r="O57" s="14"/>
      <c r="P57" s="14"/>
      <c r="Q57" s="91" t="s">
        <v>171</v>
      </c>
      <c r="R57" s="124"/>
      <c r="S57" s="124"/>
      <c r="T57" s="94" t="str">
        <f>T21</f>
        <v>31/XX/20XX</v>
      </c>
      <c r="U57" s="124"/>
      <c r="V57" s="124"/>
      <c r="W57" s="94" t="str">
        <f>W21</f>
        <v>31/XX/20XX</v>
      </c>
      <c r="X57" s="124"/>
      <c r="Y57" s="124"/>
      <c r="Z57" s="94" t="str">
        <f>Z21</f>
        <v>31/XX/20XX</v>
      </c>
      <c r="AA57" s="14"/>
      <c r="AB57" s="91" t="s">
        <v>170</v>
      </c>
      <c r="AC57" s="94" t="str">
        <f t="shared" ref="AC57:AE57" si="73">AC21</f>
        <v>31/XX/20XX</v>
      </c>
      <c r="AD57" s="94" t="str">
        <f t="shared" si="73"/>
        <v>31/XX/20XX</v>
      </c>
      <c r="AE57" s="94" t="str">
        <f t="shared" si="73"/>
        <v>31/XX/20XX</v>
      </c>
      <c r="AF57" s="14"/>
    </row>
    <row r="58" ht="15.75" customHeight="1">
      <c r="A58" s="85">
        <f t="shared" ref="A58:A63" si="74">IF(OR(G58&lt;0,J58&lt;0,M58&lt;0,T58&lt;0,W58&lt;0,Z58&lt;0),1,0)</f>
        <v>0</v>
      </c>
      <c r="C58" s="14"/>
      <c r="D58" s="96" t="s">
        <v>51</v>
      </c>
      <c r="E58" s="97">
        <v>0.0</v>
      </c>
      <c r="F58" s="97">
        <v>0.0</v>
      </c>
      <c r="G58" s="98">
        <f t="shared" ref="G58:G63" si="75">SUM(E58:F58)</f>
        <v>0</v>
      </c>
      <c r="H58" s="97">
        <v>0.0</v>
      </c>
      <c r="I58" s="97">
        <v>0.0</v>
      </c>
      <c r="J58" s="98">
        <f t="shared" ref="J58:J63" si="76">SUM(H58:I58)</f>
        <v>0</v>
      </c>
      <c r="K58" s="97">
        <v>0.0</v>
      </c>
      <c r="L58" s="97">
        <v>0.0</v>
      </c>
      <c r="M58" s="98">
        <f t="shared" ref="M58:M63" si="77">SUM(K58:L58)</f>
        <v>0</v>
      </c>
      <c r="N58" s="14"/>
      <c r="O58" s="14"/>
      <c r="P58" s="14"/>
      <c r="Q58" s="96" t="s">
        <v>51</v>
      </c>
      <c r="R58" s="97">
        <v>0.0</v>
      </c>
      <c r="S58" s="97">
        <v>0.0</v>
      </c>
      <c r="T58" s="98">
        <f t="shared" ref="T58:T63" si="78">SUM(R58:S58)</f>
        <v>0</v>
      </c>
      <c r="U58" s="97">
        <v>0.0</v>
      </c>
      <c r="V58" s="97">
        <v>0.0</v>
      </c>
      <c r="W58" s="98">
        <f t="shared" ref="W58:W63" si="79">SUM(U58:V58)</f>
        <v>0</v>
      </c>
      <c r="X58" s="97">
        <v>0.0</v>
      </c>
      <c r="Y58" s="97">
        <v>0.0</v>
      </c>
      <c r="Z58" s="98">
        <f t="shared" ref="Z58:Z63" si="80">SUM(X58:Y58)</f>
        <v>0</v>
      </c>
      <c r="AA58" s="14"/>
      <c r="AB58" s="96" t="s">
        <v>51</v>
      </c>
      <c r="AC58" s="98">
        <f t="shared" ref="AC58:AC63" si="81">T58/T$17</f>
        <v>0</v>
      </c>
      <c r="AD58" s="98">
        <f t="shared" ref="AD58:AD63" si="82">W58/W$17</f>
        <v>0</v>
      </c>
      <c r="AE58" s="98">
        <f t="shared" ref="AE58:AE63" si="83">Z58/Z$17</f>
        <v>0</v>
      </c>
      <c r="AF58" s="14"/>
    </row>
    <row r="59" ht="15.75" customHeight="1">
      <c r="A59" s="85">
        <f t="shared" si="74"/>
        <v>0</v>
      </c>
      <c r="C59" s="14"/>
      <c r="D59" s="96" t="s">
        <v>195</v>
      </c>
      <c r="E59" s="97">
        <v>0.0</v>
      </c>
      <c r="F59" s="97">
        <v>0.0</v>
      </c>
      <c r="G59" s="98">
        <f t="shared" si="75"/>
        <v>0</v>
      </c>
      <c r="H59" s="97">
        <v>0.0</v>
      </c>
      <c r="I59" s="97">
        <v>0.0</v>
      </c>
      <c r="J59" s="98">
        <f t="shared" si="76"/>
        <v>0</v>
      </c>
      <c r="K59" s="97">
        <v>0.0</v>
      </c>
      <c r="L59" s="97">
        <v>0.0</v>
      </c>
      <c r="M59" s="98">
        <f t="shared" si="77"/>
        <v>0</v>
      </c>
      <c r="N59" s="14"/>
      <c r="O59" s="14"/>
      <c r="P59" s="14"/>
      <c r="Q59" s="96" t="s">
        <v>195</v>
      </c>
      <c r="R59" s="97">
        <v>0.0</v>
      </c>
      <c r="S59" s="97">
        <v>0.0</v>
      </c>
      <c r="T59" s="98">
        <f t="shared" si="78"/>
        <v>0</v>
      </c>
      <c r="U59" s="97">
        <v>0.0</v>
      </c>
      <c r="V59" s="97">
        <v>0.0</v>
      </c>
      <c r="W59" s="98">
        <f t="shared" si="79"/>
        <v>0</v>
      </c>
      <c r="X59" s="97">
        <v>0.0</v>
      </c>
      <c r="Y59" s="97">
        <v>0.0</v>
      </c>
      <c r="Z59" s="98">
        <f t="shared" si="80"/>
        <v>0</v>
      </c>
      <c r="AA59" s="14"/>
      <c r="AB59" s="96" t="s">
        <v>195</v>
      </c>
      <c r="AC59" s="98">
        <f t="shared" si="81"/>
        <v>0</v>
      </c>
      <c r="AD59" s="98">
        <f t="shared" si="82"/>
        <v>0</v>
      </c>
      <c r="AE59" s="98">
        <f t="shared" si="83"/>
        <v>0</v>
      </c>
      <c r="AF59" s="14"/>
    </row>
    <row r="60" ht="15.75" customHeight="1">
      <c r="A60" s="85">
        <f t="shared" si="74"/>
        <v>0</v>
      </c>
      <c r="C60" s="14"/>
      <c r="D60" s="96" t="s">
        <v>282</v>
      </c>
      <c r="E60" s="97">
        <v>0.0</v>
      </c>
      <c r="F60" s="97">
        <v>0.0</v>
      </c>
      <c r="G60" s="98">
        <f t="shared" si="75"/>
        <v>0</v>
      </c>
      <c r="H60" s="97">
        <v>0.0</v>
      </c>
      <c r="I60" s="97">
        <v>0.0</v>
      </c>
      <c r="J60" s="98">
        <f t="shared" si="76"/>
        <v>0</v>
      </c>
      <c r="K60" s="97">
        <v>0.0</v>
      </c>
      <c r="L60" s="97">
        <v>0.0</v>
      </c>
      <c r="M60" s="98">
        <f t="shared" si="77"/>
        <v>0</v>
      </c>
      <c r="N60" s="14"/>
      <c r="O60" s="14"/>
      <c r="P60" s="14"/>
      <c r="Q60" s="96" t="s">
        <v>282</v>
      </c>
      <c r="R60" s="97">
        <v>0.0</v>
      </c>
      <c r="S60" s="97">
        <v>0.0</v>
      </c>
      <c r="T60" s="98">
        <f t="shared" si="78"/>
        <v>0</v>
      </c>
      <c r="U60" s="97">
        <v>0.0</v>
      </c>
      <c r="V60" s="97">
        <v>0.0</v>
      </c>
      <c r="W60" s="98">
        <f t="shared" si="79"/>
        <v>0</v>
      </c>
      <c r="X60" s="97">
        <v>0.0</v>
      </c>
      <c r="Y60" s="97">
        <v>0.0</v>
      </c>
      <c r="Z60" s="98">
        <f t="shared" si="80"/>
        <v>0</v>
      </c>
      <c r="AA60" s="14"/>
      <c r="AB60" s="96" t="s">
        <v>282</v>
      </c>
      <c r="AC60" s="98">
        <f t="shared" si="81"/>
        <v>0</v>
      </c>
      <c r="AD60" s="98">
        <f t="shared" si="82"/>
        <v>0</v>
      </c>
      <c r="AE60" s="98">
        <f t="shared" si="83"/>
        <v>0</v>
      </c>
      <c r="AF60" s="14"/>
    </row>
    <row r="61" ht="15.75" customHeight="1">
      <c r="A61" s="85">
        <f t="shared" si="74"/>
        <v>0</v>
      </c>
      <c r="C61" s="14"/>
      <c r="D61" s="96" t="s">
        <v>283</v>
      </c>
      <c r="E61" s="97">
        <v>0.0</v>
      </c>
      <c r="F61" s="97">
        <v>0.0</v>
      </c>
      <c r="G61" s="98">
        <f t="shared" si="75"/>
        <v>0</v>
      </c>
      <c r="H61" s="97">
        <v>0.0</v>
      </c>
      <c r="I61" s="97">
        <v>0.0</v>
      </c>
      <c r="J61" s="98">
        <f t="shared" si="76"/>
        <v>0</v>
      </c>
      <c r="K61" s="97">
        <v>0.0</v>
      </c>
      <c r="L61" s="97">
        <v>0.0</v>
      </c>
      <c r="M61" s="98">
        <f t="shared" si="77"/>
        <v>0</v>
      </c>
      <c r="N61" s="14"/>
      <c r="O61" s="14"/>
      <c r="P61" s="14"/>
      <c r="Q61" s="96" t="s">
        <v>283</v>
      </c>
      <c r="R61" s="97">
        <v>0.0</v>
      </c>
      <c r="S61" s="97">
        <v>0.0</v>
      </c>
      <c r="T61" s="98">
        <f t="shared" si="78"/>
        <v>0</v>
      </c>
      <c r="U61" s="97">
        <v>0.0</v>
      </c>
      <c r="V61" s="97">
        <v>0.0</v>
      </c>
      <c r="W61" s="98">
        <f t="shared" si="79"/>
        <v>0</v>
      </c>
      <c r="X61" s="97">
        <v>0.0</v>
      </c>
      <c r="Y61" s="97">
        <v>0.0</v>
      </c>
      <c r="Z61" s="98">
        <f t="shared" si="80"/>
        <v>0</v>
      </c>
      <c r="AA61" s="14"/>
      <c r="AB61" s="96" t="s">
        <v>283</v>
      </c>
      <c r="AC61" s="98">
        <f t="shared" si="81"/>
        <v>0</v>
      </c>
      <c r="AD61" s="98">
        <f t="shared" si="82"/>
        <v>0</v>
      </c>
      <c r="AE61" s="98">
        <f t="shared" si="83"/>
        <v>0</v>
      </c>
      <c r="AF61" s="14"/>
    </row>
    <row r="62" ht="15.75" customHeight="1">
      <c r="A62" s="85">
        <f t="shared" si="74"/>
        <v>0</v>
      </c>
      <c r="C62" s="14"/>
      <c r="D62" s="96" t="s">
        <v>192</v>
      </c>
      <c r="E62" s="97">
        <v>0.0</v>
      </c>
      <c r="F62" s="97">
        <v>0.0</v>
      </c>
      <c r="G62" s="98">
        <f t="shared" si="75"/>
        <v>0</v>
      </c>
      <c r="H62" s="97">
        <v>0.0</v>
      </c>
      <c r="I62" s="97">
        <v>0.0</v>
      </c>
      <c r="J62" s="98">
        <f t="shared" si="76"/>
        <v>0</v>
      </c>
      <c r="K62" s="97">
        <v>0.0</v>
      </c>
      <c r="L62" s="97">
        <v>0.0</v>
      </c>
      <c r="M62" s="98">
        <f t="shared" si="77"/>
        <v>0</v>
      </c>
      <c r="N62" s="14"/>
      <c r="O62" s="14"/>
      <c r="P62" s="14"/>
      <c r="Q62" s="96" t="s">
        <v>192</v>
      </c>
      <c r="R62" s="97">
        <v>0.0</v>
      </c>
      <c r="S62" s="97">
        <v>0.0</v>
      </c>
      <c r="T62" s="98">
        <f t="shared" si="78"/>
        <v>0</v>
      </c>
      <c r="U62" s="97">
        <v>0.0</v>
      </c>
      <c r="V62" s="97">
        <v>0.0</v>
      </c>
      <c r="W62" s="98">
        <f t="shared" si="79"/>
        <v>0</v>
      </c>
      <c r="X62" s="97">
        <v>0.0</v>
      </c>
      <c r="Y62" s="97">
        <v>0.0</v>
      </c>
      <c r="Z62" s="98">
        <f t="shared" si="80"/>
        <v>0</v>
      </c>
      <c r="AA62" s="14"/>
      <c r="AB62" s="96" t="s">
        <v>192</v>
      </c>
      <c r="AC62" s="98">
        <f t="shared" si="81"/>
        <v>0</v>
      </c>
      <c r="AD62" s="98">
        <f t="shared" si="82"/>
        <v>0</v>
      </c>
      <c r="AE62" s="98">
        <f t="shared" si="83"/>
        <v>0</v>
      </c>
      <c r="AF62" s="14"/>
    </row>
    <row r="63" ht="15.75" customHeight="1">
      <c r="A63" s="85">
        <f t="shared" si="74"/>
        <v>0</v>
      </c>
      <c r="C63" s="14"/>
      <c r="D63" s="96" t="s">
        <v>284</v>
      </c>
      <c r="E63" s="97">
        <v>0.0</v>
      </c>
      <c r="F63" s="97">
        <v>0.0</v>
      </c>
      <c r="G63" s="98">
        <f t="shared" si="75"/>
        <v>0</v>
      </c>
      <c r="H63" s="97">
        <v>0.0</v>
      </c>
      <c r="I63" s="97">
        <v>0.0</v>
      </c>
      <c r="J63" s="98">
        <f t="shared" si="76"/>
        <v>0</v>
      </c>
      <c r="K63" s="97">
        <v>0.0</v>
      </c>
      <c r="L63" s="97">
        <v>0.0</v>
      </c>
      <c r="M63" s="98">
        <f t="shared" si="77"/>
        <v>0</v>
      </c>
      <c r="N63" s="14"/>
      <c r="O63" s="14"/>
      <c r="P63" s="14"/>
      <c r="Q63" s="96" t="s">
        <v>284</v>
      </c>
      <c r="R63" s="97">
        <v>0.0</v>
      </c>
      <c r="S63" s="97">
        <v>0.0</v>
      </c>
      <c r="T63" s="98">
        <f t="shared" si="78"/>
        <v>0</v>
      </c>
      <c r="U63" s="97">
        <v>0.0</v>
      </c>
      <c r="V63" s="97">
        <v>0.0</v>
      </c>
      <c r="W63" s="98">
        <f t="shared" si="79"/>
        <v>0</v>
      </c>
      <c r="X63" s="97">
        <v>0.0</v>
      </c>
      <c r="Y63" s="97">
        <v>0.0</v>
      </c>
      <c r="Z63" s="98">
        <f t="shared" si="80"/>
        <v>0</v>
      </c>
      <c r="AA63" s="14"/>
      <c r="AB63" s="96" t="s">
        <v>284</v>
      </c>
      <c r="AC63" s="98">
        <f t="shared" si="81"/>
        <v>0</v>
      </c>
      <c r="AD63" s="98">
        <f t="shared" si="82"/>
        <v>0</v>
      </c>
      <c r="AE63" s="98">
        <f t="shared" si="83"/>
        <v>0</v>
      </c>
      <c r="AF63" s="14"/>
    </row>
    <row r="64" ht="15.75" customHeight="1">
      <c r="A64" s="85"/>
      <c r="C64" s="14"/>
      <c r="D64" s="99" t="s">
        <v>285</v>
      </c>
      <c r="E64" s="100">
        <f t="shared" ref="E64:M64" si="84">SUM(E58:E63)</f>
        <v>0</v>
      </c>
      <c r="F64" s="100">
        <f t="shared" si="84"/>
        <v>0</v>
      </c>
      <c r="G64" s="100">
        <f t="shared" si="84"/>
        <v>0</v>
      </c>
      <c r="H64" s="100">
        <f t="shared" si="84"/>
        <v>0</v>
      </c>
      <c r="I64" s="100">
        <f t="shared" si="84"/>
        <v>0</v>
      </c>
      <c r="J64" s="100">
        <f t="shared" si="84"/>
        <v>0</v>
      </c>
      <c r="K64" s="100">
        <f t="shared" si="84"/>
        <v>0</v>
      </c>
      <c r="L64" s="100">
        <f t="shared" si="84"/>
        <v>0</v>
      </c>
      <c r="M64" s="100">
        <f t="shared" si="84"/>
        <v>0</v>
      </c>
      <c r="N64" s="14"/>
      <c r="O64" s="14"/>
      <c r="P64" s="14"/>
      <c r="Q64" s="99" t="s">
        <v>285</v>
      </c>
      <c r="R64" s="100">
        <f t="shared" ref="R64:Z64" si="85">SUM(R58:R63)</f>
        <v>0</v>
      </c>
      <c r="S64" s="100">
        <f t="shared" si="85"/>
        <v>0</v>
      </c>
      <c r="T64" s="100">
        <f t="shared" si="85"/>
        <v>0</v>
      </c>
      <c r="U64" s="100">
        <f t="shared" si="85"/>
        <v>0</v>
      </c>
      <c r="V64" s="100">
        <f t="shared" si="85"/>
        <v>0</v>
      </c>
      <c r="W64" s="100">
        <f t="shared" si="85"/>
        <v>0</v>
      </c>
      <c r="X64" s="100">
        <f t="shared" si="85"/>
        <v>0</v>
      </c>
      <c r="Y64" s="100">
        <f t="shared" si="85"/>
        <v>0</v>
      </c>
      <c r="Z64" s="100">
        <f t="shared" si="85"/>
        <v>0</v>
      </c>
      <c r="AA64" s="14"/>
      <c r="AB64" s="99" t="s">
        <v>285</v>
      </c>
      <c r="AC64" s="100">
        <f t="shared" ref="AC64:AE64" si="86">SUM(AC58:AC63)</f>
        <v>0</v>
      </c>
      <c r="AD64" s="100">
        <f t="shared" si="86"/>
        <v>0</v>
      </c>
      <c r="AE64" s="100">
        <f t="shared" si="86"/>
        <v>0</v>
      </c>
      <c r="AF64" s="14"/>
    </row>
    <row r="65" ht="15.75" customHeight="1">
      <c r="A65" s="85"/>
      <c r="C65" s="14"/>
      <c r="D65" s="14"/>
      <c r="E65" s="104"/>
      <c r="F65" s="104"/>
      <c r="G65" s="104"/>
      <c r="H65" s="104"/>
      <c r="I65" s="104"/>
      <c r="J65" s="104"/>
      <c r="K65" s="104"/>
      <c r="L65" s="104"/>
      <c r="M65" s="104"/>
      <c r="N65" s="14"/>
      <c r="O65" s="14"/>
      <c r="P65" s="14"/>
      <c r="Q65" s="14"/>
      <c r="R65" s="104"/>
      <c r="S65" s="104"/>
      <c r="T65" s="104"/>
      <c r="U65" s="104"/>
      <c r="V65" s="104"/>
      <c r="W65" s="104"/>
      <c r="X65" s="104"/>
      <c r="Y65" s="104"/>
      <c r="Z65" s="104"/>
      <c r="AA65" s="14"/>
      <c r="AB65" s="14"/>
      <c r="AC65" s="104"/>
      <c r="AD65" s="104"/>
      <c r="AE65" s="104"/>
      <c r="AF65" s="14"/>
    </row>
    <row r="66" ht="15.75" customHeight="1">
      <c r="A66" s="85">
        <f t="shared" ref="A66:A75" si="87">IF(OR(G66&lt;0,J66&lt;0,M66&lt;0,T66&lt;0,W66&lt;0,Z66&lt;0),1,0)</f>
        <v>0</v>
      </c>
      <c r="C66" s="14"/>
      <c r="D66" s="96" t="s">
        <v>188</v>
      </c>
      <c r="E66" s="97">
        <v>0.0</v>
      </c>
      <c r="F66" s="97">
        <v>0.0</v>
      </c>
      <c r="G66" s="98">
        <f t="shared" ref="G66:G75" si="88">SUM(E66:F66)</f>
        <v>0</v>
      </c>
      <c r="H66" s="97">
        <v>0.0</v>
      </c>
      <c r="I66" s="97">
        <v>0.0</v>
      </c>
      <c r="J66" s="98">
        <f t="shared" ref="J66:J75" si="89">SUM(H66:I66)</f>
        <v>0</v>
      </c>
      <c r="K66" s="97">
        <v>0.0</v>
      </c>
      <c r="L66" s="97">
        <v>0.0</v>
      </c>
      <c r="M66" s="98">
        <f t="shared" ref="M66:M75" si="90">SUM(K66:L66)</f>
        <v>0</v>
      </c>
      <c r="N66" s="14"/>
      <c r="O66" s="14"/>
      <c r="P66" s="14"/>
      <c r="Q66" s="96" t="s">
        <v>188</v>
      </c>
      <c r="R66" s="97">
        <v>0.0</v>
      </c>
      <c r="S66" s="97">
        <v>0.0</v>
      </c>
      <c r="T66" s="98">
        <f t="shared" ref="T66:T75" si="91">SUM(R66:S66)</f>
        <v>0</v>
      </c>
      <c r="U66" s="97">
        <v>0.0</v>
      </c>
      <c r="V66" s="97">
        <v>0.0</v>
      </c>
      <c r="W66" s="98">
        <f t="shared" ref="W66:W75" si="92">SUM(U66:V66)</f>
        <v>0</v>
      </c>
      <c r="X66" s="97">
        <v>0.0</v>
      </c>
      <c r="Y66" s="97">
        <v>0.0</v>
      </c>
      <c r="Z66" s="98">
        <f t="shared" ref="Z66:Z75" si="93">SUM(X66:Y66)</f>
        <v>0</v>
      </c>
      <c r="AA66" s="14"/>
      <c r="AB66" s="96" t="s">
        <v>188</v>
      </c>
      <c r="AC66" s="98">
        <f t="shared" ref="AC66:AC75" si="94">T66/T$17</f>
        <v>0</v>
      </c>
      <c r="AD66" s="98">
        <f t="shared" ref="AD66:AD75" si="95">W66/W$17</f>
        <v>0</v>
      </c>
      <c r="AE66" s="98">
        <f t="shared" ref="AE66:AE75" si="96">Z66/Z$17</f>
        <v>0</v>
      </c>
      <c r="AF66" s="14"/>
    </row>
    <row r="67" ht="15.75" customHeight="1">
      <c r="A67" s="85">
        <f t="shared" si="87"/>
        <v>0</v>
      </c>
      <c r="C67" s="14"/>
      <c r="D67" s="96" t="s">
        <v>286</v>
      </c>
      <c r="E67" s="97">
        <v>0.0</v>
      </c>
      <c r="F67" s="97">
        <v>0.0</v>
      </c>
      <c r="G67" s="98">
        <f t="shared" si="88"/>
        <v>0</v>
      </c>
      <c r="H67" s="97">
        <v>0.0</v>
      </c>
      <c r="I67" s="97">
        <v>0.0</v>
      </c>
      <c r="J67" s="98">
        <f t="shared" si="89"/>
        <v>0</v>
      </c>
      <c r="K67" s="97">
        <v>0.0</v>
      </c>
      <c r="L67" s="97">
        <v>0.0</v>
      </c>
      <c r="M67" s="98">
        <f t="shared" si="90"/>
        <v>0</v>
      </c>
      <c r="N67" s="14"/>
      <c r="O67" s="14"/>
      <c r="P67" s="14"/>
      <c r="Q67" s="96" t="s">
        <v>286</v>
      </c>
      <c r="R67" s="97">
        <v>0.0</v>
      </c>
      <c r="S67" s="97">
        <v>0.0</v>
      </c>
      <c r="T67" s="98">
        <f t="shared" si="91"/>
        <v>0</v>
      </c>
      <c r="U67" s="97">
        <v>0.0</v>
      </c>
      <c r="V67" s="97">
        <v>0.0</v>
      </c>
      <c r="W67" s="98">
        <f t="shared" si="92"/>
        <v>0</v>
      </c>
      <c r="X67" s="97">
        <v>0.0</v>
      </c>
      <c r="Y67" s="97">
        <v>0.0</v>
      </c>
      <c r="Z67" s="98">
        <f t="shared" si="93"/>
        <v>0</v>
      </c>
      <c r="AA67" s="14"/>
      <c r="AB67" s="96" t="s">
        <v>286</v>
      </c>
      <c r="AC67" s="98">
        <f t="shared" si="94"/>
        <v>0</v>
      </c>
      <c r="AD67" s="98">
        <f t="shared" si="95"/>
        <v>0</v>
      </c>
      <c r="AE67" s="98">
        <f t="shared" si="96"/>
        <v>0</v>
      </c>
      <c r="AF67" s="14"/>
    </row>
    <row r="68" ht="15.75" customHeight="1">
      <c r="A68" s="85">
        <f t="shared" si="87"/>
        <v>0</v>
      </c>
      <c r="C68" s="14"/>
      <c r="D68" s="96" t="s">
        <v>287</v>
      </c>
      <c r="E68" s="97">
        <v>0.0</v>
      </c>
      <c r="F68" s="97">
        <v>0.0</v>
      </c>
      <c r="G68" s="98">
        <f t="shared" si="88"/>
        <v>0</v>
      </c>
      <c r="H68" s="97">
        <v>0.0</v>
      </c>
      <c r="I68" s="97">
        <v>0.0</v>
      </c>
      <c r="J68" s="98">
        <f t="shared" si="89"/>
        <v>0</v>
      </c>
      <c r="K68" s="97">
        <v>0.0</v>
      </c>
      <c r="L68" s="97">
        <v>0.0</v>
      </c>
      <c r="M68" s="98">
        <f t="shared" si="90"/>
        <v>0</v>
      </c>
      <c r="N68" s="14"/>
      <c r="O68" s="14"/>
      <c r="P68" s="14"/>
      <c r="Q68" s="96" t="s">
        <v>287</v>
      </c>
      <c r="R68" s="97">
        <v>0.0</v>
      </c>
      <c r="S68" s="97">
        <v>0.0</v>
      </c>
      <c r="T68" s="98">
        <f t="shared" si="91"/>
        <v>0</v>
      </c>
      <c r="U68" s="97">
        <v>0.0</v>
      </c>
      <c r="V68" s="97">
        <v>0.0</v>
      </c>
      <c r="W68" s="98">
        <f t="shared" si="92"/>
        <v>0</v>
      </c>
      <c r="X68" s="97">
        <v>0.0</v>
      </c>
      <c r="Y68" s="97">
        <v>0.0</v>
      </c>
      <c r="Z68" s="98">
        <f t="shared" si="93"/>
        <v>0</v>
      </c>
      <c r="AA68" s="14"/>
      <c r="AB68" s="96" t="s">
        <v>287</v>
      </c>
      <c r="AC68" s="98">
        <f t="shared" si="94"/>
        <v>0</v>
      </c>
      <c r="AD68" s="98">
        <f t="shared" si="95"/>
        <v>0</v>
      </c>
      <c r="AE68" s="98">
        <f t="shared" si="96"/>
        <v>0</v>
      </c>
      <c r="AF68" s="14"/>
    </row>
    <row r="69" ht="15.75" customHeight="1">
      <c r="A69" s="85">
        <f t="shared" si="87"/>
        <v>0</v>
      </c>
      <c r="C69" s="14"/>
      <c r="D69" s="96" t="s">
        <v>288</v>
      </c>
      <c r="E69" s="97">
        <v>0.0</v>
      </c>
      <c r="F69" s="97">
        <v>0.0</v>
      </c>
      <c r="G69" s="98">
        <f t="shared" si="88"/>
        <v>0</v>
      </c>
      <c r="H69" s="97">
        <v>0.0</v>
      </c>
      <c r="I69" s="97">
        <v>0.0</v>
      </c>
      <c r="J69" s="98">
        <f t="shared" si="89"/>
        <v>0</v>
      </c>
      <c r="K69" s="97">
        <v>0.0</v>
      </c>
      <c r="L69" s="97">
        <v>0.0</v>
      </c>
      <c r="M69" s="98">
        <f t="shared" si="90"/>
        <v>0</v>
      </c>
      <c r="N69" s="14"/>
      <c r="O69" s="14"/>
      <c r="P69" s="14"/>
      <c r="Q69" s="96" t="s">
        <v>288</v>
      </c>
      <c r="R69" s="97">
        <v>0.0</v>
      </c>
      <c r="S69" s="97">
        <v>0.0</v>
      </c>
      <c r="T69" s="98">
        <f t="shared" si="91"/>
        <v>0</v>
      </c>
      <c r="U69" s="97">
        <v>0.0</v>
      </c>
      <c r="V69" s="97">
        <v>0.0</v>
      </c>
      <c r="W69" s="98">
        <f t="shared" si="92"/>
        <v>0</v>
      </c>
      <c r="X69" s="97">
        <v>0.0</v>
      </c>
      <c r="Y69" s="97">
        <v>0.0</v>
      </c>
      <c r="Z69" s="98">
        <f t="shared" si="93"/>
        <v>0</v>
      </c>
      <c r="AA69" s="14"/>
      <c r="AB69" s="96" t="s">
        <v>288</v>
      </c>
      <c r="AC69" s="98">
        <f t="shared" si="94"/>
        <v>0</v>
      </c>
      <c r="AD69" s="98">
        <f t="shared" si="95"/>
        <v>0</v>
      </c>
      <c r="AE69" s="98">
        <f t="shared" si="96"/>
        <v>0</v>
      </c>
      <c r="AF69" s="14"/>
    </row>
    <row r="70" ht="15.75" customHeight="1">
      <c r="A70" s="85">
        <f t="shared" si="87"/>
        <v>0</v>
      </c>
      <c r="C70" s="14"/>
      <c r="D70" s="96" t="s">
        <v>289</v>
      </c>
      <c r="E70" s="97">
        <v>0.0</v>
      </c>
      <c r="F70" s="97">
        <v>0.0</v>
      </c>
      <c r="G70" s="98">
        <f t="shared" si="88"/>
        <v>0</v>
      </c>
      <c r="H70" s="97">
        <v>0.0</v>
      </c>
      <c r="I70" s="97">
        <v>0.0</v>
      </c>
      <c r="J70" s="98">
        <f t="shared" si="89"/>
        <v>0</v>
      </c>
      <c r="K70" s="97">
        <v>0.0</v>
      </c>
      <c r="L70" s="97">
        <v>0.0</v>
      </c>
      <c r="M70" s="98">
        <f t="shared" si="90"/>
        <v>0</v>
      </c>
      <c r="N70" s="14"/>
      <c r="O70" s="14"/>
      <c r="P70" s="14"/>
      <c r="Q70" s="96" t="s">
        <v>289</v>
      </c>
      <c r="R70" s="97">
        <v>0.0</v>
      </c>
      <c r="S70" s="97">
        <v>0.0</v>
      </c>
      <c r="T70" s="98">
        <f t="shared" si="91"/>
        <v>0</v>
      </c>
      <c r="U70" s="97">
        <v>0.0</v>
      </c>
      <c r="V70" s="97">
        <v>0.0</v>
      </c>
      <c r="W70" s="98">
        <f t="shared" si="92"/>
        <v>0</v>
      </c>
      <c r="X70" s="97">
        <v>0.0</v>
      </c>
      <c r="Y70" s="97">
        <v>0.0</v>
      </c>
      <c r="Z70" s="98">
        <f t="shared" si="93"/>
        <v>0</v>
      </c>
      <c r="AA70" s="14"/>
      <c r="AB70" s="96" t="s">
        <v>289</v>
      </c>
      <c r="AC70" s="98">
        <f t="shared" si="94"/>
        <v>0</v>
      </c>
      <c r="AD70" s="98">
        <f t="shared" si="95"/>
        <v>0</v>
      </c>
      <c r="AE70" s="98">
        <f t="shared" si="96"/>
        <v>0</v>
      </c>
      <c r="AF70" s="14"/>
    </row>
    <row r="71" ht="15.75" customHeight="1">
      <c r="A71" s="85">
        <f t="shared" si="87"/>
        <v>0</v>
      </c>
      <c r="C71" s="14"/>
      <c r="D71" s="96" t="s">
        <v>194</v>
      </c>
      <c r="E71" s="97">
        <v>0.0</v>
      </c>
      <c r="F71" s="97">
        <v>0.0</v>
      </c>
      <c r="G71" s="98">
        <f t="shared" si="88"/>
        <v>0</v>
      </c>
      <c r="H71" s="97">
        <v>0.0</v>
      </c>
      <c r="I71" s="97">
        <v>0.0</v>
      </c>
      <c r="J71" s="98">
        <f t="shared" si="89"/>
        <v>0</v>
      </c>
      <c r="K71" s="97">
        <v>0.0</v>
      </c>
      <c r="L71" s="97">
        <v>0.0</v>
      </c>
      <c r="M71" s="98">
        <f t="shared" si="90"/>
        <v>0</v>
      </c>
      <c r="N71" s="14"/>
      <c r="O71" s="14"/>
      <c r="P71" s="14"/>
      <c r="Q71" s="96" t="s">
        <v>194</v>
      </c>
      <c r="R71" s="97">
        <v>0.0</v>
      </c>
      <c r="S71" s="97">
        <v>0.0</v>
      </c>
      <c r="T71" s="98">
        <f t="shared" si="91"/>
        <v>0</v>
      </c>
      <c r="U71" s="97">
        <v>0.0</v>
      </c>
      <c r="V71" s="97">
        <v>0.0</v>
      </c>
      <c r="W71" s="98">
        <f t="shared" si="92"/>
        <v>0</v>
      </c>
      <c r="X71" s="97">
        <v>0.0</v>
      </c>
      <c r="Y71" s="97">
        <v>0.0</v>
      </c>
      <c r="Z71" s="98">
        <f t="shared" si="93"/>
        <v>0</v>
      </c>
      <c r="AA71" s="14"/>
      <c r="AB71" s="96" t="s">
        <v>194</v>
      </c>
      <c r="AC71" s="98">
        <f t="shared" si="94"/>
        <v>0</v>
      </c>
      <c r="AD71" s="98">
        <f t="shared" si="95"/>
        <v>0</v>
      </c>
      <c r="AE71" s="98">
        <f t="shared" si="96"/>
        <v>0</v>
      </c>
      <c r="AF71" s="14"/>
    </row>
    <row r="72" ht="15.75" customHeight="1">
      <c r="A72" s="85">
        <f t="shared" si="87"/>
        <v>0</v>
      </c>
      <c r="C72" s="14"/>
      <c r="D72" s="96" t="s">
        <v>290</v>
      </c>
      <c r="E72" s="97">
        <v>0.0</v>
      </c>
      <c r="F72" s="97">
        <v>0.0</v>
      </c>
      <c r="G72" s="98">
        <f t="shared" si="88"/>
        <v>0</v>
      </c>
      <c r="H72" s="97">
        <v>0.0</v>
      </c>
      <c r="I72" s="97">
        <v>0.0</v>
      </c>
      <c r="J72" s="98">
        <f t="shared" si="89"/>
        <v>0</v>
      </c>
      <c r="K72" s="97">
        <v>0.0</v>
      </c>
      <c r="L72" s="97">
        <v>0.0</v>
      </c>
      <c r="M72" s="98">
        <f t="shared" si="90"/>
        <v>0</v>
      </c>
      <c r="N72" s="14"/>
      <c r="O72" s="14"/>
      <c r="P72" s="14"/>
      <c r="Q72" s="96" t="s">
        <v>290</v>
      </c>
      <c r="R72" s="97">
        <v>0.0</v>
      </c>
      <c r="S72" s="97">
        <v>0.0</v>
      </c>
      <c r="T72" s="98">
        <f t="shared" si="91"/>
        <v>0</v>
      </c>
      <c r="U72" s="97">
        <v>0.0</v>
      </c>
      <c r="V72" s="97">
        <v>0.0</v>
      </c>
      <c r="W72" s="98">
        <f t="shared" si="92"/>
        <v>0</v>
      </c>
      <c r="X72" s="97">
        <v>0.0</v>
      </c>
      <c r="Y72" s="97">
        <v>0.0</v>
      </c>
      <c r="Z72" s="98">
        <f t="shared" si="93"/>
        <v>0</v>
      </c>
      <c r="AA72" s="14"/>
      <c r="AB72" s="96" t="s">
        <v>290</v>
      </c>
      <c r="AC72" s="98">
        <f t="shared" si="94"/>
        <v>0</v>
      </c>
      <c r="AD72" s="98">
        <f t="shared" si="95"/>
        <v>0</v>
      </c>
      <c r="AE72" s="98">
        <f t="shared" si="96"/>
        <v>0</v>
      </c>
      <c r="AF72" s="14"/>
    </row>
    <row r="73" ht="15.75" customHeight="1">
      <c r="A73" s="85">
        <f t="shared" si="87"/>
        <v>0</v>
      </c>
      <c r="C73" s="14"/>
      <c r="D73" s="96" t="s">
        <v>192</v>
      </c>
      <c r="E73" s="97">
        <v>0.0</v>
      </c>
      <c r="F73" s="97">
        <v>0.0</v>
      </c>
      <c r="G73" s="98">
        <f t="shared" si="88"/>
        <v>0</v>
      </c>
      <c r="H73" s="97">
        <v>0.0</v>
      </c>
      <c r="I73" s="97">
        <v>0.0</v>
      </c>
      <c r="J73" s="98">
        <f t="shared" si="89"/>
        <v>0</v>
      </c>
      <c r="K73" s="97">
        <v>0.0</v>
      </c>
      <c r="L73" s="97">
        <v>0.0</v>
      </c>
      <c r="M73" s="98">
        <f t="shared" si="90"/>
        <v>0</v>
      </c>
      <c r="N73" s="14"/>
      <c r="O73" s="14"/>
      <c r="P73" s="14"/>
      <c r="Q73" s="96" t="s">
        <v>192</v>
      </c>
      <c r="R73" s="97">
        <v>0.0</v>
      </c>
      <c r="S73" s="97">
        <v>0.0</v>
      </c>
      <c r="T73" s="98">
        <f t="shared" si="91"/>
        <v>0</v>
      </c>
      <c r="U73" s="97">
        <v>0.0</v>
      </c>
      <c r="V73" s="97">
        <v>0.0</v>
      </c>
      <c r="W73" s="98">
        <f t="shared" si="92"/>
        <v>0</v>
      </c>
      <c r="X73" s="97">
        <v>0.0</v>
      </c>
      <c r="Y73" s="97">
        <v>0.0</v>
      </c>
      <c r="Z73" s="98">
        <f t="shared" si="93"/>
        <v>0</v>
      </c>
      <c r="AA73" s="14"/>
      <c r="AB73" s="96" t="s">
        <v>192</v>
      </c>
      <c r="AC73" s="98">
        <f t="shared" si="94"/>
        <v>0</v>
      </c>
      <c r="AD73" s="98">
        <f t="shared" si="95"/>
        <v>0</v>
      </c>
      <c r="AE73" s="98">
        <f t="shared" si="96"/>
        <v>0</v>
      </c>
      <c r="AF73" s="14"/>
    </row>
    <row r="74" ht="15.75" customHeight="1">
      <c r="A74" s="85">
        <f t="shared" si="87"/>
        <v>0</v>
      </c>
      <c r="C74" s="14"/>
      <c r="D74" s="96" t="s">
        <v>291</v>
      </c>
      <c r="E74" s="97">
        <v>0.0</v>
      </c>
      <c r="F74" s="97">
        <v>0.0</v>
      </c>
      <c r="G74" s="98">
        <f t="shared" si="88"/>
        <v>0</v>
      </c>
      <c r="H74" s="97">
        <v>0.0</v>
      </c>
      <c r="I74" s="97">
        <v>0.0</v>
      </c>
      <c r="J74" s="98">
        <f t="shared" si="89"/>
        <v>0</v>
      </c>
      <c r="K74" s="97">
        <v>0.0</v>
      </c>
      <c r="L74" s="97">
        <v>0.0</v>
      </c>
      <c r="M74" s="98">
        <f t="shared" si="90"/>
        <v>0</v>
      </c>
      <c r="N74" s="14"/>
      <c r="O74" s="14"/>
      <c r="P74" s="14"/>
      <c r="Q74" s="96" t="s">
        <v>291</v>
      </c>
      <c r="R74" s="97">
        <v>0.0</v>
      </c>
      <c r="S74" s="97">
        <v>0.0</v>
      </c>
      <c r="T74" s="98">
        <f t="shared" si="91"/>
        <v>0</v>
      </c>
      <c r="U74" s="97">
        <v>0.0</v>
      </c>
      <c r="V74" s="97">
        <v>0.0</v>
      </c>
      <c r="W74" s="98">
        <f t="shared" si="92"/>
        <v>0</v>
      </c>
      <c r="X74" s="97">
        <v>0.0</v>
      </c>
      <c r="Y74" s="97">
        <v>0.0</v>
      </c>
      <c r="Z74" s="98">
        <f t="shared" si="93"/>
        <v>0</v>
      </c>
      <c r="AA74" s="14"/>
      <c r="AB74" s="96" t="s">
        <v>291</v>
      </c>
      <c r="AC74" s="98">
        <f t="shared" si="94"/>
        <v>0</v>
      </c>
      <c r="AD74" s="98">
        <f t="shared" si="95"/>
        <v>0</v>
      </c>
      <c r="AE74" s="98">
        <f t="shared" si="96"/>
        <v>0</v>
      </c>
      <c r="AF74" s="14"/>
    </row>
    <row r="75" ht="15.75" customHeight="1">
      <c r="A75" s="85">
        <f t="shared" si="87"/>
        <v>0</v>
      </c>
      <c r="C75" s="14"/>
      <c r="D75" s="96" t="s">
        <v>292</v>
      </c>
      <c r="E75" s="97">
        <v>0.0</v>
      </c>
      <c r="F75" s="97">
        <v>0.0</v>
      </c>
      <c r="G75" s="98">
        <f t="shared" si="88"/>
        <v>0</v>
      </c>
      <c r="H75" s="97">
        <v>0.0</v>
      </c>
      <c r="I75" s="97">
        <v>0.0</v>
      </c>
      <c r="J75" s="98">
        <f t="shared" si="89"/>
        <v>0</v>
      </c>
      <c r="K75" s="97">
        <v>0.0</v>
      </c>
      <c r="L75" s="97">
        <v>0.0</v>
      </c>
      <c r="M75" s="98">
        <f t="shared" si="90"/>
        <v>0</v>
      </c>
      <c r="N75" s="14"/>
      <c r="O75" s="14"/>
      <c r="P75" s="14"/>
      <c r="Q75" s="96" t="s">
        <v>292</v>
      </c>
      <c r="R75" s="97">
        <v>0.0</v>
      </c>
      <c r="S75" s="97">
        <v>0.0</v>
      </c>
      <c r="T75" s="98">
        <f t="shared" si="91"/>
        <v>0</v>
      </c>
      <c r="U75" s="97">
        <v>0.0</v>
      </c>
      <c r="V75" s="97">
        <v>0.0</v>
      </c>
      <c r="W75" s="98">
        <f t="shared" si="92"/>
        <v>0</v>
      </c>
      <c r="X75" s="97">
        <v>0.0</v>
      </c>
      <c r="Y75" s="97">
        <v>0.0</v>
      </c>
      <c r="Z75" s="98">
        <f t="shared" si="93"/>
        <v>0</v>
      </c>
      <c r="AA75" s="14"/>
      <c r="AB75" s="96" t="s">
        <v>292</v>
      </c>
      <c r="AC75" s="98">
        <f t="shared" si="94"/>
        <v>0</v>
      </c>
      <c r="AD75" s="98">
        <f t="shared" si="95"/>
        <v>0</v>
      </c>
      <c r="AE75" s="98">
        <f t="shared" si="96"/>
        <v>0</v>
      </c>
      <c r="AF75" s="14"/>
    </row>
    <row r="76" ht="15.75" customHeight="1">
      <c r="A76" s="85"/>
      <c r="C76" s="14"/>
      <c r="D76" s="99" t="s">
        <v>293</v>
      </c>
      <c r="E76" s="100">
        <f t="shared" ref="E76:M76" si="97">SUM(E66:E75)</f>
        <v>0</v>
      </c>
      <c r="F76" s="100">
        <f t="shared" si="97"/>
        <v>0</v>
      </c>
      <c r="G76" s="100">
        <f t="shared" si="97"/>
        <v>0</v>
      </c>
      <c r="H76" s="100">
        <f t="shared" si="97"/>
        <v>0</v>
      </c>
      <c r="I76" s="100">
        <f t="shared" si="97"/>
        <v>0</v>
      </c>
      <c r="J76" s="100">
        <f t="shared" si="97"/>
        <v>0</v>
      </c>
      <c r="K76" s="100">
        <f t="shared" si="97"/>
        <v>0</v>
      </c>
      <c r="L76" s="100">
        <f t="shared" si="97"/>
        <v>0</v>
      </c>
      <c r="M76" s="100">
        <f t="shared" si="97"/>
        <v>0</v>
      </c>
      <c r="N76" s="14"/>
      <c r="O76" s="14"/>
      <c r="P76" s="14"/>
      <c r="Q76" s="99" t="s">
        <v>293</v>
      </c>
      <c r="R76" s="100">
        <f t="shared" ref="R76:Z76" si="98">SUM(R66:R75)</f>
        <v>0</v>
      </c>
      <c r="S76" s="100">
        <f t="shared" si="98"/>
        <v>0</v>
      </c>
      <c r="T76" s="100">
        <f t="shared" si="98"/>
        <v>0</v>
      </c>
      <c r="U76" s="100">
        <f t="shared" si="98"/>
        <v>0</v>
      </c>
      <c r="V76" s="100">
        <f t="shared" si="98"/>
        <v>0</v>
      </c>
      <c r="W76" s="100">
        <f t="shared" si="98"/>
        <v>0</v>
      </c>
      <c r="X76" s="100">
        <f t="shared" si="98"/>
        <v>0</v>
      </c>
      <c r="Y76" s="100">
        <f t="shared" si="98"/>
        <v>0</v>
      </c>
      <c r="Z76" s="100">
        <f t="shared" si="98"/>
        <v>0</v>
      </c>
      <c r="AA76" s="14"/>
      <c r="AB76" s="99" t="s">
        <v>293</v>
      </c>
      <c r="AC76" s="100">
        <f t="shared" ref="AC76:AE76" si="99">SUM(AC66:AC75)</f>
        <v>0</v>
      </c>
      <c r="AD76" s="100">
        <f t="shared" si="99"/>
        <v>0</v>
      </c>
      <c r="AE76" s="100">
        <f t="shared" si="99"/>
        <v>0</v>
      </c>
      <c r="AF76" s="14"/>
    </row>
    <row r="77" ht="15.75" customHeight="1">
      <c r="A77" s="85"/>
      <c r="C77" s="14"/>
      <c r="D77" s="14"/>
      <c r="E77" s="104"/>
      <c r="F77" s="104"/>
      <c r="G77" s="104"/>
      <c r="H77" s="104"/>
      <c r="I77" s="104"/>
      <c r="J77" s="104"/>
      <c r="K77" s="104"/>
      <c r="L77" s="104"/>
      <c r="M77" s="104"/>
      <c r="N77" s="14"/>
      <c r="O77" s="14"/>
      <c r="P77" s="14"/>
      <c r="Q77" s="14"/>
      <c r="R77" s="104"/>
      <c r="S77" s="104"/>
      <c r="T77" s="104"/>
      <c r="U77" s="104"/>
      <c r="V77" s="104"/>
      <c r="W77" s="104"/>
      <c r="X77" s="104"/>
      <c r="Y77" s="104"/>
      <c r="Z77" s="104"/>
      <c r="AA77" s="14"/>
      <c r="AB77" s="14"/>
      <c r="AC77" s="104"/>
      <c r="AD77" s="104"/>
      <c r="AE77" s="104"/>
      <c r="AF77" s="14"/>
    </row>
    <row r="78" ht="15.75" customHeight="1">
      <c r="A78" s="85">
        <f t="shared" ref="A78:A87" si="100">IF(OR(G78&lt;0,J78&lt;0,M78&lt;0,T78&lt;0,W78&lt;0,Z78&lt;0),1,0)</f>
        <v>0</v>
      </c>
      <c r="C78" s="14"/>
      <c r="D78" s="107" t="s">
        <v>294</v>
      </c>
      <c r="E78" s="97">
        <v>0.0</v>
      </c>
      <c r="F78" s="97">
        <v>0.0</v>
      </c>
      <c r="G78" s="98">
        <f t="shared" ref="G78:G87" si="101">SUM(E78:F78)</f>
        <v>0</v>
      </c>
      <c r="H78" s="97">
        <v>0.0</v>
      </c>
      <c r="I78" s="97">
        <v>0.0</v>
      </c>
      <c r="J78" s="98">
        <f t="shared" ref="J78:J87" si="102">SUM(H78:I78)</f>
        <v>0</v>
      </c>
      <c r="K78" s="97">
        <v>0.0</v>
      </c>
      <c r="L78" s="97">
        <v>0.0</v>
      </c>
      <c r="M78" s="98">
        <f t="shared" ref="M78:M87" si="103">SUM(K78:L78)</f>
        <v>0</v>
      </c>
      <c r="N78" s="14"/>
      <c r="O78" s="14"/>
      <c r="P78" s="14"/>
      <c r="Q78" s="107" t="s">
        <v>294</v>
      </c>
      <c r="R78" s="97">
        <v>0.0</v>
      </c>
      <c r="S78" s="97">
        <v>0.0</v>
      </c>
      <c r="T78" s="98">
        <f t="shared" ref="T78:T87" si="104">SUM(R78:S78)</f>
        <v>0</v>
      </c>
      <c r="U78" s="97">
        <v>0.0</v>
      </c>
      <c r="V78" s="97">
        <v>0.0</v>
      </c>
      <c r="W78" s="98">
        <f t="shared" ref="W78:W87" si="105">SUM(U78:V78)</f>
        <v>0</v>
      </c>
      <c r="X78" s="97">
        <v>0.0</v>
      </c>
      <c r="Y78" s="97">
        <v>0.0</v>
      </c>
      <c r="Z78" s="98">
        <f t="shared" ref="Z78:Z87" si="106">SUM(X78:Y78)</f>
        <v>0</v>
      </c>
      <c r="AA78" s="14"/>
      <c r="AB78" s="107" t="s">
        <v>294</v>
      </c>
      <c r="AC78" s="98">
        <f t="shared" ref="AC78:AC87" si="107">T78/T$17</f>
        <v>0</v>
      </c>
      <c r="AD78" s="98">
        <f t="shared" ref="AD78:AD87" si="108">W78/W$17</f>
        <v>0</v>
      </c>
      <c r="AE78" s="98">
        <f t="shared" ref="AE78:AE87" si="109">Z78/Z$17</f>
        <v>0</v>
      </c>
      <c r="AF78" s="14"/>
    </row>
    <row r="79" ht="15.75" customHeight="1">
      <c r="A79" s="85">
        <f t="shared" si="100"/>
        <v>0</v>
      </c>
      <c r="C79" s="14"/>
      <c r="D79" s="96" t="s">
        <v>209</v>
      </c>
      <c r="E79" s="97">
        <v>0.0</v>
      </c>
      <c r="F79" s="97">
        <v>0.0</v>
      </c>
      <c r="G79" s="98">
        <f t="shared" si="101"/>
        <v>0</v>
      </c>
      <c r="H79" s="97">
        <v>0.0</v>
      </c>
      <c r="I79" s="97">
        <v>0.0</v>
      </c>
      <c r="J79" s="98">
        <f t="shared" si="102"/>
        <v>0</v>
      </c>
      <c r="K79" s="97">
        <v>0.0</v>
      </c>
      <c r="L79" s="97">
        <v>0.0</v>
      </c>
      <c r="M79" s="98">
        <f t="shared" si="103"/>
        <v>0</v>
      </c>
      <c r="N79" s="14"/>
      <c r="O79" s="14"/>
      <c r="P79" s="14"/>
      <c r="Q79" s="96" t="s">
        <v>209</v>
      </c>
      <c r="R79" s="97">
        <v>0.0</v>
      </c>
      <c r="S79" s="97">
        <v>0.0</v>
      </c>
      <c r="T79" s="98">
        <f t="shared" si="104"/>
        <v>0</v>
      </c>
      <c r="U79" s="97">
        <v>0.0</v>
      </c>
      <c r="V79" s="97">
        <v>0.0</v>
      </c>
      <c r="W79" s="98">
        <f t="shared" si="105"/>
        <v>0</v>
      </c>
      <c r="X79" s="97">
        <v>0.0</v>
      </c>
      <c r="Y79" s="97">
        <v>0.0</v>
      </c>
      <c r="Z79" s="98">
        <f t="shared" si="106"/>
        <v>0</v>
      </c>
      <c r="AA79" s="14"/>
      <c r="AB79" s="96" t="s">
        <v>209</v>
      </c>
      <c r="AC79" s="98">
        <f t="shared" si="107"/>
        <v>0</v>
      </c>
      <c r="AD79" s="98">
        <f t="shared" si="108"/>
        <v>0</v>
      </c>
      <c r="AE79" s="98">
        <f t="shared" si="109"/>
        <v>0</v>
      </c>
      <c r="AF79" s="14"/>
    </row>
    <row r="80" ht="15.75" customHeight="1">
      <c r="A80" s="85">
        <f t="shared" si="100"/>
        <v>0</v>
      </c>
      <c r="C80" s="14"/>
      <c r="D80" s="96" t="s">
        <v>295</v>
      </c>
      <c r="E80" s="97">
        <v>0.0</v>
      </c>
      <c r="F80" s="97">
        <v>0.0</v>
      </c>
      <c r="G80" s="98">
        <f t="shared" si="101"/>
        <v>0</v>
      </c>
      <c r="H80" s="97">
        <v>0.0</v>
      </c>
      <c r="I80" s="97">
        <v>0.0</v>
      </c>
      <c r="J80" s="98">
        <f t="shared" si="102"/>
        <v>0</v>
      </c>
      <c r="K80" s="97">
        <v>0.0</v>
      </c>
      <c r="L80" s="97">
        <v>0.0</v>
      </c>
      <c r="M80" s="98">
        <f t="shared" si="103"/>
        <v>0</v>
      </c>
      <c r="N80" s="14"/>
      <c r="O80" s="14"/>
      <c r="P80" s="14"/>
      <c r="Q80" s="96" t="s">
        <v>295</v>
      </c>
      <c r="R80" s="97">
        <v>0.0</v>
      </c>
      <c r="S80" s="97">
        <v>0.0</v>
      </c>
      <c r="T80" s="98">
        <f t="shared" si="104"/>
        <v>0</v>
      </c>
      <c r="U80" s="97">
        <v>0.0</v>
      </c>
      <c r="V80" s="97">
        <v>0.0</v>
      </c>
      <c r="W80" s="98">
        <f t="shared" si="105"/>
        <v>0</v>
      </c>
      <c r="X80" s="97">
        <v>0.0</v>
      </c>
      <c r="Y80" s="97">
        <v>0.0</v>
      </c>
      <c r="Z80" s="98">
        <f t="shared" si="106"/>
        <v>0</v>
      </c>
      <c r="AA80" s="14"/>
      <c r="AB80" s="96" t="s">
        <v>295</v>
      </c>
      <c r="AC80" s="98">
        <f t="shared" si="107"/>
        <v>0</v>
      </c>
      <c r="AD80" s="98">
        <f t="shared" si="108"/>
        <v>0</v>
      </c>
      <c r="AE80" s="98">
        <f t="shared" si="109"/>
        <v>0</v>
      </c>
      <c r="AF80" s="14"/>
    </row>
    <row r="81" ht="15.75" customHeight="1">
      <c r="A81" s="85">
        <f t="shared" si="100"/>
        <v>0</v>
      </c>
      <c r="C81" s="14"/>
      <c r="D81" s="107" t="s">
        <v>296</v>
      </c>
      <c r="E81" s="97">
        <v>0.0</v>
      </c>
      <c r="F81" s="97">
        <v>0.0</v>
      </c>
      <c r="G81" s="98">
        <f t="shared" si="101"/>
        <v>0</v>
      </c>
      <c r="H81" s="97">
        <v>0.0</v>
      </c>
      <c r="I81" s="97">
        <v>0.0</v>
      </c>
      <c r="J81" s="98">
        <f t="shared" si="102"/>
        <v>0</v>
      </c>
      <c r="K81" s="97">
        <v>0.0</v>
      </c>
      <c r="L81" s="97">
        <v>0.0</v>
      </c>
      <c r="M81" s="98">
        <f t="shared" si="103"/>
        <v>0</v>
      </c>
      <c r="N81" s="14"/>
      <c r="O81" s="14"/>
      <c r="P81" s="14"/>
      <c r="Q81" s="107" t="s">
        <v>296</v>
      </c>
      <c r="R81" s="97">
        <v>0.0</v>
      </c>
      <c r="S81" s="97">
        <v>0.0</v>
      </c>
      <c r="T81" s="98">
        <f t="shared" si="104"/>
        <v>0</v>
      </c>
      <c r="U81" s="97">
        <v>0.0</v>
      </c>
      <c r="V81" s="97">
        <v>0.0</v>
      </c>
      <c r="W81" s="98">
        <f t="shared" si="105"/>
        <v>0</v>
      </c>
      <c r="X81" s="97">
        <v>0.0</v>
      </c>
      <c r="Y81" s="97">
        <v>0.0</v>
      </c>
      <c r="Z81" s="98">
        <f t="shared" si="106"/>
        <v>0</v>
      </c>
      <c r="AA81" s="14"/>
      <c r="AB81" s="107" t="s">
        <v>296</v>
      </c>
      <c r="AC81" s="98">
        <f t="shared" si="107"/>
        <v>0</v>
      </c>
      <c r="AD81" s="98">
        <f t="shared" si="108"/>
        <v>0</v>
      </c>
      <c r="AE81" s="98">
        <f t="shared" si="109"/>
        <v>0</v>
      </c>
      <c r="AF81" s="14"/>
    </row>
    <row r="82" ht="15.75" customHeight="1">
      <c r="A82" s="85">
        <f t="shared" si="100"/>
        <v>0</v>
      </c>
      <c r="C82" s="14"/>
      <c r="D82" s="107" t="s">
        <v>297</v>
      </c>
      <c r="E82" s="97">
        <v>0.0</v>
      </c>
      <c r="F82" s="97">
        <v>0.0</v>
      </c>
      <c r="G82" s="98">
        <f t="shared" si="101"/>
        <v>0</v>
      </c>
      <c r="H82" s="97">
        <v>0.0</v>
      </c>
      <c r="I82" s="97">
        <v>0.0</v>
      </c>
      <c r="J82" s="98">
        <f t="shared" si="102"/>
        <v>0</v>
      </c>
      <c r="K82" s="97">
        <v>0.0</v>
      </c>
      <c r="L82" s="97">
        <v>0.0</v>
      </c>
      <c r="M82" s="98">
        <f t="shared" si="103"/>
        <v>0</v>
      </c>
      <c r="N82" s="14"/>
      <c r="O82" s="14"/>
      <c r="P82" s="14"/>
      <c r="Q82" s="107" t="s">
        <v>297</v>
      </c>
      <c r="R82" s="97">
        <v>0.0</v>
      </c>
      <c r="S82" s="97">
        <v>0.0</v>
      </c>
      <c r="T82" s="98">
        <f t="shared" si="104"/>
        <v>0</v>
      </c>
      <c r="U82" s="97">
        <v>0.0</v>
      </c>
      <c r="V82" s="97">
        <v>0.0</v>
      </c>
      <c r="W82" s="98">
        <f t="shared" si="105"/>
        <v>0</v>
      </c>
      <c r="X82" s="97">
        <v>0.0</v>
      </c>
      <c r="Y82" s="97">
        <v>0.0</v>
      </c>
      <c r="Z82" s="98">
        <f t="shared" si="106"/>
        <v>0</v>
      </c>
      <c r="AA82" s="14"/>
      <c r="AB82" s="107" t="s">
        <v>297</v>
      </c>
      <c r="AC82" s="98">
        <f t="shared" si="107"/>
        <v>0</v>
      </c>
      <c r="AD82" s="98">
        <f t="shared" si="108"/>
        <v>0</v>
      </c>
      <c r="AE82" s="98">
        <f t="shared" si="109"/>
        <v>0</v>
      </c>
      <c r="AF82" s="14"/>
    </row>
    <row r="83" ht="15.75" customHeight="1">
      <c r="A83" s="85">
        <f t="shared" si="100"/>
        <v>0</v>
      </c>
      <c r="C83" s="14"/>
      <c r="D83" s="107" t="s">
        <v>298</v>
      </c>
      <c r="E83" s="97">
        <v>0.0</v>
      </c>
      <c r="F83" s="97">
        <v>0.0</v>
      </c>
      <c r="G83" s="98">
        <f t="shared" si="101"/>
        <v>0</v>
      </c>
      <c r="H83" s="97">
        <v>0.0</v>
      </c>
      <c r="I83" s="97">
        <v>0.0</v>
      </c>
      <c r="J83" s="98">
        <f t="shared" si="102"/>
        <v>0</v>
      </c>
      <c r="K83" s="97">
        <v>0.0</v>
      </c>
      <c r="L83" s="97">
        <v>0.0</v>
      </c>
      <c r="M83" s="98">
        <f t="shared" si="103"/>
        <v>0</v>
      </c>
      <c r="N83" s="14"/>
      <c r="O83" s="14"/>
      <c r="P83" s="14"/>
      <c r="Q83" s="107" t="s">
        <v>298</v>
      </c>
      <c r="R83" s="97">
        <v>0.0</v>
      </c>
      <c r="S83" s="97">
        <v>0.0</v>
      </c>
      <c r="T83" s="98">
        <f t="shared" si="104"/>
        <v>0</v>
      </c>
      <c r="U83" s="97">
        <v>0.0</v>
      </c>
      <c r="V83" s="97">
        <v>0.0</v>
      </c>
      <c r="W83" s="98">
        <f t="shared" si="105"/>
        <v>0</v>
      </c>
      <c r="X83" s="97">
        <v>0.0</v>
      </c>
      <c r="Y83" s="97">
        <v>0.0</v>
      </c>
      <c r="Z83" s="98">
        <f t="shared" si="106"/>
        <v>0</v>
      </c>
      <c r="AA83" s="14"/>
      <c r="AB83" s="107" t="s">
        <v>298</v>
      </c>
      <c r="AC83" s="98">
        <f t="shared" si="107"/>
        <v>0</v>
      </c>
      <c r="AD83" s="98">
        <f t="shared" si="108"/>
        <v>0</v>
      </c>
      <c r="AE83" s="98">
        <f t="shared" si="109"/>
        <v>0</v>
      </c>
      <c r="AF83" s="14"/>
    </row>
    <row r="84" ht="15.75" customHeight="1">
      <c r="A84" s="85">
        <f t="shared" si="100"/>
        <v>0</v>
      </c>
      <c r="C84" s="14"/>
      <c r="D84" s="107" t="s">
        <v>299</v>
      </c>
      <c r="E84" s="97">
        <v>0.0</v>
      </c>
      <c r="F84" s="97">
        <v>0.0</v>
      </c>
      <c r="G84" s="98">
        <f t="shared" si="101"/>
        <v>0</v>
      </c>
      <c r="H84" s="97">
        <v>0.0</v>
      </c>
      <c r="I84" s="97">
        <v>0.0</v>
      </c>
      <c r="J84" s="98">
        <f t="shared" si="102"/>
        <v>0</v>
      </c>
      <c r="K84" s="97">
        <v>0.0</v>
      </c>
      <c r="L84" s="97">
        <v>0.0</v>
      </c>
      <c r="M84" s="98">
        <f t="shared" si="103"/>
        <v>0</v>
      </c>
      <c r="N84" s="14"/>
      <c r="O84" s="14"/>
      <c r="P84" s="14"/>
      <c r="Q84" s="107" t="s">
        <v>299</v>
      </c>
      <c r="R84" s="97">
        <v>0.0</v>
      </c>
      <c r="S84" s="97">
        <v>0.0</v>
      </c>
      <c r="T84" s="98">
        <f t="shared" si="104"/>
        <v>0</v>
      </c>
      <c r="U84" s="97">
        <v>0.0</v>
      </c>
      <c r="V84" s="97">
        <v>0.0</v>
      </c>
      <c r="W84" s="98">
        <f t="shared" si="105"/>
        <v>0</v>
      </c>
      <c r="X84" s="97">
        <v>0.0</v>
      </c>
      <c r="Y84" s="97">
        <v>0.0</v>
      </c>
      <c r="Z84" s="98">
        <f t="shared" si="106"/>
        <v>0</v>
      </c>
      <c r="AA84" s="14"/>
      <c r="AB84" s="107" t="s">
        <v>299</v>
      </c>
      <c r="AC84" s="98">
        <f t="shared" si="107"/>
        <v>0</v>
      </c>
      <c r="AD84" s="98">
        <f t="shared" si="108"/>
        <v>0</v>
      </c>
      <c r="AE84" s="98">
        <f t="shared" si="109"/>
        <v>0</v>
      </c>
      <c r="AF84" s="14"/>
    </row>
    <row r="85" ht="15.75" customHeight="1">
      <c r="A85" s="85">
        <f t="shared" si="100"/>
        <v>0</v>
      </c>
      <c r="C85" s="14"/>
      <c r="D85" s="107" t="s">
        <v>300</v>
      </c>
      <c r="E85" s="97">
        <v>0.0</v>
      </c>
      <c r="F85" s="97">
        <v>0.0</v>
      </c>
      <c r="G85" s="98">
        <f t="shared" si="101"/>
        <v>0</v>
      </c>
      <c r="H85" s="97">
        <v>0.0</v>
      </c>
      <c r="I85" s="97">
        <v>0.0</v>
      </c>
      <c r="J85" s="98">
        <f t="shared" si="102"/>
        <v>0</v>
      </c>
      <c r="K85" s="97">
        <v>0.0</v>
      </c>
      <c r="L85" s="97">
        <v>0.0</v>
      </c>
      <c r="M85" s="98">
        <f t="shared" si="103"/>
        <v>0</v>
      </c>
      <c r="N85" s="14"/>
      <c r="O85" s="14"/>
      <c r="P85" s="14"/>
      <c r="Q85" s="107" t="s">
        <v>300</v>
      </c>
      <c r="R85" s="97">
        <v>0.0</v>
      </c>
      <c r="S85" s="97">
        <v>0.0</v>
      </c>
      <c r="T85" s="98">
        <f t="shared" si="104"/>
        <v>0</v>
      </c>
      <c r="U85" s="97">
        <v>0.0</v>
      </c>
      <c r="V85" s="97">
        <v>0.0</v>
      </c>
      <c r="W85" s="98">
        <f t="shared" si="105"/>
        <v>0</v>
      </c>
      <c r="X85" s="97">
        <v>0.0</v>
      </c>
      <c r="Y85" s="97">
        <v>0.0</v>
      </c>
      <c r="Z85" s="98">
        <f t="shared" si="106"/>
        <v>0</v>
      </c>
      <c r="AA85" s="14"/>
      <c r="AB85" s="107" t="s">
        <v>300</v>
      </c>
      <c r="AC85" s="98">
        <f t="shared" si="107"/>
        <v>0</v>
      </c>
      <c r="AD85" s="98">
        <f t="shared" si="108"/>
        <v>0</v>
      </c>
      <c r="AE85" s="98">
        <f t="shared" si="109"/>
        <v>0</v>
      </c>
      <c r="AF85" s="14"/>
    </row>
    <row r="86" ht="15.75" customHeight="1">
      <c r="A86" s="85">
        <f t="shared" si="100"/>
        <v>0</v>
      </c>
      <c r="C86" s="14"/>
      <c r="D86" s="96" t="s">
        <v>212</v>
      </c>
      <c r="E86" s="97">
        <v>0.0</v>
      </c>
      <c r="F86" s="97">
        <v>0.0</v>
      </c>
      <c r="G86" s="98">
        <f t="shared" si="101"/>
        <v>0</v>
      </c>
      <c r="H86" s="97">
        <v>0.0</v>
      </c>
      <c r="I86" s="97">
        <v>0.0</v>
      </c>
      <c r="J86" s="98">
        <f t="shared" si="102"/>
        <v>0</v>
      </c>
      <c r="K86" s="97">
        <v>0.0</v>
      </c>
      <c r="L86" s="97">
        <v>0.0</v>
      </c>
      <c r="M86" s="98">
        <f t="shared" si="103"/>
        <v>0</v>
      </c>
      <c r="N86" s="14"/>
      <c r="O86" s="14"/>
      <c r="P86" s="14"/>
      <c r="Q86" s="96" t="s">
        <v>212</v>
      </c>
      <c r="R86" s="97">
        <v>0.0</v>
      </c>
      <c r="S86" s="97">
        <v>0.0</v>
      </c>
      <c r="T86" s="98">
        <f t="shared" si="104"/>
        <v>0</v>
      </c>
      <c r="U86" s="97">
        <v>0.0</v>
      </c>
      <c r="V86" s="97">
        <v>0.0</v>
      </c>
      <c r="W86" s="98">
        <f t="shared" si="105"/>
        <v>0</v>
      </c>
      <c r="X86" s="97">
        <v>0.0</v>
      </c>
      <c r="Y86" s="97">
        <v>0.0</v>
      </c>
      <c r="Z86" s="98">
        <f t="shared" si="106"/>
        <v>0</v>
      </c>
      <c r="AA86" s="14"/>
      <c r="AB86" s="96" t="s">
        <v>212</v>
      </c>
      <c r="AC86" s="98">
        <f t="shared" si="107"/>
        <v>0</v>
      </c>
      <c r="AD86" s="98">
        <f t="shared" si="108"/>
        <v>0</v>
      </c>
      <c r="AE86" s="98">
        <f t="shared" si="109"/>
        <v>0</v>
      </c>
      <c r="AF86" s="14"/>
    </row>
    <row r="87" ht="15.75" customHeight="1">
      <c r="A87" s="85">
        <f t="shared" si="100"/>
        <v>0</v>
      </c>
      <c r="C87" s="14"/>
      <c r="D87" s="96" t="s">
        <v>301</v>
      </c>
      <c r="E87" s="97">
        <v>0.0</v>
      </c>
      <c r="F87" s="97">
        <v>0.0</v>
      </c>
      <c r="G87" s="98">
        <f t="shared" si="101"/>
        <v>0</v>
      </c>
      <c r="H87" s="97">
        <v>0.0</v>
      </c>
      <c r="I87" s="97">
        <v>0.0</v>
      </c>
      <c r="J87" s="98">
        <f t="shared" si="102"/>
        <v>0</v>
      </c>
      <c r="K87" s="97">
        <v>0.0</v>
      </c>
      <c r="L87" s="97">
        <v>0.0</v>
      </c>
      <c r="M87" s="98">
        <f t="shared" si="103"/>
        <v>0</v>
      </c>
      <c r="N87" s="14"/>
      <c r="O87" s="14"/>
      <c r="P87" s="14"/>
      <c r="Q87" s="96" t="s">
        <v>301</v>
      </c>
      <c r="R87" s="97">
        <v>0.0</v>
      </c>
      <c r="S87" s="97">
        <v>0.0</v>
      </c>
      <c r="T87" s="98">
        <f t="shared" si="104"/>
        <v>0</v>
      </c>
      <c r="U87" s="97">
        <v>0.0</v>
      </c>
      <c r="V87" s="97">
        <v>0.0</v>
      </c>
      <c r="W87" s="98">
        <f t="shared" si="105"/>
        <v>0</v>
      </c>
      <c r="X87" s="97">
        <v>0.0</v>
      </c>
      <c r="Y87" s="97">
        <v>0.0</v>
      </c>
      <c r="Z87" s="98">
        <f t="shared" si="106"/>
        <v>0</v>
      </c>
      <c r="AA87" s="14"/>
      <c r="AB87" s="96" t="s">
        <v>301</v>
      </c>
      <c r="AC87" s="98">
        <f t="shared" si="107"/>
        <v>0</v>
      </c>
      <c r="AD87" s="98">
        <f t="shared" si="108"/>
        <v>0</v>
      </c>
      <c r="AE87" s="98">
        <f t="shared" si="109"/>
        <v>0</v>
      </c>
      <c r="AF87" s="14"/>
    </row>
    <row r="88" ht="15.75" customHeight="1">
      <c r="A88" s="85"/>
      <c r="C88" s="14"/>
      <c r="D88" s="99" t="s">
        <v>216</v>
      </c>
      <c r="E88" s="100">
        <f t="shared" ref="E88:M88" si="110">SUM(E78:E87)</f>
        <v>0</v>
      </c>
      <c r="F88" s="100">
        <f t="shared" si="110"/>
        <v>0</v>
      </c>
      <c r="G88" s="100">
        <f t="shared" si="110"/>
        <v>0</v>
      </c>
      <c r="H88" s="100">
        <f t="shared" si="110"/>
        <v>0</v>
      </c>
      <c r="I88" s="100">
        <f t="shared" si="110"/>
        <v>0</v>
      </c>
      <c r="J88" s="100">
        <f t="shared" si="110"/>
        <v>0</v>
      </c>
      <c r="K88" s="100">
        <f t="shared" si="110"/>
        <v>0</v>
      </c>
      <c r="L88" s="100">
        <f t="shared" si="110"/>
        <v>0</v>
      </c>
      <c r="M88" s="100">
        <f t="shared" si="110"/>
        <v>0</v>
      </c>
      <c r="N88" s="14"/>
      <c r="O88" s="14"/>
      <c r="P88" s="14"/>
      <c r="Q88" s="99" t="s">
        <v>216</v>
      </c>
      <c r="R88" s="100">
        <f t="shared" ref="R88:Z88" si="111">SUM(R78:R87)</f>
        <v>0</v>
      </c>
      <c r="S88" s="100">
        <f t="shared" si="111"/>
        <v>0</v>
      </c>
      <c r="T88" s="100">
        <f t="shared" si="111"/>
        <v>0</v>
      </c>
      <c r="U88" s="100">
        <f t="shared" si="111"/>
        <v>0</v>
      </c>
      <c r="V88" s="100">
        <f t="shared" si="111"/>
        <v>0</v>
      </c>
      <c r="W88" s="100">
        <f t="shared" si="111"/>
        <v>0</v>
      </c>
      <c r="X88" s="100">
        <f t="shared" si="111"/>
        <v>0</v>
      </c>
      <c r="Y88" s="100">
        <f t="shared" si="111"/>
        <v>0</v>
      </c>
      <c r="Z88" s="100">
        <f t="shared" si="111"/>
        <v>0</v>
      </c>
      <c r="AA88" s="14"/>
      <c r="AB88" s="99" t="s">
        <v>216</v>
      </c>
      <c r="AC88" s="100">
        <f t="shared" ref="AC88:AE88" si="112">SUM(AC78:AC87)</f>
        <v>0</v>
      </c>
      <c r="AD88" s="100">
        <f t="shared" si="112"/>
        <v>0</v>
      </c>
      <c r="AE88" s="100">
        <f t="shared" si="112"/>
        <v>0</v>
      </c>
      <c r="AF88" s="14"/>
    </row>
    <row r="89" ht="15.75" customHeight="1">
      <c r="A89" s="85"/>
      <c r="C89" s="14"/>
      <c r="D89" s="14"/>
      <c r="E89" s="104"/>
      <c r="F89" s="104"/>
      <c r="G89" s="104"/>
      <c r="H89" s="104"/>
      <c r="I89" s="104"/>
      <c r="J89" s="104"/>
      <c r="K89" s="104"/>
      <c r="L89" s="104"/>
      <c r="M89" s="104"/>
      <c r="N89" s="14"/>
      <c r="O89" s="14"/>
      <c r="P89" s="14"/>
      <c r="Q89" s="14"/>
      <c r="R89" s="104"/>
      <c r="S89" s="104"/>
      <c r="T89" s="104"/>
      <c r="U89" s="104"/>
      <c r="V89" s="104"/>
      <c r="W89" s="104"/>
      <c r="X89" s="104"/>
      <c r="Y89" s="104"/>
      <c r="Z89" s="104"/>
      <c r="AA89" s="14"/>
      <c r="AB89" s="14"/>
      <c r="AC89" s="104"/>
      <c r="AD89" s="104"/>
      <c r="AE89" s="104"/>
      <c r="AF89" s="14"/>
    </row>
    <row r="90" ht="15.75" customHeight="1">
      <c r="A90" s="85"/>
      <c r="C90" s="14"/>
      <c r="D90" s="99" t="s">
        <v>217</v>
      </c>
      <c r="E90" s="100">
        <f t="shared" ref="E90:M90" si="113">E76-E88</f>
        <v>0</v>
      </c>
      <c r="F90" s="100">
        <f t="shared" si="113"/>
        <v>0</v>
      </c>
      <c r="G90" s="100">
        <f t="shared" si="113"/>
        <v>0</v>
      </c>
      <c r="H90" s="100">
        <f t="shared" si="113"/>
        <v>0</v>
      </c>
      <c r="I90" s="100">
        <f t="shared" si="113"/>
        <v>0</v>
      </c>
      <c r="J90" s="100">
        <f t="shared" si="113"/>
        <v>0</v>
      </c>
      <c r="K90" s="100">
        <f t="shared" si="113"/>
        <v>0</v>
      </c>
      <c r="L90" s="100">
        <f t="shared" si="113"/>
        <v>0</v>
      </c>
      <c r="M90" s="100">
        <f t="shared" si="113"/>
        <v>0</v>
      </c>
      <c r="N90" s="14"/>
      <c r="O90" s="14"/>
      <c r="P90" s="14"/>
      <c r="Q90" s="99" t="s">
        <v>217</v>
      </c>
      <c r="R90" s="100">
        <f t="shared" ref="R90:Z90" si="114">R76-R88</f>
        <v>0</v>
      </c>
      <c r="S90" s="100">
        <f t="shared" si="114"/>
        <v>0</v>
      </c>
      <c r="T90" s="100">
        <f t="shared" si="114"/>
        <v>0</v>
      </c>
      <c r="U90" s="100">
        <f t="shared" si="114"/>
        <v>0</v>
      </c>
      <c r="V90" s="100">
        <f t="shared" si="114"/>
        <v>0</v>
      </c>
      <c r="W90" s="100">
        <f t="shared" si="114"/>
        <v>0</v>
      </c>
      <c r="X90" s="100">
        <f t="shared" si="114"/>
        <v>0</v>
      </c>
      <c r="Y90" s="100">
        <f t="shared" si="114"/>
        <v>0</v>
      </c>
      <c r="Z90" s="100">
        <f t="shared" si="114"/>
        <v>0</v>
      </c>
      <c r="AA90" s="14"/>
      <c r="AB90" s="99" t="s">
        <v>217</v>
      </c>
      <c r="AC90" s="100">
        <f t="shared" ref="AC90:AE90" si="115">AC76-AC88</f>
        <v>0</v>
      </c>
      <c r="AD90" s="100">
        <f t="shared" si="115"/>
        <v>0</v>
      </c>
      <c r="AE90" s="100">
        <f t="shared" si="115"/>
        <v>0</v>
      </c>
      <c r="AF90" s="14"/>
    </row>
    <row r="91" ht="15.75" customHeight="1">
      <c r="A91" s="85"/>
      <c r="C91" s="14"/>
      <c r="D91" s="14"/>
      <c r="E91" s="104"/>
      <c r="F91" s="104"/>
      <c r="G91" s="104"/>
      <c r="H91" s="104"/>
      <c r="I91" s="104"/>
      <c r="J91" s="104"/>
      <c r="K91" s="104"/>
      <c r="L91" s="104"/>
      <c r="M91" s="104"/>
      <c r="N91" s="14"/>
      <c r="O91" s="14"/>
      <c r="P91" s="14"/>
      <c r="Q91" s="14"/>
      <c r="R91" s="104"/>
      <c r="S91" s="104"/>
      <c r="T91" s="104"/>
      <c r="U91" s="104"/>
      <c r="V91" s="104"/>
      <c r="W91" s="104"/>
      <c r="X91" s="104"/>
      <c r="Y91" s="104"/>
      <c r="Z91" s="104"/>
      <c r="AA91" s="14"/>
      <c r="AB91" s="14"/>
      <c r="AC91" s="104"/>
      <c r="AD91" s="104"/>
      <c r="AE91" s="104"/>
      <c r="AF91" s="14"/>
    </row>
    <row r="92" ht="15.75" customHeight="1">
      <c r="A92" s="85"/>
      <c r="C92" s="14"/>
      <c r="D92" s="108" t="s">
        <v>218</v>
      </c>
      <c r="E92" s="109">
        <f t="shared" ref="E92:M92" si="116">(E64+E76)-E88</f>
        <v>0</v>
      </c>
      <c r="F92" s="109">
        <f t="shared" si="116"/>
        <v>0</v>
      </c>
      <c r="G92" s="109">
        <f t="shared" si="116"/>
        <v>0</v>
      </c>
      <c r="H92" s="109">
        <f t="shared" si="116"/>
        <v>0</v>
      </c>
      <c r="I92" s="109">
        <f t="shared" si="116"/>
        <v>0</v>
      </c>
      <c r="J92" s="109">
        <f t="shared" si="116"/>
        <v>0</v>
      </c>
      <c r="K92" s="109">
        <f t="shared" si="116"/>
        <v>0</v>
      </c>
      <c r="L92" s="109">
        <f t="shared" si="116"/>
        <v>0</v>
      </c>
      <c r="M92" s="109">
        <f t="shared" si="116"/>
        <v>0</v>
      </c>
      <c r="N92" s="14"/>
      <c r="O92" s="14"/>
      <c r="P92" s="14"/>
      <c r="Q92" s="108" t="s">
        <v>218</v>
      </c>
      <c r="R92" s="109">
        <f t="shared" ref="R92:Z92" si="117">(R64+R76)-R88</f>
        <v>0</v>
      </c>
      <c r="S92" s="109">
        <f t="shared" si="117"/>
        <v>0</v>
      </c>
      <c r="T92" s="109">
        <f t="shared" si="117"/>
        <v>0</v>
      </c>
      <c r="U92" s="109">
        <f t="shared" si="117"/>
        <v>0</v>
      </c>
      <c r="V92" s="109">
        <f t="shared" si="117"/>
        <v>0</v>
      </c>
      <c r="W92" s="109">
        <f t="shared" si="117"/>
        <v>0</v>
      </c>
      <c r="X92" s="109">
        <f t="shared" si="117"/>
        <v>0</v>
      </c>
      <c r="Y92" s="109">
        <f t="shared" si="117"/>
        <v>0</v>
      </c>
      <c r="Z92" s="109">
        <f t="shared" si="117"/>
        <v>0</v>
      </c>
      <c r="AA92" s="14"/>
      <c r="AB92" s="108" t="s">
        <v>218</v>
      </c>
      <c r="AC92" s="109">
        <f t="shared" ref="AC92:AE92" si="118">(AC64+AC76)-AC88</f>
        <v>0</v>
      </c>
      <c r="AD92" s="109">
        <f t="shared" si="118"/>
        <v>0</v>
      </c>
      <c r="AE92" s="109">
        <f t="shared" si="118"/>
        <v>0</v>
      </c>
      <c r="AF92" s="14"/>
    </row>
    <row r="93" ht="15.75" customHeight="1">
      <c r="A93" s="85"/>
      <c r="C93" s="14"/>
      <c r="D93" s="14"/>
      <c r="E93" s="104"/>
      <c r="F93" s="104"/>
      <c r="G93" s="104"/>
      <c r="H93" s="104"/>
      <c r="I93" s="104"/>
      <c r="J93" s="104"/>
      <c r="K93" s="104"/>
      <c r="L93" s="104"/>
      <c r="M93" s="104"/>
      <c r="N93" s="14"/>
      <c r="O93" s="14"/>
      <c r="P93" s="14"/>
      <c r="Q93" s="14"/>
      <c r="R93" s="104"/>
      <c r="S93" s="104"/>
      <c r="T93" s="104"/>
      <c r="U93" s="104"/>
      <c r="V93" s="104"/>
      <c r="W93" s="104"/>
      <c r="X93" s="104"/>
      <c r="Y93" s="104"/>
      <c r="Z93" s="104"/>
      <c r="AA93" s="14"/>
      <c r="AB93" s="14"/>
      <c r="AC93" s="104"/>
      <c r="AD93" s="104"/>
      <c r="AE93" s="104"/>
      <c r="AF93" s="14"/>
    </row>
    <row r="94" ht="15.75" customHeight="1">
      <c r="A94" s="85">
        <f t="shared" ref="A94:A102" si="119">IF(OR(G94&lt;0,J94&lt;0,M94&lt;0,T94&lt;0,W94&lt;0,Z94&lt;0),1,0)</f>
        <v>0</v>
      </c>
      <c r="C94" s="14"/>
      <c r="D94" s="96" t="s">
        <v>302</v>
      </c>
      <c r="E94" s="97">
        <v>0.0</v>
      </c>
      <c r="F94" s="97">
        <v>0.0</v>
      </c>
      <c r="G94" s="98">
        <f t="shared" ref="G94:G102" si="120">SUM(E94:F94)</f>
        <v>0</v>
      </c>
      <c r="H94" s="97">
        <v>0.0</v>
      </c>
      <c r="I94" s="97">
        <v>0.0</v>
      </c>
      <c r="J94" s="98">
        <f t="shared" ref="J94:J102" si="121">SUM(H94:I94)</f>
        <v>0</v>
      </c>
      <c r="K94" s="97">
        <v>0.0</v>
      </c>
      <c r="L94" s="97">
        <v>0.0</v>
      </c>
      <c r="M94" s="98">
        <f t="shared" ref="M94:M102" si="122">SUM(K94:L94)</f>
        <v>0</v>
      </c>
      <c r="N94" s="14"/>
      <c r="O94" s="14"/>
      <c r="P94" s="14"/>
      <c r="Q94" s="96" t="s">
        <v>302</v>
      </c>
      <c r="R94" s="97">
        <v>0.0</v>
      </c>
      <c r="S94" s="97">
        <v>0.0</v>
      </c>
      <c r="T94" s="98">
        <f t="shared" ref="T94:T102" si="123">SUM(R94:S94)</f>
        <v>0</v>
      </c>
      <c r="U94" s="97">
        <v>0.0</v>
      </c>
      <c r="V94" s="97">
        <v>0.0</v>
      </c>
      <c r="W94" s="98">
        <f t="shared" ref="W94:W102" si="124">SUM(U94:V94)</f>
        <v>0</v>
      </c>
      <c r="X94" s="97">
        <v>0.0</v>
      </c>
      <c r="Y94" s="97">
        <v>0.0</v>
      </c>
      <c r="Z94" s="98">
        <f t="shared" ref="Z94:Z102" si="125">SUM(X94:Y94)</f>
        <v>0</v>
      </c>
      <c r="AA94" s="14"/>
      <c r="AB94" s="96" t="s">
        <v>302</v>
      </c>
      <c r="AC94" s="98">
        <f t="shared" ref="AC94:AC102" si="126">T94/T$17</f>
        <v>0</v>
      </c>
      <c r="AD94" s="98">
        <f t="shared" ref="AD94:AD102" si="127">W94/W$17</f>
        <v>0</v>
      </c>
      <c r="AE94" s="98">
        <f t="shared" ref="AE94:AE102" si="128">Z94/Z$17</f>
        <v>0</v>
      </c>
      <c r="AF94" s="14"/>
    </row>
    <row r="95" ht="15.75" customHeight="1">
      <c r="A95" s="85">
        <f t="shared" si="119"/>
        <v>0</v>
      </c>
      <c r="C95" s="14"/>
      <c r="D95" s="96" t="s">
        <v>209</v>
      </c>
      <c r="E95" s="97">
        <v>0.0</v>
      </c>
      <c r="F95" s="97">
        <v>0.0</v>
      </c>
      <c r="G95" s="98">
        <f t="shared" si="120"/>
        <v>0</v>
      </c>
      <c r="H95" s="97">
        <v>0.0</v>
      </c>
      <c r="I95" s="97">
        <v>0.0</v>
      </c>
      <c r="J95" s="98">
        <f t="shared" si="121"/>
        <v>0</v>
      </c>
      <c r="K95" s="97">
        <v>0.0</v>
      </c>
      <c r="L95" s="97">
        <v>0.0</v>
      </c>
      <c r="M95" s="98">
        <f t="shared" si="122"/>
        <v>0</v>
      </c>
      <c r="N95" s="14"/>
      <c r="O95" s="14"/>
      <c r="P95" s="14"/>
      <c r="Q95" s="96" t="s">
        <v>209</v>
      </c>
      <c r="R95" s="97">
        <v>0.0</v>
      </c>
      <c r="S95" s="97">
        <v>0.0</v>
      </c>
      <c r="T95" s="98">
        <f t="shared" si="123"/>
        <v>0</v>
      </c>
      <c r="U95" s="97">
        <v>0.0</v>
      </c>
      <c r="V95" s="97">
        <v>0.0</v>
      </c>
      <c r="W95" s="98">
        <f t="shared" si="124"/>
        <v>0</v>
      </c>
      <c r="X95" s="97">
        <v>0.0</v>
      </c>
      <c r="Y95" s="97">
        <v>0.0</v>
      </c>
      <c r="Z95" s="98">
        <f t="shared" si="125"/>
        <v>0</v>
      </c>
      <c r="AA95" s="14"/>
      <c r="AB95" s="96" t="s">
        <v>209</v>
      </c>
      <c r="AC95" s="98">
        <f t="shared" si="126"/>
        <v>0</v>
      </c>
      <c r="AD95" s="98">
        <f t="shared" si="127"/>
        <v>0</v>
      </c>
      <c r="AE95" s="98">
        <f t="shared" si="128"/>
        <v>0</v>
      </c>
      <c r="AF95" s="14"/>
    </row>
    <row r="96" ht="15.75" customHeight="1">
      <c r="A96" s="85">
        <f t="shared" si="119"/>
        <v>0</v>
      </c>
      <c r="C96" s="14"/>
      <c r="D96" s="96" t="s">
        <v>303</v>
      </c>
      <c r="E96" s="97">
        <v>0.0</v>
      </c>
      <c r="F96" s="97">
        <v>0.0</v>
      </c>
      <c r="G96" s="98">
        <f t="shared" si="120"/>
        <v>0</v>
      </c>
      <c r="H96" s="97">
        <v>0.0</v>
      </c>
      <c r="I96" s="97">
        <v>0.0</v>
      </c>
      <c r="J96" s="98">
        <f t="shared" si="121"/>
        <v>0</v>
      </c>
      <c r="K96" s="97">
        <v>0.0</v>
      </c>
      <c r="L96" s="97">
        <v>0.0</v>
      </c>
      <c r="M96" s="98">
        <f t="shared" si="122"/>
        <v>0</v>
      </c>
      <c r="N96" s="14"/>
      <c r="O96" s="14"/>
      <c r="P96" s="14"/>
      <c r="Q96" s="96" t="s">
        <v>303</v>
      </c>
      <c r="R96" s="97">
        <v>0.0</v>
      </c>
      <c r="S96" s="97">
        <v>0.0</v>
      </c>
      <c r="T96" s="98">
        <f t="shared" si="123"/>
        <v>0</v>
      </c>
      <c r="U96" s="97">
        <v>0.0</v>
      </c>
      <c r="V96" s="97">
        <v>0.0</v>
      </c>
      <c r="W96" s="98">
        <f t="shared" si="124"/>
        <v>0</v>
      </c>
      <c r="X96" s="97">
        <v>0.0</v>
      </c>
      <c r="Y96" s="97">
        <v>0.0</v>
      </c>
      <c r="Z96" s="98">
        <f t="shared" si="125"/>
        <v>0</v>
      </c>
      <c r="AA96" s="14"/>
      <c r="AB96" s="96" t="s">
        <v>303</v>
      </c>
      <c r="AC96" s="98">
        <f t="shared" si="126"/>
        <v>0</v>
      </c>
      <c r="AD96" s="98">
        <f t="shared" si="127"/>
        <v>0</v>
      </c>
      <c r="AE96" s="98">
        <f t="shared" si="128"/>
        <v>0</v>
      </c>
      <c r="AF96" s="14"/>
    </row>
    <row r="97" ht="15.75" customHeight="1">
      <c r="A97" s="85">
        <f t="shared" si="119"/>
        <v>0</v>
      </c>
      <c r="C97" s="14"/>
      <c r="D97" s="96" t="s">
        <v>304</v>
      </c>
      <c r="E97" s="97">
        <v>0.0</v>
      </c>
      <c r="F97" s="97">
        <v>0.0</v>
      </c>
      <c r="G97" s="98">
        <f t="shared" si="120"/>
        <v>0</v>
      </c>
      <c r="H97" s="97">
        <v>0.0</v>
      </c>
      <c r="I97" s="97">
        <v>0.0</v>
      </c>
      <c r="J97" s="98">
        <f t="shared" si="121"/>
        <v>0</v>
      </c>
      <c r="K97" s="97">
        <v>0.0</v>
      </c>
      <c r="L97" s="97">
        <v>0.0</v>
      </c>
      <c r="M97" s="98">
        <f t="shared" si="122"/>
        <v>0</v>
      </c>
      <c r="N97" s="14"/>
      <c r="O97" s="14"/>
      <c r="P97" s="14"/>
      <c r="Q97" s="96" t="s">
        <v>304</v>
      </c>
      <c r="R97" s="97">
        <v>0.0</v>
      </c>
      <c r="S97" s="97">
        <v>0.0</v>
      </c>
      <c r="T97" s="98">
        <f t="shared" si="123"/>
        <v>0</v>
      </c>
      <c r="U97" s="97">
        <v>0.0</v>
      </c>
      <c r="V97" s="97">
        <v>0.0</v>
      </c>
      <c r="W97" s="98">
        <f t="shared" si="124"/>
        <v>0</v>
      </c>
      <c r="X97" s="97">
        <v>0.0</v>
      </c>
      <c r="Y97" s="97">
        <v>0.0</v>
      </c>
      <c r="Z97" s="98">
        <f t="shared" si="125"/>
        <v>0</v>
      </c>
      <c r="AA97" s="14"/>
      <c r="AB97" s="96" t="s">
        <v>304</v>
      </c>
      <c r="AC97" s="98">
        <f t="shared" si="126"/>
        <v>0</v>
      </c>
      <c r="AD97" s="98">
        <f t="shared" si="127"/>
        <v>0</v>
      </c>
      <c r="AE97" s="98">
        <f t="shared" si="128"/>
        <v>0</v>
      </c>
      <c r="AF97" s="14"/>
    </row>
    <row r="98" ht="15.75" customHeight="1">
      <c r="A98" s="85">
        <f t="shared" si="119"/>
        <v>0</v>
      </c>
      <c r="C98" s="14"/>
      <c r="D98" s="96" t="s">
        <v>305</v>
      </c>
      <c r="E98" s="97">
        <v>0.0</v>
      </c>
      <c r="F98" s="97">
        <v>0.0</v>
      </c>
      <c r="G98" s="98">
        <f t="shared" si="120"/>
        <v>0</v>
      </c>
      <c r="H98" s="97">
        <v>0.0</v>
      </c>
      <c r="I98" s="97">
        <v>0.0</v>
      </c>
      <c r="J98" s="98">
        <f t="shared" si="121"/>
        <v>0</v>
      </c>
      <c r="K98" s="97">
        <v>0.0</v>
      </c>
      <c r="L98" s="97">
        <v>0.0</v>
      </c>
      <c r="M98" s="98">
        <f t="shared" si="122"/>
        <v>0</v>
      </c>
      <c r="N98" s="14"/>
      <c r="O98" s="14"/>
      <c r="P98" s="14"/>
      <c r="Q98" s="96" t="s">
        <v>305</v>
      </c>
      <c r="R98" s="97">
        <v>0.0</v>
      </c>
      <c r="S98" s="97">
        <v>0.0</v>
      </c>
      <c r="T98" s="98">
        <f t="shared" si="123"/>
        <v>0</v>
      </c>
      <c r="U98" s="97">
        <v>0.0</v>
      </c>
      <c r="V98" s="97">
        <v>0.0</v>
      </c>
      <c r="W98" s="98">
        <f t="shared" si="124"/>
        <v>0</v>
      </c>
      <c r="X98" s="97">
        <v>0.0</v>
      </c>
      <c r="Y98" s="97">
        <v>0.0</v>
      </c>
      <c r="Z98" s="98">
        <f t="shared" si="125"/>
        <v>0</v>
      </c>
      <c r="AA98" s="14"/>
      <c r="AB98" s="96" t="s">
        <v>305</v>
      </c>
      <c r="AC98" s="98">
        <f t="shared" si="126"/>
        <v>0</v>
      </c>
      <c r="AD98" s="98">
        <f t="shared" si="127"/>
        <v>0</v>
      </c>
      <c r="AE98" s="98">
        <f t="shared" si="128"/>
        <v>0</v>
      </c>
      <c r="AF98" s="14"/>
    </row>
    <row r="99" ht="15.75" customHeight="1">
      <c r="A99" s="85">
        <f t="shared" si="119"/>
        <v>0</v>
      </c>
      <c r="C99" s="14"/>
      <c r="D99" s="96" t="s">
        <v>306</v>
      </c>
      <c r="E99" s="97">
        <v>0.0</v>
      </c>
      <c r="F99" s="97">
        <v>0.0</v>
      </c>
      <c r="G99" s="98">
        <f t="shared" si="120"/>
        <v>0</v>
      </c>
      <c r="H99" s="97">
        <v>0.0</v>
      </c>
      <c r="I99" s="97">
        <v>0.0</v>
      </c>
      <c r="J99" s="98">
        <f t="shared" si="121"/>
        <v>0</v>
      </c>
      <c r="K99" s="97">
        <v>0.0</v>
      </c>
      <c r="L99" s="97">
        <v>0.0</v>
      </c>
      <c r="M99" s="98">
        <f t="shared" si="122"/>
        <v>0</v>
      </c>
      <c r="N99" s="14"/>
      <c r="O99" s="14"/>
      <c r="P99" s="14"/>
      <c r="Q99" s="96" t="s">
        <v>306</v>
      </c>
      <c r="R99" s="97">
        <v>0.0</v>
      </c>
      <c r="S99" s="97">
        <v>0.0</v>
      </c>
      <c r="T99" s="98">
        <f t="shared" si="123"/>
        <v>0</v>
      </c>
      <c r="U99" s="97">
        <v>0.0</v>
      </c>
      <c r="V99" s="97">
        <v>0.0</v>
      </c>
      <c r="W99" s="98">
        <f t="shared" si="124"/>
        <v>0</v>
      </c>
      <c r="X99" s="97">
        <v>0.0</v>
      </c>
      <c r="Y99" s="97">
        <v>0.0</v>
      </c>
      <c r="Z99" s="98">
        <f t="shared" si="125"/>
        <v>0</v>
      </c>
      <c r="AA99" s="14"/>
      <c r="AB99" s="96" t="s">
        <v>306</v>
      </c>
      <c r="AC99" s="98">
        <f t="shared" si="126"/>
        <v>0</v>
      </c>
      <c r="AD99" s="98">
        <f t="shared" si="127"/>
        <v>0</v>
      </c>
      <c r="AE99" s="98">
        <f t="shared" si="128"/>
        <v>0</v>
      </c>
      <c r="AF99" s="14"/>
    </row>
    <row r="100" ht="15.75" customHeight="1">
      <c r="A100" s="85">
        <f t="shared" si="119"/>
        <v>0</v>
      </c>
      <c r="C100" s="14"/>
      <c r="D100" s="96" t="s">
        <v>204</v>
      </c>
      <c r="E100" s="97">
        <v>0.0</v>
      </c>
      <c r="F100" s="97">
        <v>0.0</v>
      </c>
      <c r="G100" s="98">
        <f t="shared" si="120"/>
        <v>0</v>
      </c>
      <c r="H100" s="97">
        <v>0.0</v>
      </c>
      <c r="I100" s="97">
        <v>0.0</v>
      </c>
      <c r="J100" s="98">
        <f t="shared" si="121"/>
        <v>0</v>
      </c>
      <c r="K100" s="97">
        <v>0.0</v>
      </c>
      <c r="L100" s="97">
        <v>0.0</v>
      </c>
      <c r="M100" s="98">
        <f t="shared" si="122"/>
        <v>0</v>
      </c>
      <c r="N100" s="14"/>
      <c r="O100" s="14"/>
      <c r="P100" s="14"/>
      <c r="Q100" s="96" t="s">
        <v>204</v>
      </c>
      <c r="R100" s="97">
        <v>0.0</v>
      </c>
      <c r="S100" s="97">
        <v>0.0</v>
      </c>
      <c r="T100" s="98">
        <f t="shared" si="123"/>
        <v>0</v>
      </c>
      <c r="U100" s="97">
        <v>0.0</v>
      </c>
      <c r="V100" s="97">
        <v>0.0</v>
      </c>
      <c r="W100" s="98">
        <f t="shared" si="124"/>
        <v>0</v>
      </c>
      <c r="X100" s="97">
        <v>0.0</v>
      </c>
      <c r="Y100" s="97">
        <v>0.0</v>
      </c>
      <c r="Z100" s="98">
        <f t="shared" si="125"/>
        <v>0</v>
      </c>
      <c r="AA100" s="14"/>
      <c r="AB100" s="96" t="s">
        <v>204</v>
      </c>
      <c r="AC100" s="98">
        <f t="shared" si="126"/>
        <v>0</v>
      </c>
      <c r="AD100" s="98">
        <f t="shared" si="127"/>
        <v>0</v>
      </c>
      <c r="AE100" s="98">
        <f t="shared" si="128"/>
        <v>0</v>
      </c>
      <c r="AF100" s="14"/>
    </row>
    <row r="101" ht="15.75" customHeight="1">
      <c r="A101" s="85">
        <f t="shared" si="119"/>
        <v>0</v>
      </c>
      <c r="C101" s="14"/>
      <c r="D101" s="96" t="s">
        <v>224</v>
      </c>
      <c r="E101" s="97">
        <v>0.0</v>
      </c>
      <c r="F101" s="97">
        <v>0.0</v>
      </c>
      <c r="G101" s="98">
        <f t="shared" si="120"/>
        <v>0</v>
      </c>
      <c r="H101" s="97">
        <v>0.0</v>
      </c>
      <c r="I101" s="97">
        <v>0.0</v>
      </c>
      <c r="J101" s="98">
        <f t="shared" si="121"/>
        <v>0</v>
      </c>
      <c r="K101" s="97">
        <v>0.0</v>
      </c>
      <c r="L101" s="97">
        <v>0.0</v>
      </c>
      <c r="M101" s="98">
        <f t="shared" si="122"/>
        <v>0</v>
      </c>
      <c r="N101" s="14"/>
      <c r="O101" s="14"/>
      <c r="P101" s="14"/>
      <c r="Q101" s="96" t="s">
        <v>224</v>
      </c>
      <c r="R101" s="97">
        <v>0.0</v>
      </c>
      <c r="S101" s="97">
        <v>0.0</v>
      </c>
      <c r="T101" s="98">
        <f t="shared" si="123"/>
        <v>0</v>
      </c>
      <c r="U101" s="97">
        <v>0.0</v>
      </c>
      <c r="V101" s="97">
        <v>0.0</v>
      </c>
      <c r="W101" s="98">
        <f t="shared" si="124"/>
        <v>0</v>
      </c>
      <c r="X101" s="97">
        <v>0.0</v>
      </c>
      <c r="Y101" s="97">
        <v>0.0</v>
      </c>
      <c r="Z101" s="98">
        <f t="shared" si="125"/>
        <v>0</v>
      </c>
      <c r="AA101" s="14"/>
      <c r="AB101" s="96" t="s">
        <v>224</v>
      </c>
      <c r="AC101" s="98">
        <f t="shared" si="126"/>
        <v>0</v>
      </c>
      <c r="AD101" s="98">
        <f t="shared" si="127"/>
        <v>0</v>
      </c>
      <c r="AE101" s="98">
        <f t="shared" si="128"/>
        <v>0</v>
      </c>
      <c r="AF101" s="14"/>
    </row>
    <row r="102" ht="15.75" customHeight="1">
      <c r="A102" s="85">
        <f t="shared" si="119"/>
        <v>0</v>
      </c>
      <c r="C102" s="14"/>
      <c r="D102" s="96" t="s">
        <v>301</v>
      </c>
      <c r="E102" s="97">
        <v>0.0</v>
      </c>
      <c r="F102" s="97">
        <v>0.0</v>
      </c>
      <c r="G102" s="98">
        <f t="shared" si="120"/>
        <v>0</v>
      </c>
      <c r="H102" s="97">
        <v>0.0</v>
      </c>
      <c r="I102" s="97">
        <v>0.0</v>
      </c>
      <c r="J102" s="98">
        <f t="shared" si="121"/>
        <v>0</v>
      </c>
      <c r="K102" s="97">
        <v>0.0</v>
      </c>
      <c r="L102" s="97">
        <v>0.0</v>
      </c>
      <c r="M102" s="98">
        <f t="shared" si="122"/>
        <v>0</v>
      </c>
      <c r="N102" s="14"/>
      <c r="O102" s="14"/>
      <c r="P102" s="14"/>
      <c r="Q102" s="96" t="s">
        <v>301</v>
      </c>
      <c r="R102" s="97">
        <v>0.0</v>
      </c>
      <c r="S102" s="97">
        <v>0.0</v>
      </c>
      <c r="T102" s="98">
        <f t="shared" si="123"/>
        <v>0</v>
      </c>
      <c r="U102" s="97">
        <v>0.0</v>
      </c>
      <c r="V102" s="97">
        <v>0.0</v>
      </c>
      <c r="W102" s="98">
        <f t="shared" si="124"/>
        <v>0</v>
      </c>
      <c r="X102" s="97">
        <v>0.0</v>
      </c>
      <c r="Y102" s="97">
        <v>0.0</v>
      </c>
      <c r="Z102" s="98">
        <f t="shared" si="125"/>
        <v>0</v>
      </c>
      <c r="AA102" s="14"/>
      <c r="AB102" s="96" t="s">
        <v>301</v>
      </c>
      <c r="AC102" s="98">
        <f t="shared" si="126"/>
        <v>0</v>
      </c>
      <c r="AD102" s="98">
        <f t="shared" si="127"/>
        <v>0</v>
      </c>
      <c r="AE102" s="98">
        <f t="shared" si="128"/>
        <v>0</v>
      </c>
      <c r="AF102" s="14"/>
    </row>
    <row r="103" ht="15.75" customHeight="1">
      <c r="A103" s="85"/>
      <c r="C103" s="14"/>
      <c r="D103" s="99" t="s">
        <v>225</v>
      </c>
      <c r="E103" s="100">
        <f t="shared" ref="E103:M103" si="129">SUM(E94:E102)</f>
        <v>0</v>
      </c>
      <c r="F103" s="100">
        <f t="shared" si="129"/>
        <v>0</v>
      </c>
      <c r="G103" s="100">
        <f t="shared" si="129"/>
        <v>0</v>
      </c>
      <c r="H103" s="100">
        <f t="shared" si="129"/>
        <v>0</v>
      </c>
      <c r="I103" s="100">
        <f t="shared" si="129"/>
        <v>0</v>
      </c>
      <c r="J103" s="100">
        <f t="shared" si="129"/>
        <v>0</v>
      </c>
      <c r="K103" s="100">
        <f t="shared" si="129"/>
        <v>0</v>
      </c>
      <c r="L103" s="100">
        <f t="shared" si="129"/>
        <v>0</v>
      </c>
      <c r="M103" s="100">
        <f t="shared" si="129"/>
        <v>0</v>
      </c>
      <c r="N103" s="14"/>
      <c r="O103" s="14"/>
      <c r="P103" s="14"/>
      <c r="Q103" s="99" t="s">
        <v>225</v>
      </c>
      <c r="R103" s="100">
        <f t="shared" ref="R103:Z103" si="130">SUM(R94:R102)</f>
        <v>0</v>
      </c>
      <c r="S103" s="100">
        <f t="shared" si="130"/>
        <v>0</v>
      </c>
      <c r="T103" s="100">
        <f t="shared" si="130"/>
        <v>0</v>
      </c>
      <c r="U103" s="100">
        <f t="shared" si="130"/>
        <v>0</v>
      </c>
      <c r="V103" s="100">
        <f t="shared" si="130"/>
        <v>0</v>
      </c>
      <c r="W103" s="100">
        <f t="shared" si="130"/>
        <v>0</v>
      </c>
      <c r="X103" s="100">
        <f t="shared" si="130"/>
        <v>0</v>
      </c>
      <c r="Y103" s="100">
        <f t="shared" si="130"/>
        <v>0</v>
      </c>
      <c r="Z103" s="100">
        <f t="shared" si="130"/>
        <v>0</v>
      </c>
      <c r="AA103" s="14"/>
      <c r="AB103" s="99" t="s">
        <v>225</v>
      </c>
      <c r="AC103" s="100">
        <f t="shared" ref="AC103:AE103" si="131">SUM(AC94:AC102)</f>
        <v>0</v>
      </c>
      <c r="AD103" s="100">
        <f t="shared" si="131"/>
        <v>0</v>
      </c>
      <c r="AE103" s="100">
        <f t="shared" si="131"/>
        <v>0</v>
      </c>
      <c r="AF103" s="14"/>
    </row>
    <row r="104" ht="15.75" customHeight="1">
      <c r="A104" s="85"/>
      <c r="C104" s="14"/>
      <c r="D104" s="14"/>
      <c r="E104" s="104"/>
      <c r="F104" s="104"/>
      <c r="G104" s="104"/>
      <c r="H104" s="104"/>
      <c r="I104" s="104"/>
      <c r="J104" s="104"/>
      <c r="K104" s="104"/>
      <c r="L104" s="104"/>
      <c r="M104" s="104"/>
      <c r="N104" s="14"/>
      <c r="O104" s="14"/>
      <c r="P104" s="14"/>
      <c r="Q104" s="14"/>
      <c r="R104" s="104"/>
      <c r="S104" s="104"/>
      <c r="T104" s="104"/>
      <c r="U104" s="104"/>
      <c r="V104" s="104"/>
      <c r="W104" s="104"/>
      <c r="X104" s="104"/>
      <c r="Y104" s="104"/>
      <c r="Z104" s="104"/>
      <c r="AA104" s="14"/>
      <c r="AB104" s="14"/>
      <c r="AC104" s="104"/>
      <c r="AD104" s="104"/>
      <c r="AE104" s="104"/>
      <c r="AF104" s="14"/>
    </row>
    <row r="105" ht="15.75" customHeight="1">
      <c r="A105" s="85"/>
      <c r="C105" s="14"/>
      <c r="D105" s="99" t="s">
        <v>307</v>
      </c>
      <c r="E105" s="100">
        <f t="shared" ref="E105:M105" si="132">E64+E76-E88-E103</f>
        <v>0</v>
      </c>
      <c r="F105" s="100">
        <f t="shared" si="132"/>
        <v>0</v>
      </c>
      <c r="G105" s="100">
        <f t="shared" si="132"/>
        <v>0</v>
      </c>
      <c r="H105" s="100">
        <f t="shared" si="132"/>
        <v>0</v>
      </c>
      <c r="I105" s="100">
        <f t="shared" si="132"/>
        <v>0</v>
      </c>
      <c r="J105" s="100">
        <f t="shared" si="132"/>
        <v>0</v>
      </c>
      <c r="K105" s="100">
        <f t="shared" si="132"/>
        <v>0</v>
      </c>
      <c r="L105" s="100">
        <f t="shared" si="132"/>
        <v>0</v>
      </c>
      <c r="M105" s="100">
        <f t="shared" si="132"/>
        <v>0</v>
      </c>
      <c r="N105" s="14"/>
      <c r="O105" s="14"/>
      <c r="P105" s="14"/>
      <c r="Q105" s="99" t="s">
        <v>307</v>
      </c>
      <c r="R105" s="100">
        <f t="shared" ref="R105:Z105" si="133">R64+R76-R88-R103</f>
        <v>0</v>
      </c>
      <c r="S105" s="100">
        <f t="shared" si="133"/>
        <v>0</v>
      </c>
      <c r="T105" s="100">
        <f t="shared" si="133"/>
        <v>0</v>
      </c>
      <c r="U105" s="100">
        <f t="shared" si="133"/>
        <v>0</v>
      </c>
      <c r="V105" s="100">
        <f t="shared" si="133"/>
        <v>0</v>
      </c>
      <c r="W105" s="100">
        <f t="shared" si="133"/>
        <v>0</v>
      </c>
      <c r="X105" s="100">
        <f t="shared" si="133"/>
        <v>0</v>
      </c>
      <c r="Y105" s="100">
        <f t="shared" si="133"/>
        <v>0</v>
      </c>
      <c r="Z105" s="100">
        <f t="shared" si="133"/>
        <v>0</v>
      </c>
      <c r="AA105" s="14"/>
      <c r="AB105" s="99" t="s">
        <v>307</v>
      </c>
      <c r="AC105" s="100">
        <f t="shared" ref="AC105:AE105" si="134">AC64+AC76-AC88-AC103</f>
        <v>0</v>
      </c>
      <c r="AD105" s="100">
        <f t="shared" si="134"/>
        <v>0</v>
      </c>
      <c r="AE105" s="100">
        <f t="shared" si="134"/>
        <v>0</v>
      </c>
      <c r="AF105" s="14"/>
    </row>
    <row r="106" ht="15.75" customHeight="1">
      <c r="A106" s="85"/>
      <c r="C106" s="14"/>
      <c r="D106" s="14"/>
      <c r="E106" s="104"/>
      <c r="F106" s="104"/>
      <c r="G106" s="104"/>
      <c r="H106" s="104"/>
      <c r="I106" s="104"/>
      <c r="J106" s="104"/>
      <c r="K106" s="104"/>
      <c r="L106" s="104"/>
      <c r="M106" s="104"/>
      <c r="N106" s="14"/>
      <c r="O106" s="14"/>
      <c r="P106" s="14"/>
      <c r="Q106" s="14"/>
      <c r="R106" s="104"/>
      <c r="S106" s="104"/>
      <c r="T106" s="104"/>
      <c r="U106" s="104"/>
      <c r="V106" s="104"/>
      <c r="W106" s="104"/>
      <c r="X106" s="104"/>
      <c r="Y106" s="104"/>
      <c r="Z106" s="104"/>
      <c r="AA106" s="14"/>
      <c r="AB106" s="14"/>
      <c r="AC106" s="104"/>
      <c r="AD106" s="104"/>
      <c r="AE106" s="104"/>
      <c r="AF106" s="14"/>
    </row>
    <row r="107" ht="15.75" customHeight="1">
      <c r="B107" s="85">
        <f t="shared" ref="B107:B111" si="135">IF(OR(G107&lt;0,J107&lt;0,M107&lt;0,T107&lt;0,W107&lt;0,Z107&lt;0),1,0)</f>
        <v>0</v>
      </c>
      <c r="C107" s="14"/>
      <c r="D107" s="96" t="s">
        <v>308</v>
      </c>
      <c r="E107" s="97">
        <v>0.0</v>
      </c>
      <c r="F107" s="97">
        <v>0.0</v>
      </c>
      <c r="G107" s="98">
        <f t="shared" ref="G107:G111" si="136">SUM(E107:F107)</f>
        <v>0</v>
      </c>
      <c r="H107" s="97">
        <v>0.0</v>
      </c>
      <c r="I107" s="97">
        <v>0.0</v>
      </c>
      <c r="J107" s="98">
        <f t="shared" ref="J107:J111" si="137">SUM(H107:I107)</f>
        <v>0</v>
      </c>
      <c r="K107" s="97">
        <v>0.0</v>
      </c>
      <c r="L107" s="97">
        <v>0.0</v>
      </c>
      <c r="M107" s="98">
        <f t="shared" ref="M107:M111" si="138">SUM(K107:L107)</f>
        <v>0</v>
      </c>
      <c r="N107" s="14"/>
      <c r="O107" s="14"/>
      <c r="P107" s="14"/>
      <c r="Q107" s="96" t="s">
        <v>308</v>
      </c>
      <c r="R107" s="97">
        <v>0.0</v>
      </c>
      <c r="S107" s="97">
        <v>0.0</v>
      </c>
      <c r="T107" s="98">
        <f t="shared" ref="T107:T111" si="139">SUM(R107:S107)</f>
        <v>0</v>
      </c>
      <c r="U107" s="97">
        <v>0.0</v>
      </c>
      <c r="V107" s="97">
        <v>0.0</v>
      </c>
      <c r="W107" s="98">
        <f t="shared" ref="W107:W111" si="140">SUM(U107:V107)</f>
        <v>0</v>
      </c>
      <c r="X107" s="97">
        <v>0.0</v>
      </c>
      <c r="Y107" s="97">
        <v>0.0</v>
      </c>
      <c r="Z107" s="98">
        <f t="shared" ref="Z107:Z111" si="141">SUM(X107:Y107)</f>
        <v>0</v>
      </c>
      <c r="AA107" s="14"/>
      <c r="AB107" s="96" t="s">
        <v>308</v>
      </c>
      <c r="AC107" s="98">
        <f t="shared" ref="AC107:AC111" si="142">T107/T$17</f>
        <v>0</v>
      </c>
      <c r="AD107" s="98">
        <f t="shared" ref="AD107:AD111" si="143">W107/W$17</f>
        <v>0</v>
      </c>
      <c r="AE107" s="98">
        <f t="shared" ref="AE107:AE111" si="144">Z107/Z$17</f>
        <v>0</v>
      </c>
      <c r="AF107" s="14"/>
    </row>
    <row r="108" ht="15.75" customHeight="1">
      <c r="B108" s="85">
        <f t="shared" si="135"/>
        <v>0</v>
      </c>
      <c r="C108" s="14"/>
      <c r="D108" s="96" t="s">
        <v>309</v>
      </c>
      <c r="E108" s="97">
        <v>0.0</v>
      </c>
      <c r="F108" s="97">
        <v>0.0</v>
      </c>
      <c r="G108" s="98">
        <f t="shared" si="136"/>
        <v>0</v>
      </c>
      <c r="H108" s="97">
        <v>0.0</v>
      </c>
      <c r="I108" s="97">
        <v>0.0</v>
      </c>
      <c r="J108" s="98">
        <f t="shared" si="137"/>
        <v>0</v>
      </c>
      <c r="K108" s="97">
        <v>0.0</v>
      </c>
      <c r="L108" s="97">
        <v>0.0</v>
      </c>
      <c r="M108" s="98">
        <f t="shared" si="138"/>
        <v>0</v>
      </c>
      <c r="N108" s="14"/>
      <c r="O108" s="14"/>
      <c r="P108" s="14"/>
      <c r="Q108" s="96" t="s">
        <v>309</v>
      </c>
      <c r="R108" s="97">
        <v>0.0</v>
      </c>
      <c r="S108" s="97">
        <v>0.0</v>
      </c>
      <c r="T108" s="98">
        <f t="shared" si="139"/>
        <v>0</v>
      </c>
      <c r="U108" s="97">
        <v>0.0</v>
      </c>
      <c r="V108" s="97">
        <v>0.0</v>
      </c>
      <c r="W108" s="98">
        <f t="shared" si="140"/>
        <v>0</v>
      </c>
      <c r="X108" s="97">
        <v>0.0</v>
      </c>
      <c r="Y108" s="97">
        <v>0.0</v>
      </c>
      <c r="Z108" s="98">
        <f t="shared" si="141"/>
        <v>0</v>
      </c>
      <c r="AA108" s="14"/>
      <c r="AB108" s="96" t="s">
        <v>309</v>
      </c>
      <c r="AC108" s="98">
        <f t="shared" si="142"/>
        <v>0</v>
      </c>
      <c r="AD108" s="98">
        <f t="shared" si="143"/>
        <v>0</v>
      </c>
      <c r="AE108" s="98">
        <f t="shared" si="144"/>
        <v>0</v>
      </c>
      <c r="AF108" s="14"/>
    </row>
    <row r="109" ht="15.75" customHeight="1">
      <c r="B109" s="85">
        <f t="shared" si="135"/>
        <v>0</v>
      </c>
      <c r="C109" s="14"/>
      <c r="D109" s="96" t="s">
        <v>310</v>
      </c>
      <c r="E109" s="97">
        <v>0.0</v>
      </c>
      <c r="F109" s="97">
        <v>0.0</v>
      </c>
      <c r="G109" s="98">
        <f t="shared" si="136"/>
        <v>0</v>
      </c>
      <c r="H109" s="97">
        <v>0.0</v>
      </c>
      <c r="I109" s="97">
        <v>0.0</v>
      </c>
      <c r="J109" s="98">
        <f t="shared" si="137"/>
        <v>0</v>
      </c>
      <c r="K109" s="97">
        <v>0.0</v>
      </c>
      <c r="L109" s="97">
        <v>0.0</v>
      </c>
      <c r="M109" s="98">
        <f t="shared" si="138"/>
        <v>0</v>
      </c>
      <c r="N109" s="14"/>
      <c r="O109" s="14"/>
      <c r="P109" s="14"/>
      <c r="Q109" s="96" t="s">
        <v>310</v>
      </c>
      <c r="R109" s="97">
        <v>0.0</v>
      </c>
      <c r="S109" s="97">
        <v>0.0</v>
      </c>
      <c r="T109" s="98">
        <f t="shared" si="139"/>
        <v>0</v>
      </c>
      <c r="U109" s="97">
        <v>0.0</v>
      </c>
      <c r="V109" s="97">
        <v>0.0</v>
      </c>
      <c r="W109" s="98">
        <f t="shared" si="140"/>
        <v>0</v>
      </c>
      <c r="X109" s="97">
        <v>0.0</v>
      </c>
      <c r="Y109" s="97">
        <v>0.0</v>
      </c>
      <c r="Z109" s="98">
        <f t="shared" si="141"/>
        <v>0</v>
      </c>
      <c r="AA109" s="14"/>
      <c r="AB109" s="96" t="s">
        <v>310</v>
      </c>
      <c r="AC109" s="98">
        <f t="shared" si="142"/>
        <v>0</v>
      </c>
      <c r="AD109" s="98">
        <f t="shared" si="143"/>
        <v>0</v>
      </c>
      <c r="AE109" s="98">
        <f t="shared" si="144"/>
        <v>0</v>
      </c>
      <c r="AF109" s="14"/>
    </row>
    <row r="110" ht="15.75" customHeight="1">
      <c r="B110" s="85">
        <f t="shared" si="135"/>
        <v>0</v>
      </c>
      <c r="C110" s="14"/>
      <c r="D110" s="96" t="s">
        <v>311</v>
      </c>
      <c r="E110" s="97">
        <v>0.0</v>
      </c>
      <c r="F110" s="97">
        <v>0.0</v>
      </c>
      <c r="G110" s="98">
        <f t="shared" si="136"/>
        <v>0</v>
      </c>
      <c r="H110" s="97">
        <v>0.0</v>
      </c>
      <c r="I110" s="97">
        <v>0.0</v>
      </c>
      <c r="J110" s="98">
        <f t="shared" si="137"/>
        <v>0</v>
      </c>
      <c r="K110" s="97">
        <v>0.0</v>
      </c>
      <c r="L110" s="97">
        <v>0.0</v>
      </c>
      <c r="M110" s="98">
        <f t="shared" si="138"/>
        <v>0</v>
      </c>
      <c r="N110" s="14"/>
      <c r="O110" s="14"/>
      <c r="P110" s="14"/>
      <c r="Q110" s="96" t="s">
        <v>311</v>
      </c>
      <c r="R110" s="97">
        <v>0.0</v>
      </c>
      <c r="S110" s="97">
        <v>0.0</v>
      </c>
      <c r="T110" s="98">
        <f t="shared" si="139"/>
        <v>0</v>
      </c>
      <c r="U110" s="97">
        <v>0.0</v>
      </c>
      <c r="V110" s="97">
        <v>0.0</v>
      </c>
      <c r="W110" s="98">
        <f t="shared" si="140"/>
        <v>0</v>
      </c>
      <c r="X110" s="97">
        <v>0.0</v>
      </c>
      <c r="Y110" s="97">
        <v>0.0</v>
      </c>
      <c r="Z110" s="98">
        <f t="shared" si="141"/>
        <v>0</v>
      </c>
      <c r="AA110" s="14"/>
      <c r="AB110" s="96" t="s">
        <v>311</v>
      </c>
      <c r="AC110" s="98">
        <f t="shared" si="142"/>
        <v>0</v>
      </c>
      <c r="AD110" s="98">
        <f t="shared" si="143"/>
        <v>0</v>
      </c>
      <c r="AE110" s="98">
        <f t="shared" si="144"/>
        <v>0</v>
      </c>
      <c r="AF110" s="14"/>
    </row>
    <row r="111" ht="15.75" customHeight="1">
      <c r="B111" s="85">
        <f t="shared" si="135"/>
        <v>0</v>
      </c>
      <c r="C111" s="14"/>
      <c r="D111" s="96" t="s">
        <v>312</v>
      </c>
      <c r="E111" s="97">
        <v>0.0</v>
      </c>
      <c r="F111" s="97">
        <v>0.0</v>
      </c>
      <c r="G111" s="98">
        <f t="shared" si="136"/>
        <v>0</v>
      </c>
      <c r="H111" s="97">
        <v>0.0</v>
      </c>
      <c r="I111" s="97">
        <v>0.0</v>
      </c>
      <c r="J111" s="98">
        <f t="shared" si="137"/>
        <v>0</v>
      </c>
      <c r="K111" s="97">
        <v>0.0</v>
      </c>
      <c r="L111" s="97">
        <v>0.0</v>
      </c>
      <c r="M111" s="98">
        <f t="shared" si="138"/>
        <v>0</v>
      </c>
      <c r="N111" s="14"/>
      <c r="O111" s="14"/>
      <c r="P111" s="14"/>
      <c r="Q111" s="96" t="s">
        <v>312</v>
      </c>
      <c r="R111" s="97">
        <v>0.0</v>
      </c>
      <c r="S111" s="97">
        <v>0.0</v>
      </c>
      <c r="T111" s="98">
        <f t="shared" si="139"/>
        <v>0</v>
      </c>
      <c r="U111" s="97">
        <v>0.0</v>
      </c>
      <c r="V111" s="97">
        <v>0.0</v>
      </c>
      <c r="W111" s="98">
        <f t="shared" si="140"/>
        <v>0</v>
      </c>
      <c r="X111" s="97">
        <v>0.0</v>
      </c>
      <c r="Y111" s="97">
        <v>0.0</v>
      </c>
      <c r="Z111" s="98">
        <f t="shared" si="141"/>
        <v>0</v>
      </c>
      <c r="AA111" s="14"/>
      <c r="AB111" s="96" t="s">
        <v>312</v>
      </c>
      <c r="AC111" s="98">
        <f t="shared" si="142"/>
        <v>0</v>
      </c>
      <c r="AD111" s="98">
        <f t="shared" si="143"/>
        <v>0</v>
      </c>
      <c r="AE111" s="98">
        <f t="shared" si="144"/>
        <v>0</v>
      </c>
      <c r="AF111" s="14"/>
    </row>
    <row r="112" ht="15.75" customHeight="1">
      <c r="A112" s="85"/>
      <c r="C112" s="14"/>
      <c r="D112" s="99" t="s">
        <v>313</v>
      </c>
      <c r="E112" s="100">
        <f t="shared" ref="E112:M112" si="145">SUM(E107:E111)</f>
        <v>0</v>
      </c>
      <c r="F112" s="100">
        <f t="shared" si="145"/>
        <v>0</v>
      </c>
      <c r="G112" s="100">
        <f t="shared" si="145"/>
        <v>0</v>
      </c>
      <c r="H112" s="100">
        <f t="shared" si="145"/>
        <v>0</v>
      </c>
      <c r="I112" s="100">
        <f t="shared" si="145"/>
        <v>0</v>
      </c>
      <c r="J112" s="100">
        <f t="shared" si="145"/>
        <v>0</v>
      </c>
      <c r="K112" s="100">
        <f t="shared" si="145"/>
        <v>0</v>
      </c>
      <c r="L112" s="100">
        <f t="shared" si="145"/>
        <v>0</v>
      </c>
      <c r="M112" s="100">
        <f t="shared" si="145"/>
        <v>0</v>
      </c>
      <c r="N112" s="14"/>
      <c r="O112" s="14"/>
      <c r="P112" s="14"/>
      <c r="Q112" s="99" t="s">
        <v>313</v>
      </c>
      <c r="R112" s="100">
        <f t="shared" ref="R112:Z112" si="146">SUM(R107:R111)</f>
        <v>0</v>
      </c>
      <c r="S112" s="100">
        <f t="shared" si="146"/>
        <v>0</v>
      </c>
      <c r="T112" s="100">
        <f t="shared" si="146"/>
        <v>0</v>
      </c>
      <c r="U112" s="100">
        <f t="shared" si="146"/>
        <v>0</v>
      </c>
      <c r="V112" s="100">
        <f t="shared" si="146"/>
        <v>0</v>
      </c>
      <c r="W112" s="100">
        <f t="shared" si="146"/>
        <v>0</v>
      </c>
      <c r="X112" s="100">
        <f t="shared" si="146"/>
        <v>0</v>
      </c>
      <c r="Y112" s="100">
        <f t="shared" si="146"/>
        <v>0</v>
      </c>
      <c r="Z112" s="100">
        <f t="shared" si="146"/>
        <v>0</v>
      </c>
      <c r="AA112" s="14"/>
      <c r="AB112" s="99" t="s">
        <v>313</v>
      </c>
      <c r="AC112" s="100">
        <f t="shared" ref="AC112:AE112" si="147">SUM(AC107:AC111)</f>
        <v>0</v>
      </c>
      <c r="AD112" s="100">
        <f t="shared" si="147"/>
        <v>0</v>
      </c>
      <c r="AE112" s="100">
        <f t="shared" si="147"/>
        <v>0</v>
      </c>
      <c r="AF112" s="14"/>
    </row>
    <row r="113" ht="15.75" customHeight="1">
      <c r="A113" s="85"/>
      <c r="C113" s="14"/>
      <c r="D113" s="14"/>
      <c r="E113" s="104"/>
      <c r="F113" s="104"/>
      <c r="G113" s="104"/>
      <c r="H113" s="104"/>
      <c r="I113" s="104"/>
      <c r="J113" s="104"/>
      <c r="K113" s="104"/>
      <c r="L113" s="104"/>
      <c r="M113" s="104"/>
      <c r="N113" s="14"/>
      <c r="O113" s="14"/>
      <c r="P113" s="14"/>
      <c r="Q113" s="14"/>
      <c r="R113" s="104"/>
      <c r="S113" s="104"/>
      <c r="T113" s="104"/>
      <c r="U113" s="104"/>
      <c r="V113" s="104"/>
      <c r="W113" s="104"/>
      <c r="X113" s="104"/>
      <c r="Y113" s="104"/>
      <c r="Z113" s="104"/>
      <c r="AA113" s="14"/>
      <c r="AB113" s="14"/>
      <c r="AC113" s="104"/>
      <c r="AD113" s="104"/>
      <c r="AE113" s="104"/>
      <c r="AF113" s="14"/>
    </row>
    <row r="114" ht="15.75" customHeight="1">
      <c r="A114" s="85"/>
      <c r="C114" s="14"/>
      <c r="D114" s="108" t="s">
        <v>230</v>
      </c>
      <c r="E114" s="104"/>
      <c r="F114" s="104"/>
      <c r="G114" s="109">
        <f>G103+G112</f>
        <v>0</v>
      </c>
      <c r="H114" s="104"/>
      <c r="I114" s="104"/>
      <c r="J114" s="109">
        <f>J103+J112</f>
        <v>0</v>
      </c>
      <c r="K114" s="104"/>
      <c r="L114" s="104"/>
      <c r="M114" s="109">
        <f>M103+M112</f>
        <v>0</v>
      </c>
      <c r="N114" s="14"/>
      <c r="O114" s="14"/>
      <c r="P114" s="14"/>
      <c r="Q114" s="108" t="s">
        <v>230</v>
      </c>
      <c r="R114" s="104"/>
      <c r="S114" s="104"/>
      <c r="T114" s="109">
        <f>T103+T112</f>
        <v>0</v>
      </c>
      <c r="U114" s="104"/>
      <c r="V114" s="104"/>
      <c r="W114" s="109">
        <f>W103+W112</f>
        <v>0</v>
      </c>
      <c r="X114" s="104"/>
      <c r="Y114" s="104"/>
      <c r="Z114" s="109">
        <f>Z103+Z112</f>
        <v>0</v>
      </c>
      <c r="AA114" s="14"/>
      <c r="AB114" s="108" t="s">
        <v>230</v>
      </c>
      <c r="AC114" s="109">
        <f t="shared" ref="AC114:AE114" si="148">AC103+AC112</f>
        <v>0</v>
      </c>
      <c r="AD114" s="109">
        <f t="shared" si="148"/>
        <v>0</v>
      </c>
      <c r="AE114" s="109">
        <f t="shared" si="148"/>
        <v>0</v>
      </c>
      <c r="AF114" s="14"/>
    </row>
    <row r="115" ht="15.75" customHeight="1">
      <c r="A115" s="85"/>
      <c r="C115" s="112"/>
      <c r="D115" s="113"/>
      <c r="E115" s="114"/>
      <c r="F115" s="114"/>
      <c r="G115" s="114"/>
      <c r="H115" s="114"/>
      <c r="I115" s="114"/>
      <c r="J115" s="114"/>
      <c r="K115" s="114"/>
      <c r="L115" s="114"/>
      <c r="M115" s="114"/>
      <c r="N115" s="112"/>
      <c r="O115" s="112"/>
      <c r="P115" s="112"/>
      <c r="Q115" s="113"/>
      <c r="R115" s="114"/>
      <c r="S115" s="114"/>
      <c r="T115" s="114"/>
      <c r="U115" s="114"/>
      <c r="V115" s="114"/>
      <c r="W115" s="114"/>
      <c r="X115" s="114"/>
      <c r="Y115" s="114"/>
      <c r="Z115" s="114"/>
      <c r="AA115" s="112"/>
      <c r="AB115" s="113"/>
      <c r="AC115" s="114"/>
      <c r="AD115" s="114"/>
      <c r="AE115" s="114"/>
      <c r="AF115" s="112"/>
    </row>
    <row r="116" ht="15.75" customHeight="1">
      <c r="A116" s="85">
        <f>IF(OR(G116&lt;0,J116&lt;0,M116&lt;0,T116&lt;0,W116&lt;0,Z116&lt;0),1,0)</f>
        <v>0</v>
      </c>
      <c r="C116" s="112"/>
      <c r="D116" s="103" t="s">
        <v>314</v>
      </c>
      <c r="E116" s="114"/>
      <c r="F116" s="114"/>
      <c r="G116" s="97">
        <v>0.0</v>
      </c>
      <c r="H116" s="114"/>
      <c r="I116" s="114"/>
      <c r="J116" s="97">
        <v>0.0</v>
      </c>
      <c r="K116" s="114"/>
      <c r="L116" s="114"/>
      <c r="M116" s="97">
        <v>0.0</v>
      </c>
      <c r="N116" s="112"/>
      <c r="O116" s="112"/>
      <c r="P116" s="112"/>
      <c r="Q116" s="103" t="s">
        <v>315</v>
      </c>
      <c r="R116" s="114"/>
      <c r="S116" s="114"/>
      <c r="T116" s="97">
        <v>0.0</v>
      </c>
      <c r="U116" s="114"/>
      <c r="V116" s="114"/>
      <c r="W116" s="97">
        <v>0.0</v>
      </c>
      <c r="X116" s="114"/>
      <c r="Y116" s="114"/>
      <c r="Z116" s="97">
        <v>0.0</v>
      </c>
      <c r="AA116" s="112"/>
      <c r="AB116" s="103" t="s">
        <v>314</v>
      </c>
      <c r="AC116" s="98">
        <f>T116/T$17</f>
        <v>0</v>
      </c>
      <c r="AD116" s="98">
        <f>W116/W$17</f>
        <v>0</v>
      </c>
      <c r="AE116" s="98">
        <f>Z116/Z$17</f>
        <v>0</v>
      </c>
      <c r="AF116" s="112"/>
    </row>
    <row r="117" ht="15.75" customHeight="1">
      <c r="A117" s="85"/>
      <c r="C117" s="112"/>
      <c r="D117" s="103" t="s">
        <v>233</v>
      </c>
      <c r="E117" s="114"/>
      <c r="F117" s="114"/>
      <c r="G117" s="36" t="s">
        <v>234</v>
      </c>
      <c r="H117" s="114"/>
      <c r="I117" s="114"/>
      <c r="J117" s="36" t="s">
        <v>234</v>
      </c>
      <c r="K117" s="114"/>
      <c r="L117" s="114"/>
      <c r="M117" s="36" t="s">
        <v>234</v>
      </c>
      <c r="N117" s="112"/>
      <c r="O117" s="112"/>
      <c r="P117" s="112"/>
      <c r="Q117" s="103" t="s">
        <v>233</v>
      </c>
      <c r="R117" s="114"/>
      <c r="S117" s="114"/>
      <c r="T117" s="36" t="s">
        <v>234</v>
      </c>
      <c r="U117" s="114"/>
      <c r="V117" s="114"/>
      <c r="W117" s="36" t="s">
        <v>234</v>
      </c>
      <c r="X117" s="114"/>
      <c r="Y117" s="114"/>
      <c r="Z117" s="36" t="s">
        <v>234</v>
      </c>
      <c r="AA117" s="112"/>
      <c r="AB117" s="103" t="s">
        <v>233</v>
      </c>
      <c r="AC117" s="115" t="str">
        <f>T117</f>
        <v>No</v>
      </c>
      <c r="AD117" s="115" t="str">
        <f>W117</f>
        <v>No</v>
      </c>
      <c r="AE117" s="115" t="str">
        <f>Z117</f>
        <v>No</v>
      </c>
      <c r="AF117" s="112"/>
    </row>
    <row r="118" ht="15.75" customHeight="1">
      <c r="A118" s="85"/>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16"/>
      <c r="AC118" s="14"/>
      <c r="AD118" s="14"/>
      <c r="AE118" s="14"/>
      <c r="AF118" s="14"/>
    </row>
    <row r="119" ht="15.75" customHeight="1">
      <c r="A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row>
    <row r="120" ht="15.75" customHeight="1">
      <c r="B120" s="85">
        <f>1-(G120*J120*M120*AC120*AD120*AE120)</f>
        <v>0</v>
      </c>
      <c r="C120" s="14"/>
      <c r="D120" s="116" t="s">
        <v>236</v>
      </c>
      <c r="E120" s="125"/>
      <c r="F120" s="125"/>
      <c r="G120" s="20" t="b">
        <f>ABS((G112+G103+G88)-(G76+G64)) &lt; eTol</f>
        <v>1</v>
      </c>
      <c r="H120" s="125"/>
      <c r="I120" s="125"/>
      <c r="J120" s="20" t="b">
        <f>ABS((J112+J103+J88)-(J76+J64)) &lt; eTol</f>
        <v>1</v>
      </c>
      <c r="K120" s="125"/>
      <c r="L120" s="125"/>
      <c r="M120" s="20" t="b">
        <f>ABS((M112+M103+M88)-(M76+M64)) &lt; eTol</f>
        <v>1</v>
      </c>
      <c r="N120" s="14"/>
      <c r="O120" s="14"/>
      <c r="P120" s="14"/>
      <c r="Q120" s="116" t="s">
        <v>236</v>
      </c>
      <c r="R120" s="125"/>
      <c r="S120" s="125"/>
      <c r="T120" s="20" t="b">
        <f>ABS((T112+T103+T88)-(T76+T64)) &lt; eTol</f>
        <v>1</v>
      </c>
      <c r="U120" s="125"/>
      <c r="V120" s="125"/>
      <c r="W120" s="20" t="b">
        <f>ABS((W112+W103+W88)-(W76+W64)) &lt; eTol</f>
        <v>1</v>
      </c>
      <c r="X120" s="125"/>
      <c r="Y120" s="125"/>
      <c r="Z120" s="20" t="b">
        <f>ABS((Z112+Z103+Z88)-(Z76+Z64)) &lt; eTol</f>
        <v>1</v>
      </c>
      <c r="AA120" s="14"/>
      <c r="AB120" s="116" t="s">
        <v>236</v>
      </c>
      <c r="AC120" s="20" t="b">
        <f>ABS((AC112+AC103+AC88)-(AC76+AC64)) &lt; eTol</f>
        <v>1</v>
      </c>
      <c r="AD120" s="20" t="b">
        <f>ABS((AD112+AD103+AD88)-(AD76+AD64)) &lt; eTol</f>
        <v>1</v>
      </c>
      <c r="AE120" s="20" t="b">
        <f>ABS((AE112+AE103+AE88)-(AE76+AE64)) &lt; eTol</f>
        <v>1</v>
      </c>
      <c r="AF120" s="14"/>
    </row>
    <row r="121" ht="15.75" customHeight="1">
      <c r="A121" s="85"/>
      <c r="C121" s="14"/>
      <c r="D121" s="116"/>
      <c r="E121" s="14"/>
      <c r="F121" s="14"/>
      <c r="G121" s="14"/>
      <c r="H121" s="14"/>
      <c r="I121" s="14"/>
      <c r="J121" s="14"/>
      <c r="K121" s="14"/>
      <c r="L121" s="14"/>
      <c r="M121" s="14"/>
      <c r="N121" s="14"/>
      <c r="O121" s="14"/>
      <c r="P121" s="14"/>
      <c r="Q121" s="116"/>
      <c r="R121" s="14"/>
      <c r="S121" s="14"/>
      <c r="T121" s="14"/>
      <c r="U121" s="14"/>
      <c r="V121" s="14"/>
      <c r="W121" s="14"/>
      <c r="X121" s="14"/>
      <c r="Y121" s="14"/>
      <c r="Z121" s="14"/>
      <c r="AA121" s="14"/>
      <c r="AB121" s="116"/>
      <c r="AC121" s="14"/>
      <c r="AD121" s="14"/>
      <c r="AE121" s="14"/>
      <c r="AF121" s="14"/>
    </row>
    <row r="122" ht="15.75" customHeight="1">
      <c r="A122" s="85"/>
      <c r="C122" s="14"/>
      <c r="D122" s="91" t="s">
        <v>237</v>
      </c>
      <c r="E122" s="14"/>
      <c r="F122" s="14"/>
      <c r="G122" s="94" t="str">
        <f>G21</f>
        <v>31/XX/20XX</v>
      </c>
      <c r="H122" s="14"/>
      <c r="I122" s="14"/>
      <c r="J122" s="94" t="str">
        <f>J21</f>
        <v>31/XX/20XX</v>
      </c>
      <c r="K122" s="14"/>
      <c r="L122" s="14"/>
      <c r="M122" s="94" t="str">
        <f>M21</f>
        <v>31/XX/20XX</v>
      </c>
      <c r="N122" s="14"/>
      <c r="O122" s="14"/>
      <c r="P122" s="14"/>
      <c r="Q122" s="91" t="s">
        <v>238</v>
      </c>
      <c r="R122" s="14"/>
      <c r="S122" s="14"/>
      <c r="T122" s="94" t="str">
        <f>T21</f>
        <v>31/XX/20XX</v>
      </c>
      <c r="U122" s="14"/>
      <c r="V122" s="14"/>
      <c r="W122" s="94" t="str">
        <f>W21</f>
        <v>31/XX/20XX</v>
      </c>
      <c r="X122" s="14"/>
      <c r="Y122" s="14"/>
      <c r="Z122" s="94" t="str">
        <f>Z21</f>
        <v>31/XX/20XX</v>
      </c>
      <c r="AA122" s="14"/>
      <c r="AB122" s="91" t="s">
        <v>237</v>
      </c>
      <c r="AC122" s="94" t="str">
        <f t="shared" ref="AC122:AE122" si="149">AC21</f>
        <v>31/XX/20XX</v>
      </c>
      <c r="AD122" s="94" t="str">
        <f t="shared" si="149"/>
        <v>31/XX/20XX</v>
      </c>
      <c r="AE122" s="94" t="str">
        <f t="shared" si="149"/>
        <v>31/XX/20XX</v>
      </c>
      <c r="AF122" s="14"/>
    </row>
    <row r="123" ht="15.75" customHeight="1">
      <c r="A123" s="85"/>
      <c r="C123" s="14"/>
      <c r="D123" s="96" t="s">
        <v>316</v>
      </c>
      <c r="E123" s="14"/>
      <c r="F123" s="14"/>
      <c r="G123" s="97">
        <v>0.0</v>
      </c>
      <c r="H123" s="14"/>
      <c r="I123" s="14"/>
      <c r="J123" s="97">
        <v>0.0</v>
      </c>
      <c r="K123" s="14"/>
      <c r="L123" s="14"/>
      <c r="M123" s="97">
        <v>0.0</v>
      </c>
      <c r="N123" s="14"/>
      <c r="O123" s="14"/>
      <c r="P123" s="14"/>
      <c r="Q123" s="96" t="s">
        <v>316</v>
      </c>
      <c r="R123" s="14"/>
      <c r="S123" s="14"/>
      <c r="T123" s="97">
        <v>0.0</v>
      </c>
      <c r="U123" s="14"/>
      <c r="V123" s="14"/>
      <c r="W123" s="97">
        <v>0.0</v>
      </c>
      <c r="X123" s="14"/>
      <c r="Y123" s="14"/>
      <c r="Z123" s="97">
        <v>0.0</v>
      </c>
      <c r="AA123" s="14"/>
      <c r="AB123" s="96" t="s">
        <v>316</v>
      </c>
      <c r="AC123" s="98">
        <f t="shared" ref="AC123:AC124" si="150">T123/T$16</f>
        <v>0</v>
      </c>
      <c r="AD123" s="98">
        <f t="shared" ref="AD123:AD124" si="151">W123/W$16</f>
        <v>0</v>
      </c>
      <c r="AE123" s="98">
        <f t="shared" ref="AE123:AE124" si="152">Z123/Z$16</f>
        <v>0</v>
      </c>
      <c r="AF123" s="14"/>
    </row>
    <row r="124" ht="15.75" customHeight="1">
      <c r="A124" s="85">
        <f>IF(OR(G124&gt;0,J124&gt;0,M124&gt;0,T124&gt;0,W124&gt;0,Z124&gt;0),1,0)</f>
        <v>0</v>
      </c>
      <c r="C124" s="14"/>
      <c r="D124" s="96" t="s">
        <v>240</v>
      </c>
      <c r="E124" s="14"/>
      <c r="F124" s="14"/>
      <c r="G124" s="97">
        <v>0.0</v>
      </c>
      <c r="H124" s="14"/>
      <c r="I124" s="14"/>
      <c r="J124" s="97">
        <v>0.0</v>
      </c>
      <c r="K124" s="14"/>
      <c r="L124" s="14"/>
      <c r="M124" s="97">
        <v>0.0</v>
      </c>
      <c r="N124" s="14"/>
      <c r="O124" s="14"/>
      <c r="P124" s="14"/>
      <c r="Q124" s="96" t="s">
        <v>240</v>
      </c>
      <c r="R124" s="14"/>
      <c r="S124" s="14"/>
      <c r="T124" s="97">
        <v>0.0</v>
      </c>
      <c r="U124" s="14"/>
      <c r="V124" s="14"/>
      <c r="W124" s="97">
        <v>0.0</v>
      </c>
      <c r="X124" s="14"/>
      <c r="Y124" s="14"/>
      <c r="Z124" s="97">
        <v>0.0</v>
      </c>
      <c r="AA124" s="14"/>
      <c r="AB124" s="96" t="s">
        <v>240</v>
      </c>
      <c r="AC124" s="98">
        <f t="shared" si="150"/>
        <v>0</v>
      </c>
      <c r="AD124" s="98">
        <f t="shared" si="151"/>
        <v>0</v>
      </c>
      <c r="AE124" s="98">
        <f t="shared" si="152"/>
        <v>0</v>
      </c>
      <c r="AF124" s="14"/>
    </row>
    <row r="125" ht="15.75" customHeight="1">
      <c r="A125" s="85"/>
      <c r="C125" s="14"/>
      <c r="D125" s="99" t="s">
        <v>241</v>
      </c>
      <c r="E125" s="14"/>
      <c r="F125" s="14"/>
      <c r="G125" s="100">
        <f>SUM(G123:G124)</f>
        <v>0</v>
      </c>
      <c r="H125" s="14"/>
      <c r="I125" s="14"/>
      <c r="J125" s="100">
        <f>SUM(J123:J124)</f>
        <v>0</v>
      </c>
      <c r="K125" s="14"/>
      <c r="L125" s="14"/>
      <c r="M125" s="100">
        <f>SUM(M123:M124)</f>
        <v>0</v>
      </c>
      <c r="N125" s="14"/>
      <c r="O125" s="14"/>
      <c r="P125" s="14"/>
      <c r="Q125" s="99" t="s">
        <v>241</v>
      </c>
      <c r="R125" s="14"/>
      <c r="S125" s="14"/>
      <c r="T125" s="100">
        <f>SUM(T123:T124)</f>
        <v>0</v>
      </c>
      <c r="U125" s="14"/>
      <c r="V125" s="14"/>
      <c r="W125" s="100">
        <f>SUM(W123:W124)</f>
        <v>0</v>
      </c>
      <c r="X125" s="14"/>
      <c r="Y125" s="14"/>
      <c r="Z125" s="100">
        <f>SUM(Z123:Z124)</f>
        <v>0</v>
      </c>
      <c r="AA125" s="14"/>
      <c r="AB125" s="99" t="s">
        <v>241</v>
      </c>
      <c r="AC125" s="100">
        <f t="shared" ref="AC125:AE125" si="153">SUM(AC123:AC124)</f>
        <v>0</v>
      </c>
      <c r="AD125" s="100">
        <f t="shared" si="153"/>
        <v>0</v>
      </c>
      <c r="AE125" s="100">
        <f t="shared" si="153"/>
        <v>0</v>
      </c>
      <c r="AF125" s="14"/>
    </row>
    <row r="126" ht="15.75" customHeight="1">
      <c r="A126" s="85"/>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row>
    <row r="127" ht="15.75" customHeight="1">
      <c r="A127" s="85"/>
      <c r="C127" s="14"/>
      <c r="D127" s="96" t="s">
        <v>242</v>
      </c>
      <c r="E127" s="14"/>
      <c r="F127" s="14"/>
      <c r="G127" s="97">
        <v>0.0</v>
      </c>
      <c r="H127" s="14"/>
      <c r="I127" s="14"/>
      <c r="J127" s="97">
        <v>0.0</v>
      </c>
      <c r="K127" s="14"/>
      <c r="L127" s="14"/>
      <c r="M127" s="97">
        <v>0.0</v>
      </c>
      <c r="N127" s="14"/>
      <c r="O127" s="14"/>
      <c r="P127" s="14"/>
      <c r="Q127" s="96" t="s">
        <v>242</v>
      </c>
      <c r="R127" s="14"/>
      <c r="S127" s="14"/>
      <c r="T127" s="97">
        <v>0.0</v>
      </c>
      <c r="U127" s="14"/>
      <c r="V127" s="14"/>
      <c r="W127" s="97">
        <v>0.0</v>
      </c>
      <c r="X127" s="14"/>
      <c r="Y127" s="14"/>
      <c r="Z127" s="97">
        <v>0.0</v>
      </c>
      <c r="AA127" s="14"/>
      <c r="AB127" s="96" t="s">
        <v>242</v>
      </c>
      <c r="AC127" s="98">
        <f>T127/T$17</f>
        <v>0</v>
      </c>
      <c r="AD127" s="98">
        <f>W127/W$17</f>
        <v>0</v>
      </c>
      <c r="AE127" s="98">
        <f>Z127/Z$17</f>
        <v>0</v>
      </c>
      <c r="AF127" s="14"/>
    </row>
    <row r="128" ht="15.75" customHeight="1">
      <c r="A128" s="85"/>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row>
    <row r="129" ht="15.75" customHeight="1">
      <c r="A129" s="85"/>
      <c r="C129" s="14"/>
      <c r="D129" s="117" t="s">
        <v>243</v>
      </c>
      <c r="E129" s="14"/>
      <c r="F129" s="14"/>
      <c r="G129" s="100">
        <f>G78+G79+G85+G87+G94+G95+G100+G102-G74</f>
        <v>0</v>
      </c>
      <c r="H129" s="14"/>
      <c r="I129" s="14"/>
      <c r="J129" s="100">
        <f>J78+J79+J85+J87+J94+J95+J100+J102-J74</f>
        <v>0</v>
      </c>
      <c r="K129" s="14"/>
      <c r="L129" s="14"/>
      <c r="M129" s="100">
        <f>M78+M79+M85+M87+M94+M95+M100+M102-M74</f>
        <v>0</v>
      </c>
      <c r="N129" s="14"/>
      <c r="O129" s="14"/>
      <c r="P129" s="14"/>
      <c r="Q129" s="117" t="s">
        <v>243</v>
      </c>
      <c r="R129" s="14"/>
      <c r="S129" s="14"/>
      <c r="T129" s="100">
        <f>T78+T79+T85+T87+T94+T95+T100+T102-T74</f>
        <v>0</v>
      </c>
      <c r="U129" s="14"/>
      <c r="V129" s="14"/>
      <c r="W129" s="100">
        <f>W78+W79+W85+W87+W94+W95+W100+W102-W74</f>
        <v>0</v>
      </c>
      <c r="X129" s="14"/>
      <c r="Y129" s="14"/>
      <c r="Z129" s="100">
        <f>Z78+Z79+Z85+Z87+Z94+Z95+Z100+Z102-Z74</f>
        <v>0</v>
      </c>
      <c r="AA129" s="14"/>
      <c r="AB129" s="117" t="s">
        <v>243</v>
      </c>
      <c r="AC129" s="100">
        <f t="shared" ref="AC129:AE129" si="154">AC78+AC79+AC85+AC87+AC94+AC95+AC100+AC102-AC74</f>
        <v>0</v>
      </c>
      <c r="AD129" s="100">
        <f t="shared" si="154"/>
        <v>0</v>
      </c>
      <c r="AE129" s="100">
        <f t="shared" si="154"/>
        <v>0</v>
      </c>
      <c r="AF129" s="14"/>
    </row>
    <row r="130" ht="15.75" customHeight="1">
      <c r="A130" s="85"/>
      <c r="C130" s="14"/>
      <c r="D130" s="117" t="s">
        <v>244</v>
      </c>
      <c r="E130" s="14"/>
      <c r="F130" s="14"/>
      <c r="G130" s="100">
        <f>'RAG Thresholds'!$D$27</f>
        <v>0</v>
      </c>
      <c r="H130" s="14"/>
      <c r="I130" s="14"/>
      <c r="J130" s="100">
        <f>'RAG Thresholds'!$D$27</f>
        <v>0</v>
      </c>
      <c r="K130" s="14"/>
      <c r="L130" s="14"/>
      <c r="M130" s="100">
        <f>'RAG Thresholds'!$D$27</f>
        <v>0</v>
      </c>
      <c r="N130" s="14"/>
      <c r="O130" s="14"/>
      <c r="P130" s="14"/>
      <c r="Q130" s="117" t="s">
        <v>244</v>
      </c>
      <c r="R130" s="14"/>
      <c r="S130" s="14"/>
      <c r="T130" s="100">
        <f>'RAG Thresholds'!$D$27</f>
        <v>0</v>
      </c>
      <c r="U130" s="14"/>
      <c r="V130" s="14"/>
      <c r="W130" s="100">
        <f>'RAG Thresholds'!$D$27</f>
        <v>0</v>
      </c>
      <c r="X130" s="14"/>
      <c r="Y130" s="14"/>
      <c r="Z130" s="100">
        <f>'RAG Thresholds'!$D$27</f>
        <v>0</v>
      </c>
      <c r="AA130" s="14"/>
      <c r="AB130" s="117" t="s">
        <v>244</v>
      </c>
      <c r="AC130" s="100">
        <f>$G$130</f>
        <v>0</v>
      </c>
      <c r="AD130" s="100">
        <f>$J$130</f>
        <v>0</v>
      </c>
      <c r="AE130" s="100">
        <f>$M$130</f>
        <v>0</v>
      </c>
      <c r="AF130" s="14"/>
    </row>
    <row r="131" ht="15.75" customHeight="1">
      <c r="A131" s="85"/>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row>
    <row r="132" ht="15.75" customHeight="1">
      <c r="A132" s="85"/>
      <c r="C132" s="112"/>
      <c r="D132" s="112"/>
      <c r="E132" s="14"/>
      <c r="F132" s="14"/>
      <c r="G132" s="118"/>
      <c r="H132" s="118"/>
      <c r="I132" s="118"/>
      <c r="J132" s="118"/>
      <c r="K132" s="118"/>
      <c r="L132" s="118"/>
      <c r="M132" s="118"/>
      <c r="N132" s="112"/>
      <c r="O132" s="112"/>
      <c r="P132" s="112"/>
      <c r="Q132" s="112"/>
      <c r="R132" s="118"/>
      <c r="S132" s="118"/>
      <c r="T132" s="118"/>
      <c r="U132" s="118"/>
      <c r="V132" s="118"/>
      <c r="W132" s="118"/>
      <c r="X132" s="118"/>
      <c r="Y132" s="118"/>
      <c r="Z132" s="118"/>
      <c r="AA132" s="112"/>
      <c r="AB132" s="112"/>
      <c r="AC132" s="118"/>
      <c r="AD132" s="118"/>
      <c r="AE132" s="118"/>
      <c r="AF132" s="112"/>
    </row>
    <row r="133" ht="15.75" customHeight="1">
      <c r="A133" s="85"/>
      <c r="C133" s="14"/>
      <c r="D133" s="23" t="s">
        <v>245</v>
      </c>
      <c r="E133" s="14"/>
      <c r="F133" s="14"/>
      <c r="G133" s="14"/>
      <c r="H133" s="118"/>
      <c r="I133" s="118"/>
      <c r="J133" s="14"/>
      <c r="K133" s="118"/>
      <c r="L133" s="118"/>
      <c r="M133" s="14"/>
      <c r="N133" s="14"/>
      <c r="O133" s="14"/>
      <c r="P133" s="14"/>
      <c r="Q133" s="14"/>
      <c r="R133" s="14"/>
      <c r="S133" s="14"/>
      <c r="T133" s="14"/>
      <c r="U133" s="14"/>
      <c r="V133" s="14"/>
      <c r="W133" s="14"/>
      <c r="X133" s="14"/>
      <c r="Y133" s="14"/>
      <c r="Z133" s="14"/>
      <c r="AA133" s="14"/>
      <c r="AB133" s="23" t="s">
        <v>245</v>
      </c>
      <c r="AC133" s="14"/>
      <c r="AD133" s="14"/>
      <c r="AE133" s="14"/>
      <c r="AF133" s="14"/>
    </row>
    <row r="134" ht="15.75" customHeight="1">
      <c r="A134" s="85"/>
      <c r="C134" s="14"/>
      <c r="D134" s="16" t="s">
        <v>103</v>
      </c>
      <c r="E134" s="14"/>
      <c r="F134" s="14"/>
      <c r="G134" s="119" t="str">
        <f>G32/G130</f>
        <v>#DIV/0!</v>
      </c>
      <c r="H134" s="118"/>
      <c r="I134" s="118"/>
      <c r="J134" s="119" t="str">
        <f>J32/J130</f>
        <v>#DIV/0!</v>
      </c>
      <c r="K134" s="118"/>
      <c r="L134" s="118"/>
      <c r="M134" s="119" t="str">
        <f>M32/M130</f>
        <v>#DIV/0!</v>
      </c>
      <c r="N134" s="14"/>
      <c r="O134" s="14"/>
      <c r="P134" s="14"/>
      <c r="Q134" s="14"/>
      <c r="R134" s="14"/>
      <c r="S134" s="14"/>
      <c r="T134" s="14"/>
      <c r="U134" s="14"/>
      <c r="V134" s="14"/>
      <c r="W134" s="14"/>
      <c r="X134" s="14"/>
      <c r="Y134" s="14"/>
      <c r="Z134" s="14"/>
      <c r="AA134" s="14"/>
      <c r="AB134" s="16" t="s">
        <v>103</v>
      </c>
      <c r="AC134" s="119" t="str">
        <f t="shared" ref="AC134:AE134" si="155">AC32/AC130</f>
        <v>#DIV/0!</v>
      </c>
      <c r="AD134" s="119" t="str">
        <f t="shared" si="155"/>
        <v>#DIV/0!</v>
      </c>
      <c r="AE134" s="119" t="str">
        <f t="shared" si="155"/>
        <v>#DIV/0!</v>
      </c>
      <c r="AF134" s="14"/>
    </row>
    <row r="135" ht="15.75" customHeight="1">
      <c r="A135" s="85"/>
      <c r="C135" s="14"/>
      <c r="D135" s="16" t="s">
        <v>105</v>
      </c>
      <c r="E135" s="14"/>
      <c r="F135" s="14"/>
      <c r="G135" s="126">
        <f>IF(G32=0,0,G39/G32)</f>
        <v>0</v>
      </c>
      <c r="H135" s="118"/>
      <c r="I135" s="118"/>
      <c r="J135" s="126">
        <f>IF(J32=0,0,J39/J32)</f>
        <v>0</v>
      </c>
      <c r="K135" s="118"/>
      <c r="L135" s="118"/>
      <c r="M135" s="126">
        <f>IF(M32=0,0,M39/M32)</f>
        <v>0</v>
      </c>
      <c r="N135" s="14"/>
      <c r="O135" s="14"/>
      <c r="P135" s="14"/>
      <c r="Q135" s="14"/>
      <c r="R135" s="14"/>
      <c r="S135" s="14"/>
      <c r="T135" s="14"/>
      <c r="U135" s="14"/>
      <c r="V135" s="14"/>
      <c r="W135" s="14"/>
      <c r="X135" s="14"/>
      <c r="Y135" s="14"/>
      <c r="Z135" s="14"/>
      <c r="AA135" s="14"/>
      <c r="AB135" s="16" t="s">
        <v>105</v>
      </c>
      <c r="AC135" s="126">
        <f t="shared" ref="AC135:AE135" si="156">IF(AC32=0,0,AC39/AC32)</f>
        <v>0</v>
      </c>
      <c r="AD135" s="126">
        <f t="shared" si="156"/>
        <v>0</v>
      </c>
      <c r="AE135" s="126">
        <f t="shared" si="156"/>
        <v>0</v>
      </c>
      <c r="AF135" s="14"/>
    </row>
    <row r="136" ht="15.75" customHeight="1">
      <c r="A136" s="85"/>
      <c r="C136" s="14"/>
      <c r="D136" s="16" t="s">
        <v>246</v>
      </c>
      <c r="E136" s="14"/>
      <c r="F136" s="14"/>
      <c r="G136" s="126" t="str">
        <f>IF(G125=0,"N/A",  IF(  OR(  G125  &lt;  0,  (G78+G79+G85+G87+G94+G95+G100+G102-G74)  &lt;=  0  ),  0,  G125/(G78+G79+G85+G87+G94+G95+G100+G102-G74)  )  )</f>
        <v>N/A</v>
      </c>
      <c r="H136" s="118"/>
      <c r="I136" s="118"/>
      <c r="J136" s="126" t="str">
        <f>IF(J125=0,"N/A",  IF(  OR(  J125  &lt;  0,  (J78+J79+J85+J87+J94+J95+J100+J102-J74)  &lt;=  0  ),  0,  J125/(J78+J79+J85+J87+J94+J95+J100+J102-J74)  )  )</f>
        <v>N/A</v>
      </c>
      <c r="K136" s="118"/>
      <c r="L136" s="118"/>
      <c r="M136" s="126" t="str">
        <f>IF(M125=0,"N/A",  IF(  OR(  M125  &lt;  0,  (M78+M79+M85+M87+M94+M95+M100+M102-M74)  &lt;=  0  ),  0,  M125/(M78+M79+M85+M87+M94+M95+M100+M102-M74)  )  )</f>
        <v>N/A</v>
      </c>
      <c r="N136" s="14"/>
      <c r="O136" s="14"/>
      <c r="P136" s="14"/>
      <c r="Q136" s="14"/>
      <c r="R136" s="14"/>
      <c r="S136" s="14"/>
      <c r="T136" s="14"/>
      <c r="U136" s="14"/>
      <c r="V136" s="14"/>
      <c r="W136" s="14"/>
      <c r="X136" s="14"/>
      <c r="Y136" s="14"/>
      <c r="Z136" s="14"/>
      <c r="AA136" s="14"/>
      <c r="AB136" s="16" t="s">
        <v>246</v>
      </c>
      <c r="AC136" s="126" t="str">
        <f t="shared" ref="AC136:AE136" si="157">IF(AC125=0,"N/A",  IF(  OR(  AC125  &lt;  0,  (AC78+AC79+AC85+AC87+AC94+AC95+AC100+AC102-AC74)  &lt;=  0  ),  0,  AC125/(AC78+AC79+AC85+AC87+AC94+AC95+AC100+AC102-AC74)  )  )</f>
        <v>N/A</v>
      </c>
      <c r="AD136" s="126" t="str">
        <f t="shared" si="157"/>
        <v>N/A</v>
      </c>
      <c r="AE136" s="126" t="str">
        <f t="shared" si="157"/>
        <v>N/A</v>
      </c>
      <c r="AF136" s="14"/>
    </row>
    <row r="137" ht="15.75" customHeight="1">
      <c r="A137" s="85"/>
      <c r="C137" s="14"/>
      <c r="D137" s="16" t="s">
        <v>109</v>
      </c>
      <c r="E137" s="14"/>
      <c r="F137" s="14"/>
      <c r="G137" s="119" t="str">
        <f>IF(   (G78+G79+G85+G87+G94+G95+G100+G102-G74)/(G$39-G$55)   &lt;=  0,  0,  (G78+G79+G85+G87+G94+G95+G100+G102-G74)/(G$39-G$55)  )</f>
        <v>#DIV/0!</v>
      </c>
      <c r="H137" s="118"/>
      <c r="I137" s="118"/>
      <c r="J137" s="119" t="str">
        <f>IF(   (J78+J79+J85+J87+J94+J95+J100+J102-J74)/(J$39-J$55)   &lt;=  0,  0,  (J78+J79+J85+J87+J94+J95+J100+J102-J74)/(J$39-J$55)  )</f>
        <v>#DIV/0!</v>
      </c>
      <c r="K137" s="118"/>
      <c r="L137" s="118"/>
      <c r="M137" s="119" t="str">
        <f>IF(   (M78+M79+M85+M87+M94+M95+M100+M102-M74)/(M$39-M$55)   &lt;=  0,  0,  (M78+M79+M85+M87+M94+M95+M100+M102-M74)/(M$39-M$55)  )</f>
        <v>#DIV/0!</v>
      </c>
      <c r="N137" s="14"/>
      <c r="O137" s="14"/>
      <c r="P137" s="14"/>
      <c r="Q137" s="14"/>
      <c r="R137" s="14"/>
      <c r="S137" s="14"/>
      <c r="T137" s="14"/>
      <c r="U137" s="14"/>
      <c r="V137" s="14"/>
      <c r="W137" s="14"/>
      <c r="X137" s="14"/>
      <c r="Y137" s="14"/>
      <c r="Z137" s="14"/>
      <c r="AA137" s="14"/>
      <c r="AB137" s="16" t="s">
        <v>109</v>
      </c>
      <c r="AC137" s="119" t="str">
        <f t="shared" ref="AC137:AE137" si="158">IF(   (AC78+AC79+AC85+AC87+AC94+AC95+AC100+AC102-AC74)/(AC$39-AC$55)   &lt;=  0,  0,  (AC78+AC79+AC85+AC87+AC94+AC95+AC100+AC102-AC74)/(AC$39-AC$55)  )</f>
        <v>#DIV/0!</v>
      </c>
      <c r="AD137" s="119" t="str">
        <f t="shared" si="158"/>
        <v>#DIV/0!</v>
      </c>
      <c r="AE137" s="119" t="str">
        <f t="shared" si="158"/>
        <v>#DIV/0!</v>
      </c>
      <c r="AF137" s="14"/>
    </row>
    <row r="138" ht="15.75" customHeight="1">
      <c r="A138" s="85"/>
      <c r="C138" s="14"/>
      <c r="D138" s="16" t="s">
        <v>111</v>
      </c>
      <c r="E138" s="14"/>
      <c r="F138" s="14"/>
      <c r="G138" s="119" t="str">
        <f>IF(   (G78+G79+G85+G87+G94+G95+G100+G102-G74-(G61-G96))/(G39-G55)   &lt;=  0,  0,  (G78+G79+G85+G87+G94+G95+G100+G102-G74-(G61-G96))/(G39-G55)  )</f>
        <v>#DIV/0!</v>
      </c>
      <c r="H138" s="118"/>
      <c r="I138" s="118"/>
      <c r="J138" s="119" t="str">
        <f>IF(   (J78+J79+J85+J87+J94+J95+J100+J102-J74-(J61-J96))/(J39-J55)   &lt;=  0,  0,  (J78+J79+J85+J87+J94+J95+J100+J102-J74-(J61-J96))/(J39-J55)  )</f>
        <v>#DIV/0!</v>
      </c>
      <c r="K138" s="118"/>
      <c r="L138" s="118"/>
      <c r="M138" s="119" t="str">
        <f>IF(   (M78+M79+M85+M87+M94+M95+M100+M102-M74-(M61-M96))/(M39-M55)   &lt;=  0,  0,  (M78+M79+M85+M87+M94+M95+M100+M102-M74-(M61-M96))/(M39-M55)  )</f>
        <v>#DIV/0!</v>
      </c>
      <c r="N138" s="14"/>
      <c r="O138" s="14"/>
      <c r="P138" s="14"/>
      <c r="Q138" s="14"/>
      <c r="R138" s="14"/>
      <c r="S138" s="14"/>
      <c r="T138" s="14"/>
      <c r="U138" s="14"/>
      <c r="V138" s="14"/>
      <c r="W138" s="14"/>
      <c r="X138" s="14"/>
      <c r="Y138" s="14"/>
      <c r="Z138" s="14"/>
      <c r="AA138" s="14"/>
      <c r="AB138" s="16" t="s">
        <v>111</v>
      </c>
      <c r="AC138" s="119" t="str">
        <f t="shared" ref="AC138:AE138" si="159">IF(   (AC78+AC79+AC85+AC87+AC94+AC95+AC100+AC102-AC74-(AC61-AC96))/(AC39-AC55)   &lt;=  0,  0,  (AC78+AC79+AC85+AC87+AC94+AC95+AC100+AC102-AC74-(AC61-AC96))/(AC39-AC55)  )</f>
        <v>#DIV/0!</v>
      </c>
      <c r="AD138" s="119" t="str">
        <f t="shared" si="159"/>
        <v>#DIV/0!</v>
      </c>
      <c r="AE138" s="119" t="str">
        <f t="shared" si="159"/>
        <v>#DIV/0!</v>
      </c>
      <c r="AF138" s="14"/>
    </row>
    <row r="139" ht="15.75" customHeight="1">
      <c r="A139" s="85"/>
      <c r="C139" s="14"/>
      <c r="D139" s="16" t="s">
        <v>112</v>
      </c>
      <c r="E139" s="14"/>
      <c r="F139" s="14"/>
      <c r="G139" s="119" t="str">
        <f>G39/-(G45+G30)</f>
        <v>#DIV/0!</v>
      </c>
      <c r="H139" s="118"/>
      <c r="I139" s="118"/>
      <c r="J139" s="119" t="str">
        <f>J39/-(J45+J30)</f>
        <v>#DIV/0!</v>
      </c>
      <c r="K139" s="118"/>
      <c r="L139" s="118"/>
      <c r="M139" s="119" t="str">
        <f>M39/-(M45+M30)</f>
        <v>#DIV/0!</v>
      </c>
      <c r="N139" s="14"/>
      <c r="O139" s="14"/>
      <c r="P139" s="14"/>
      <c r="Q139" s="14"/>
      <c r="R139" s="14"/>
      <c r="S139" s="14"/>
      <c r="T139" s="14"/>
      <c r="U139" s="14"/>
      <c r="V139" s="14"/>
      <c r="W139" s="14"/>
      <c r="X139" s="14"/>
      <c r="Y139" s="14"/>
      <c r="Z139" s="14"/>
      <c r="AA139" s="14"/>
      <c r="AB139" s="16" t="s">
        <v>112</v>
      </c>
      <c r="AC139" s="119" t="str">
        <f t="shared" ref="AC139:AE139" si="160">AC39/-(AC45+AC30)</f>
        <v>#DIV/0!</v>
      </c>
      <c r="AD139" s="119" t="str">
        <f t="shared" si="160"/>
        <v>#DIV/0!</v>
      </c>
      <c r="AE139" s="119" t="str">
        <f t="shared" si="160"/>
        <v>#DIV/0!</v>
      </c>
      <c r="AF139" s="14"/>
    </row>
    <row r="140" ht="15.75" customHeight="1">
      <c r="A140" s="85"/>
      <c r="C140" s="14"/>
      <c r="D140" s="16" t="s">
        <v>113</v>
      </c>
      <c r="E140" s="14"/>
      <c r="F140" s="14"/>
      <c r="G140" s="119" t="str">
        <f>(G76-G66)/G88</f>
        <v>#DIV/0!</v>
      </c>
      <c r="H140" s="118"/>
      <c r="I140" s="118"/>
      <c r="J140" s="119" t="str">
        <f>(J76-J66)/J88</f>
        <v>#DIV/0!</v>
      </c>
      <c r="K140" s="118"/>
      <c r="L140" s="118"/>
      <c r="M140" s="119" t="str">
        <f>(M76-M66)/M88</f>
        <v>#DIV/0!</v>
      </c>
      <c r="N140" s="14"/>
      <c r="O140" s="14"/>
      <c r="P140" s="14"/>
      <c r="Q140" s="14"/>
      <c r="R140" s="14"/>
      <c r="S140" s="14"/>
      <c r="T140" s="14"/>
      <c r="U140" s="14"/>
      <c r="V140" s="14"/>
      <c r="W140" s="14"/>
      <c r="X140" s="14"/>
      <c r="Y140" s="14"/>
      <c r="Z140" s="14"/>
      <c r="AA140" s="14"/>
      <c r="AB140" s="16" t="s">
        <v>113</v>
      </c>
      <c r="AC140" s="119" t="str">
        <f t="shared" ref="AC140:AE140" si="161">(AC76-AC66)/AC88</f>
        <v>#DIV/0!</v>
      </c>
      <c r="AD140" s="119" t="str">
        <f t="shared" si="161"/>
        <v>#DIV/0!</v>
      </c>
      <c r="AE140" s="119" t="str">
        <f t="shared" si="161"/>
        <v>#DIV/0!</v>
      </c>
      <c r="AF140" s="14"/>
    </row>
    <row r="141" ht="15.75" customHeight="1">
      <c r="A141" s="85"/>
      <c r="C141" s="14"/>
      <c r="D141" s="16" t="s">
        <v>114</v>
      </c>
      <c r="E141" s="14"/>
      <c r="F141" s="14"/>
      <c r="G141" s="119">
        <f>G112</f>
        <v>0</v>
      </c>
      <c r="H141" s="118"/>
      <c r="I141" s="118"/>
      <c r="J141" s="119">
        <f>J112</f>
        <v>0</v>
      </c>
      <c r="K141" s="118"/>
      <c r="L141" s="118"/>
      <c r="M141" s="119">
        <f>M112</f>
        <v>0</v>
      </c>
      <c r="N141" s="14"/>
      <c r="O141" s="14"/>
      <c r="P141" s="14"/>
      <c r="Q141" s="14"/>
      <c r="R141" s="14"/>
      <c r="S141" s="14"/>
      <c r="T141" s="14"/>
      <c r="U141" s="14"/>
      <c r="V141" s="14"/>
      <c r="W141" s="14"/>
      <c r="X141" s="14"/>
      <c r="Y141" s="14"/>
      <c r="Z141" s="14"/>
      <c r="AA141" s="14"/>
      <c r="AB141" s="16" t="s">
        <v>114</v>
      </c>
      <c r="AC141" s="119">
        <f t="shared" ref="AC141:AE141" si="162">AC112</f>
        <v>0</v>
      </c>
      <c r="AD141" s="119">
        <f t="shared" si="162"/>
        <v>0</v>
      </c>
      <c r="AE141" s="119">
        <f t="shared" si="162"/>
        <v>0</v>
      </c>
      <c r="AF141" s="14"/>
    </row>
    <row r="142" ht="15.75" customHeight="1">
      <c r="A142" s="85"/>
      <c r="C142" s="14"/>
      <c r="D142" s="16" t="s">
        <v>115</v>
      </c>
      <c r="E142" s="14"/>
      <c r="F142" s="14"/>
      <c r="G142" s="126" t="str">
        <f>(G116+G62+G73)/(G58+G60+G59+G76)</f>
        <v>#DIV/0!</v>
      </c>
      <c r="H142" s="118"/>
      <c r="I142" s="118"/>
      <c r="J142" s="126" t="str">
        <f>(J116+J62+J73)/(J58+J60+J59+J76)</f>
        <v>#DIV/0!</v>
      </c>
      <c r="K142" s="118"/>
      <c r="L142" s="118"/>
      <c r="M142" s="126" t="str">
        <f>(M116+M62+M73)/(M58+M60+M59+M76)</f>
        <v>#DIV/0!</v>
      </c>
      <c r="N142" s="14"/>
      <c r="O142" s="14"/>
      <c r="P142" s="14"/>
      <c r="Q142" s="14"/>
      <c r="R142" s="14"/>
      <c r="S142" s="14"/>
      <c r="T142" s="14"/>
      <c r="U142" s="14"/>
      <c r="V142" s="14"/>
      <c r="W142" s="14"/>
      <c r="X142" s="14"/>
      <c r="Y142" s="14"/>
      <c r="Z142" s="14"/>
      <c r="AA142" s="14"/>
      <c r="AB142" s="16" t="s">
        <v>115</v>
      </c>
      <c r="AC142" s="126" t="str">
        <f t="shared" ref="AC142:AE142" si="163">(AC116+AC62+AC73)/(AC58+AC60+AC59+AC76)</f>
        <v>#DIV/0!</v>
      </c>
      <c r="AD142" s="126" t="str">
        <f t="shared" si="163"/>
        <v>#DIV/0!</v>
      </c>
      <c r="AE142" s="126" t="str">
        <f t="shared" si="163"/>
        <v>#DIV/0!</v>
      </c>
      <c r="AF142" s="14"/>
    </row>
    <row r="143" ht="15.75" customHeight="1">
      <c r="A143" s="85"/>
      <c r="C143" s="14"/>
      <c r="D143" s="14"/>
      <c r="E143" s="14"/>
      <c r="F143" s="14"/>
      <c r="G143" s="120"/>
      <c r="H143" s="118"/>
      <c r="I143" s="118"/>
      <c r="J143" s="120"/>
      <c r="K143" s="118"/>
      <c r="L143" s="118"/>
      <c r="M143" s="120"/>
      <c r="N143" s="14"/>
      <c r="O143" s="14"/>
      <c r="P143" s="14"/>
      <c r="Q143" s="14"/>
      <c r="R143" s="14"/>
      <c r="S143" s="14"/>
      <c r="T143" s="14"/>
      <c r="U143" s="14"/>
      <c r="V143" s="14"/>
      <c r="W143" s="14"/>
      <c r="X143" s="14"/>
      <c r="Y143" s="14"/>
      <c r="Z143" s="14"/>
      <c r="AA143" s="14"/>
      <c r="AB143" s="14"/>
      <c r="AC143" s="120"/>
      <c r="AD143" s="120"/>
      <c r="AE143" s="120"/>
      <c r="AF143" s="14"/>
    </row>
    <row r="144" ht="15.75" customHeight="1">
      <c r="A144" s="85"/>
      <c r="C144" s="14"/>
      <c r="D144" s="14"/>
      <c r="E144" s="14"/>
      <c r="F144" s="14"/>
      <c r="G144" s="121"/>
      <c r="H144" s="118"/>
      <c r="I144" s="118"/>
      <c r="J144" s="121"/>
      <c r="K144" s="118"/>
      <c r="L144" s="118"/>
      <c r="M144" s="121"/>
      <c r="N144" s="14"/>
      <c r="O144" s="14"/>
      <c r="P144" s="14"/>
      <c r="Q144" s="14"/>
      <c r="R144" s="14"/>
      <c r="S144" s="14"/>
      <c r="T144" s="14"/>
      <c r="U144" s="14"/>
      <c r="V144" s="14"/>
      <c r="W144" s="14"/>
      <c r="X144" s="14"/>
      <c r="Y144" s="14"/>
      <c r="Z144" s="14"/>
      <c r="AA144" s="14"/>
      <c r="AB144" s="14"/>
      <c r="AC144" s="121"/>
      <c r="AD144" s="121"/>
      <c r="AE144" s="121"/>
      <c r="AF144" s="14"/>
    </row>
    <row r="145" ht="15.75" customHeight="1">
      <c r="A145" s="85"/>
      <c r="C145" s="14"/>
      <c r="D145" s="23" t="s">
        <v>247</v>
      </c>
      <c r="E145" s="14"/>
      <c r="F145" s="14"/>
      <c r="G145" s="14"/>
      <c r="H145" s="118"/>
      <c r="I145" s="118"/>
      <c r="J145" s="14"/>
      <c r="K145" s="118"/>
      <c r="L145" s="118"/>
      <c r="M145" s="14"/>
      <c r="N145" s="14"/>
      <c r="O145" s="14"/>
      <c r="P145" s="14"/>
      <c r="Q145" s="14"/>
      <c r="R145" s="14"/>
      <c r="S145" s="14"/>
      <c r="T145" s="14"/>
      <c r="U145" s="14"/>
      <c r="V145" s="14"/>
      <c r="W145" s="14"/>
      <c r="X145" s="14"/>
      <c r="Y145" s="14"/>
      <c r="Z145" s="14"/>
      <c r="AA145" s="14"/>
      <c r="AB145" s="23" t="s">
        <v>247</v>
      </c>
      <c r="AC145" s="14"/>
      <c r="AD145" s="14"/>
      <c r="AE145" s="14"/>
      <c r="AF145" s="14"/>
    </row>
    <row r="146" ht="15.75" customHeight="1">
      <c r="A146" s="85"/>
      <c r="C146" s="14"/>
      <c r="D146" s="16" t="s">
        <v>103</v>
      </c>
      <c r="E146" s="14"/>
      <c r="F146" s="14"/>
      <c r="G146" s="122" t="str">
        <f>IF(G134&gt;'RAG Thresholds'!$G$15,"G",IF(G134&lt;'RAG Thresholds'!$E$15,"R","A"))</f>
        <v>#DIV/0!</v>
      </c>
      <c r="H146" s="118"/>
      <c r="I146" s="118"/>
      <c r="J146" s="122" t="str">
        <f>IF(J134&gt;'RAG Thresholds'!$G$15,"G",IF(J134&lt;'RAG Thresholds'!$E$15,"R","A"))</f>
        <v>#DIV/0!</v>
      </c>
      <c r="K146" s="118"/>
      <c r="L146" s="118"/>
      <c r="M146" s="122" t="str">
        <f>IF(M134&gt;'RAG Thresholds'!$G$15,"G",IF(M134&lt;'RAG Thresholds'!$E$15,"R","A"))</f>
        <v>#DIV/0!</v>
      </c>
      <c r="N146" s="14"/>
      <c r="O146" s="14"/>
      <c r="P146" s="14"/>
      <c r="Q146" s="14"/>
      <c r="R146" s="14"/>
      <c r="S146" s="14"/>
      <c r="T146" s="14"/>
      <c r="U146" s="14"/>
      <c r="V146" s="14"/>
      <c r="W146" s="14"/>
      <c r="X146" s="14"/>
      <c r="Y146" s="14"/>
      <c r="Z146" s="14"/>
      <c r="AA146" s="14"/>
      <c r="AB146" s="16" t="s">
        <v>103</v>
      </c>
      <c r="AC146" s="122" t="str">
        <f>IF(AC134&gt;'RAG Thresholds'!$G$15,"G",IF(AC134&lt;'RAG Thresholds'!$E$15,"R","A"))</f>
        <v>#DIV/0!</v>
      </c>
      <c r="AD146" s="122" t="str">
        <f>IF(AD134&gt;'RAG Thresholds'!$G$15,"G",IF(AD134&lt;'RAG Thresholds'!$E$15,"R","A"))</f>
        <v>#DIV/0!</v>
      </c>
      <c r="AE146" s="122" t="str">
        <f>IF(AE134&gt;'RAG Thresholds'!$G$15,"G",IF(AE134&lt;'RAG Thresholds'!$E$15,"R","A"))</f>
        <v>#DIV/0!</v>
      </c>
      <c r="AF146" s="14"/>
    </row>
    <row r="147" ht="15.75" customHeight="1">
      <c r="A147" s="85"/>
      <c r="C147" s="14"/>
      <c r="D147" s="14" t="s">
        <v>105</v>
      </c>
      <c r="E147" s="14"/>
      <c r="F147" s="14"/>
      <c r="G147" s="122" t="str">
        <f>IF(G135&gt;'RAG Thresholds'!$G$16,"G",IF(G135&lt;'RAG Thresholds'!$E$16,"R","A"))</f>
        <v>A</v>
      </c>
      <c r="H147" s="118"/>
      <c r="I147" s="118"/>
      <c r="J147" s="122" t="str">
        <f>IF(J135&gt;'RAG Thresholds'!$G$16,"G",IF(J135&lt;'RAG Thresholds'!$E$16,"R","A"))</f>
        <v>A</v>
      </c>
      <c r="K147" s="118"/>
      <c r="L147" s="118"/>
      <c r="M147" s="122" t="str">
        <f>IF(M135&gt;'RAG Thresholds'!$G$16,"G",IF(M135&lt;'RAG Thresholds'!$E$16,"R","A"))</f>
        <v>A</v>
      </c>
      <c r="N147" s="14"/>
      <c r="O147" s="14"/>
      <c r="P147" s="14"/>
      <c r="Q147" s="14"/>
      <c r="R147" s="14"/>
      <c r="S147" s="14"/>
      <c r="T147" s="14"/>
      <c r="U147" s="14"/>
      <c r="V147" s="14"/>
      <c r="W147" s="14"/>
      <c r="X147" s="14"/>
      <c r="Y147" s="14"/>
      <c r="Z147" s="14"/>
      <c r="AA147" s="14"/>
      <c r="AB147" s="14" t="s">
        <v>105</v>
      </c>
      <c r="AC147" s="122" t="str">
        <f>IF(AC135&gt;'RAG Thresholds'!$G$16,"G",IF(AC135&lt;'RAG Thresholds'!$E$16,"R","A"))</f>
        <v>A</v>
      </c>
      <c r="AD147" s="122" t="str">
        <f>IF(AD135&gt;'RAG Thresholds'!$G$16,"G",IF(AD135&lt;'RAG Thresholds'!$E$16,"R","A"))</f>
        <v>A</v>
      </c>
      <c r="AE147" s="122" t="str">
        <f>IF(AE135&gt;'RAG Thresholds'!$G$16,"G",IF(AE135&lt;'RAG Thresholds'!$E$16,"R","A"))</f>
        <v>A</v>
      </c>
      <c r="AF147" s="14"/>
    </row>
    <row r="148" ht="15.75" customHeight="1">
      <c r="A148" s="85"/>
      <c r="C148" s="14"/>
      <c r="D148" s="14" t="s">
        <v>246</v>
      </c>
      <c r="E148" s="14"/>
      <c r="F148" s="14"/>
      <c r="G148" s="122" t="str">
        <f>IF(G136="N/A","N/A",IF(G125&lt;0,"R",IF( (G78+G79+G85+G87+G94+G95+G100+G102-G74)&lt;0,"G",IF(G136&gt;'RAG Thresholds'!$G$17,"G",IF(G136&lt;'RAG Thresholds'!$E$17,"R","A")))))</f>
        <v>N/A</v>
      </c>
      <c r="H148" s="118"/>
      <c r="I148" s="118"/>
      <c r="J148" s="122" t="str">
        <f>IF(J136="N/A","N/A",IF(J125&lt;0,"R",IF( (J78+J79+J85+J87+J94+J95+J100+J102-J74)&lt;0,"G",IF(J136&gt;'RAG Thresholds'!$G$17,"G",IF(J136&lt;'RAG Thresholds'!$E$17,"R","A")))))</f>
        <v>N/A</v>
      </c>
      <c r="K148" s="118"/>
      <c r="L148" s="118"/>
      <c r="M148" s="122" t="str">
        <f>IF(M136="N/A","N/A",IF(M125&lt;0,"R",IF( (M78+M79+M85+M87+M94+M95+M100+M102-M74)&lt;0,"G",IF(M136&gt;'RAG Thresholds'!$G$17,"G",IF(M136&lt;'RAG Thresholds'!$E$17,"R","A")))))</f>
        <v>N/A</v>
      </c>
      <c r="N148" s="14"/>
      <c r="O148" s="14"/>
      <c r="P148" s="14"/>
      <c r="Q148" s="14"/>
      <c r="R148" s="14"/>
      <c r="S148" s="14"/>
      <c r="T148" s="14"/>
      <c r="U148" s="14"/>
      <c r="V148" s="14"/>
      <c r="W148" s="14"/>
      <c r="X148" s="14"/>
      <c r="Y148" s="14"/>
      <c r="Z148" s="14"/>
      <c r="AA148" s="14"/>
      <c r="AB148" s="14" t="s">
        <v>246</v>
      </c>
      <c r="AC148" s="122" t="str">
        <f>IF(AC136="N/A","N/A",IF(AC125&lt;0,"R",IF( (AC78+AC79+AC85+AC87+AC94+AC95+AC100+AC102-AC74)&lt;0,"G",IF(AC136&gt;'RAG Thresholds'!$G$17,"G",IF(AC136&lt;'RAG Thresholds'!$E$17,"R","A")))))</f>
        <v>N/A</v>
      </c>
      <c r="AD148" s="122" t="str">
        <f>IF(AD136="N/A","N/A",IF(AD125&lt;0,"R",IF( (AD78+AD79+AD85+AD87+AD94+AD95+AD100+AD102-AD74)&lt;0,"G",IF(AD136&gt;'RAG Thresholds'!$G$17,"G",IF(AD136&lt;'RAG Thresholds'!$E$17,"R","A")))))</f>
        <v>N/A</v>
      </c>
      <c r="AE148" s="122" t="str">
        <f>IF(AE136="N/A","N/A",IF(AE125&lt;0,"R",IF( (AE78+AE79+AE85+AE87+AE94+AE95+AE100+AE102-AE74)&lt;0,"G",IF(AE136&gt;'RAG Thresholds'!$G$17,"G",IF(AE136&lt;'RAG Thresholds'!$E$17,"R","A")))))</f>
        <v>N/A</v>
      </c>
      <c r="AF148" s="14"/>
    </row>
    <row r="149" ht="15.75" customHeight="1">
      <c r="A149" s="85"/>
      <c r="C149" s="14"/>
      <c r="D149" s="14" t="s">
        <v>109</v>
      </c>
      <c r="E149" s="14"/>
      <c r="F149" s="14"/>
      <c r="G149" s="122" t="str">
        <f>IF((G39-G55)&lt;0,"R",IF(((G78+G79+G85+G87+G94+G95+G100+G102-G74)&lt;0),"G",IF(G137&lt;'RAG Thresholds'!$G$18,"G",IF(G137&gt;'RAG Thresholds'!$E$18,"R","A"))))</f>
        <v>#DIV/0!</v>
      </c>
      <c r="H149" s="118"/>
      <c r="I149" s="118"/>
      <c r="J149" s="122" t="str">
        <f>IF((J39-J55)&lt;0,"R",IF(((J78+J79+J85+J87+J94+J95+J100+J102-J74)&lt;0),"G",IF(J137&lt;'RAG Thresholds'!$G$18,"G",IF(J137&gt;'RAG Thresholds'!$E$18,"R","A"))))</f>
        <v>#DIV/0!</v>
      </c>
      <c r="K149" s="118"/>
      <c r="L149" s="118"/>
      <c r="M149" s="122" t="str">
        <f>IF((M39-M55)&lt;0,"R",IF(((M78+M79+M85+M87+M94+M95+M100+M102-M74)&lt;0),"G",IF(M137&lt;'RAG Thresholds'!$G$18,"G",IF(M137&gt;'RAG Thresholds'!$E$18,"R","A"))))</f>
        <v>#DIV/0!</v>
      </c>
      <c r="N149" s="14"/>
      <c r="O149" s="14"/>
      <c r="P149" s="14"/>
      <c r="Q149" s="14"/>
      <c r="R149" s="14"/>
      <c r="S149" s="14"/>
      <c r="T149" s="14"/>
      <c r="U149" s="14"/>
      <c r="V149" s="14"/>
      <c r="W149" s="14"/>
      <c r="X149" s="14"/>
      <c r="Y149" s="14"/>
      <c r="Z149" s="14"/>
      <c r="AA149" s="14"/>
      <c r="AB149" s="14" t="s">
        <v>109</v>
      </c>
      <c r="AC149" s="122" t="str">
        <f>IF((AC39-AC55)&lt;0,"R",IF(((AC78+AC79+AC85+AC87+AC94+AC95+AC100+AC102-AC74)&lt;0),"G",IF(AC137&lt;'RAG Thresholds'!$G$18,"G",IF(AC137&gt;'RAG Thresholds'!$E$18,"R","A"))))</f>
        <v>#DIV/0!</v>
      </c>
      <c r="AD149" s="122" t="str">
        <f>IF((AD39-AD55)&lt;0,"R",IF(((AD78+AD79+AD85+AD87+AD94+AD95+AD100+AD102-AD74)&lt;0),"G",IF(AD137&lt;'RAG Thresholds'!$G$18,"G",IF(AD137&gt;'RAG Thresholds'!$E$18,"R","A"))))</f>
        <v>#DIV/0!</v>
      </c>
      <c r="AE149" s="122" t="str">
        <f>IF((AE39-AE55)&lt;0,"R",IF(((AE78+AE79+AE85+AE87+AE94+AE95+AE100+AE102-AE74)&lt;0),"G",IF(AE137&lt;'RAG Thresholds'!$G$18,"G",IF(AE137&gt;'RAG Thresholds'!$E$18,"R","A"))))</f>
        <v>#DIV/0!</v>
      </c>
      <c r="AF149" s="14"/>
    </row>
    <row r="150" ht="15.75" customHeight="1">
      <c r="A150" s="85"/>
      <c r="C150" s="14"/>
      <c r="D150" s="14" t="s">
        <v>111</v>
      </c>
      <c r="E150" s="14"/>
      <c r="F150" s="14"/>
      <c r="G150" s="122" t="str">
        <f>IF((G39-G55)&lt;0,"R",IF(((G78+G79+G85+G87+G94+G95+G100+G102-G74-(G61-G96))&lt;0),"G",IF(G138&lt;'RAG Thresholds'!$G$19,"G",IF(G138&gt;'RAG Thresholds'!$E$19,"R","A"))))</f>
        <v>#DIV/0!</v>
      </c>
      <c r="H150" s="118"/>
      <c r="I150" s="118"/>
      <c r="J150" s="122" t="str">
        <f>IF((J39-J55)&lt;0,"R",IF(((J78+J79+J85+J87+J94+J95+J100+J102-J74-(J61-J96))&lt;0),"G",IF(J138&lt;'RAG Thresholds'!$G$19,"G",IF(J138&gt;'RAG Thresholds'!$E$19,"R","A"))))</f>
        <v>#DIV/0!</v>
      </c>
      <c r="K150" s="118"/>
      <c r="L150" s="118"/>
      <c r="M150" s="122" t="str">
        <f>IF((M39-M55)&lt;0,"R",IF(((M78+M79+M85+M87+M94+M95+M100+M102-M74-(M61-M96))&lt;0),"G",IF(M138&lt;'RAG Thresholds'!$G$19,"G",IF(M138&gt;'RAG Thresholds'!$E$19,"R","A"))))</f>
        <v>#DIV/0!</v>
      </c>
      <c r="N150" s="14"/>
      <c r="O150" s="14"/>
      <c r="P150" s="14"/>
      <c r="Q150" s="14"/>
      <c r="R150" s="14"/>
      <c r="S150" s="14"/>
      <c r="T150" s="14"/>
      <c r="U150" s="14"/>
      <c r="V150" s="14"/>
      <c r="W150" s="14"/>
      <c r="X150" s="14"/>
      <c r="Y150" s="14"/>
      <c r="Z150" s="14"/>
      <c r="AA150" s="14"/>
      <c r="AB150" s="14" t="s">
        <v>111</v>
      </c>
      <c r="AC150" s="122" t="str">
        <f>IF((AC39-AC55)&lt;0,"R",IF(((AC78+AC79+AC85+AC87+AC94+AC95+AC100+AC102-AC74-(AC61-AC96))&lt;0),"G",IF(AC138&lt;'RAG Thresholds'!$G$19,"G",IF(AC138&gt;'RAG Thresholds'!$E$19,"R","A"))))</f>
        <v>#DIV/0!</v>
      </c>
      <c r="AD150" s="122" t="str">
        <f>IF((AD39-AD55)&lt;0,"R",IF(((AD78+AD79+AD85+AD87+AD94+AD95+AD100+AD102-AD74-(AD61-AD96))&lt;0),"G",IF(AD138&lt;'RAG Thresholds'!$G$19,"G",IF(AD138&gt;'RAG Thresholds'!$E$19,"R","A"))))</f>
        <v>#DIV/0!</v>
      </c>
      <c r="AE150" s="122" t="str">
        <f>IF((AE39-AE55)&lt;0,"R",IF(((AE78+AE79+AE85+AE87+AE94+AE95+AE100+AE102-AE74-(AE61-AE96))&lt;0),"G",IF(AE138&lt;'RAG Thresholds'!$G$19,"G",IF(AE138&gt;'RAG Thresholds'!$E$19,"R","A"))))</f>
        <v>#DIV/0!</v>
      </c>
      <c r="AF150" s="14"/>
    </row>
    <row r="151" ht="15.75" customHeight="1">
      <c r="A151" s="85"/>
      <c r="C151" s="14"/>
      <c r="D151" s="14" t="s">
        <v>112</v>
      </c>
      <c r="E151" s="14"/>
      <c r="F151" s="14"/>
      <c r="G151" s="122" t="str">
        <f>IF(G39&lt;0,"R",IF(-(G45+G30)&lt;=0,"G",IF(G139&gt;'RAG Thresholds'!$G$20,"G",IF(G139&lt;'RAG Thresholds'!$E$20,"R","A"))))</f>
        <v>G</v>
      </c>
      <c r="H151" s="118"/>
      <c r="I151" s="118"/>
      <c r="J151" s="122" t="str">
        <f>IF(J39&lt;0,"R",IF(-(J45+J30)&lt;=0,"G",IF(J139&gt;'RAG Thresholds'!$G$20,"G",IF(J139&lt;'RAG Thresholds'!$E$20,"R","A"))))</f>
        <v>G</v>
      </c>
      <c r="K151" s="118"/>
      <c r="L151" s="118"/>
      <c r="M151" s="122" t="str">
        <f>IF(M39&lt;0,"R",IF(-(M45+M30)&lt;=0,"G",IF(M139&gt;'RAG Thresholds'!$G$20,"G",IF(M139&lt;'RAG Thresholds'!$E$20,"R","A"))))</f>
        <v>G</v>
      </c>
      <c r="N151" s="14"/>
      <c r="O151" s="14"/>
      <c r="P151" s="14"/>
      <c r="Q151" s="14"/>
      <c r="R151" s="14"/>
      <c r="S151" s="14"/>
      <c r="T151" s="14"/>
      <c r="U151" s="14"/>
      <c r="V151" s="14"/>
      <c r="W151" s="14"/>
      <c r="X151" s="14"/>
      <c r="Y151" s="14"/>
      <c r="Z151" s="14"/>
      <c r="AA151" s="14"/>
      <c r="AB151" s="14" t="s">
        <v>112</v>
      </c>
      <c r="AC151" s="122" t="str">
        <f>IF(AC39&lt;0,"R",IF(-(AC45+AC30)&lt;=0,"G",IF(AC139&gt;'RAG Thresholds'!$G$20,"G",IF(AC139&lt;'RAG Thresholds'!$E$20,"R","A"))))</f>
        <v>G</v>
      </c>
      <c r="AD151" s="122" t="str">
        <f>IF(AD39&lt;0,"R",IF(-(AD45+AD30)&lt;=0,"G",IF(AD139&gt;'RAG Thresholds'!$G$20,"G",IF(AD139&lt;'RAG Thresholds'!$E$20,"R","A"))))</f>
        <v>G</v>
      </c>
      <c r="AE151" s="122" t="str">
        <f>IF(AE39&lt;0,"R",IF(-(AE45+AE30)&lt;=0,"G",IF(AE139&gt;'RAG Thresholds'!$G$20,"G",IF(AE139&lt;'RAG Thresholds'!$E$20,"R","A"))))</f>
        <v>G</v>
      </c>
      <c r="AF151" s="14"/>
    </row>
    <row r="152" ht="15.75" customHeight="1">
      <c r="A152" s="85"/>
      <c r="C152" s="14"/>
      <c r="D152" s="14" t="s">
        <v>113</v>
      </c>
      <c r="E152" s="14"/>
      <c r="F152" s="14"/>
      <c r="G152" s="122" t="str">
        <f>IF(G140&gt;'RAG Thresholds'!$G$21,"G",IF(G140&lt;'RAG Thresholds'!$E$21,"R","A"))</f>
        <v>#DIV/0!</v>
      </c>
      <c r="H152" s="118"/>
      <c r="I152" s="118"/>
      <c r="J152" s="122" t="str">
        <f>IF(J140&gt;'RAG Thresholds'!$G$21,"G",IF(J140&lt;'RAG Thresholds'!$E$21,"R","A"))</f>
        <v>#DIV/0!</v>
      </c>
      <c r="K152" s="118"/>
      <c r="L152" s="118"/>
      <c r="M152" s="122" t="str">
        <f>IF(M140&gt;'RAG Thresholds'!$G$21,"G",IF(M140&lt;'RAG Thresholds'!$E$21,"R","A"))</f>
        <v>#DIV/0!</v>
      </c>
      <c r="N152" s="14"/>
      <c r="O152" s="14"/>
      <c r="P152" s="14"/>
      <c r="Q152" s="14"/>
      <c r="R152" s="14"/>
      <c r="S152" s="14"/>
      <c r="T152" s="14"/>
      <c r="U152" s="14"/>
      <c r="V152" s="14"/>
      <c r="W152" s="14"/>
      <c r="X152" s="14"/>
      <c r="Y152" s="14"/>
      <c r="Z152" s="14"/>
      <c r="AA152" s="14"/>
      <c r="AB152" s="14" t="s">
        <v>113</v>
      </c>
      <c r="AC152" s="122" t="str">
        <f>IF(AC140&gt;'RAG Thresholds'!$G$21,"G",IF(AC140&lt;'RAG Thresholds'!$E$21,"R","A"))</f>
        <v>#DIV/0!</v>
      </c>
      <c r="AD152" s="122" t="str">
        <f>IF(AD140&gt;'RAG Thresholds'!$G$21,"G",IF(AD140&lt;'RAG Thresholds'!$E$21,"R","A"))</f>
        <v>#DIV/0!</v>
      </c>
      <c r="AE152" s="122" t="str">
        <f>IF(AE140&gt;'RAG Thresholds'!$G$21,"G",IF(AE140&lt;'RAG Thresholds'!$E$21,"R","A"))</f>
        <v>#DIV/0!</v>
      </c>
      <c r="AF152" s="14"/>
    </row>
    <row r="153" ht="15.75" customHeight="1">
      <c r="A153" s="85"/>
      <c r="C153" s="14"/>
      <c r="D153" s="14" t="s">
        <v>114</v>
      </c>
      <c r="E153" s="14"/>
      <c r="F153" s="14"/>
      <c r="G153" s="122" t="str">
        <f>IF(G141&gt;'RAG Thresholds'!$E$22,"G","R")</f>
        <v>R</v>
      </c>
      <c r="H153" s="118"/>
      <c r="I153" s="118"/>
      <c r="J153" s="122" t="str">
        <f>IF(J141&gt;'RAG Thresholds'!$E$22,"G","R")</f>
        <v>R</v>
      </c>
      <c r="K153" s="118"/>
      <c r="L153" s="118"/>
      <c r="M153" s="122" t="str">
        <f>IF(M141&gt;'RAG Thresholds'!$E$22,"G","R")</f>
        <v>R</v>
      </c>
      <c r="N153" s="14"/>
      <c r="O153" s="14"/>
      <c r="P153" s="14"/>
      <c r="Q153" s="14"/>
      <c r="R153" s="14"/>
      <c r="S153" s="14"/>
      <c r="T153" s="14"/>
      <c r="U153" s="14"/>
      <c r="V153" s="14"/>
      <c r="W153" s="14"/>
      <c r="X153" s="14"/>
      <c r="Y153" s="14"/>
      <c r="Z153" s="14"/>
      <c r="AA153" s="14"/>
      <c r="AB153" s="14" t="s">
        <v>114</v>
      </c>
      <c r="AC153" s="122" t="str">
        <f>IF(AC141&gt;'RAG Thresholds'!$E$22,"G","R")</f>
        <v>R</v>
      </c>
      <c r="AD153" s="122" t="str">
        <f>IF(AD141&gt;'RAG Thresholds'!$E$22,"G","R")</f>
        <v>R</v>
      </c>
      <c r="AE153" s="122" t="str">
        <f>IF(AE141&gt;'RAG Thresholds'!$E$22,"G","R")</f>
        <v>R</v>
      </c>
      <c r="AF153" s="14"/>
    </row>
    <row r="154" ht="15.75" customHeight="1">
      <c r="A154" s="85"/>
      <c r="C154" s="14"/>
      <c r="D154" s="14" t="s">
        <v>115</v>
      </c>
      <c r="E154" s="14"/>
      <c r="F154" s="14"/>
      <c r="G154" s="122" t="str">
        <f>IF(G117=SysConfig!$F$38,"R",IF((G116+G62+G73)&lt;0,"G",IF(G142&lt;'RAG Thresholds'!$G$23,"G",IF(G142&gt;'RAG Thresholds'!$E$23,"R","A"))))</f>
        <v>#DIV/0!</v>
      </c>
      <c r="H154" s="118"/>
      <c r="I154" s="118"/>
      <c r="J154" s="122" t="str">
        <f>IF(J117=SysConfig!$F$38,"R",IF((J116+J62+J73)&lt;0,"G",IF(J142&lt;'RAG Thresholds'!$G$23,"G",IF(J142&gt;'RAG Thresholds'!$E$23,"R","A"))))</f>
        <v>#DIV/0!</v>
      </c>
      <c r="K154" s="118"/>
      <c r="L154" s="118"/>
      <c r="M154" s="122" t="str">
        <f>IF(M117=SysConfig!$F$38,"R",IF((M116+M62+M73)&lt;0,"G",IF(M142&lt;'RAG Thresholds'!$G$23,"G",IF(M142&gt;'RAG Thresholds'!$E$23,"R","A"))))</f>
        <v>#DIV/0!</v>
      </c>
      <c r="N154" s="14"/>
      <c r="O154" s="14"/>
      <c r="P154" s="14"/>
      <c r="Q154" s="14"/>
      <c r="R154" s="14"/>
      <c r="S154" s="14"/>
      <c r="T154" s="14"/>
      <c r="U154" s="14"/>
      <c r="V154" s="14"/>
      <c r="W154" s="14"/>
      <c r="X154" s="14"/>
      <c r="Y154" s="14"/>
      <c r="Z154" s="14"/>
      <c r="AA154" s="14"/>
      <c r="AB154" s="14" t="s">
        <v>115</v>
      </c>
      <c r="AC154" s="122" t="str">
        <f>IF(AC117=SysConfig!$F$38,"R",IF((AC116+AC62+AC73)&lt;0,"G",IF(AC142&lt;'RAG Thresholds'!$G$23,"G",IF(AC142&gt;'RAG Thresholds'!$E$23,"R","A"))))</f>
        <v>#DIV/0!</v>
      </c>
      <c r="AD154" s="122" t="str">
        <f>IF(AD117=SysConfig!$F$38,"R",IF((AD116+AD62+AD73)&lt;0,"G",IF(AD142&lt;'RAG Thresholds'!$G$23,"G",IF(AD142&gt;'RAG Thresholds'!$E$23,"R","A"))))</f>
        <v>#DIV/0!</v>
      </c>
      <c r="AE154" s="122" t="str">
        <f>IF(AE117=SysConfig!$F$38,"R",IF((AE116+AE62+AE73)&lt;0,"G",IF(AE142&lt;'RAG Thresholds'!$G$23,"G",IF(AE142&gt;'RAG Thresholds'!$E$23,"R","A"))))</f>
        <v>#DIV/0!</v>
      </c>
      <c r="AF154" s="14"/>
    </row>
    <row r="155" ht="15.75" customHeight="1">
      <c r="A155" s="85"/>
      <c r="C155" s="14"/>
      <c r="D155" s="14"/>
      <c r="E155" s="14"/>
      <c r="F155" s="14"/>
      <c r="G155" s="14"/>
      <c r="H155" s="118"/>
      <c r="I155" s="118"/>
      <c r="J155" s="14"/>
      <c r="K155" s="118"/>
      <c r="L155" s="118"/>
      <c r="M155" s="14"/>
      <c r="N155" s="14"/>
      <c r="O155" s="14"/>
      <c r="P155" s="14"/>
      <c r="Q155" s="14"/>
      <c r="R155" s="14"/>
      <c r="S155" s="14"/>
      <c r="T155" s="14"/>
      <c r="U155" s="14"/>
      <c r="V155" s="14"/>
      <c r="W155" s="14"/>
      <c r="X155" s="14"/>
      <c r="Y155" s="14"/>
      <c r="Z155" s="14"/>
      <c r="AA155" s="14"/>
      <c r="AB155" s="14"/>
      <c r="AC155" s="14"/>
      <c r="AD155" s="14"/>
      <c r="AE155" s="14"/>
      <c r="AF155" s="14"/>
    </row>
    <row r="156" ht="15.75" customHeight="1">
      <c r="A156" s="15" t="s">
        <v>93</v>
      </c>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row>
    <row r="157" ht="14.25"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D7:E7"/>
  </mergeCells>
  <conditionalFormatting sqref="G149:G154">
    <cfRule type="expression" dxfId="0" priority="1" stopIfTrue="1">
      <formula>G149="R"</formula>
    </cfRule>
  </conditionalFormatting>
  <conditionalFormatting sqref="G149:G154">
    <cfRule type="expression" dxfId="1" priority="2" stopIfTrue="1">
      <formula>G149="A"</formula>
    </cfRule>
  </conditionalFormatting>
  <conditionalFormatting sqref="G149:G154">
    <cfRule type="expression" dxfId="2" priority="3" stopIfTrue="1">
      <formula>G149="G"</formula>
    </cfRule>
  </conditionalFormatting>
  <conditionalFormatting sqref="G148:G152">
    <cfRule type="expression" dxfId="0" priority="4" stopIfTrue="1">
      <formula>G148="R"</formula>
    </cfRule>
  </conditionalFormatting>
  <conditionalFormatting sqref="G148:G152">
    <cfRule type="expression" dxfId="1" priority="5" stopIfTrue="1">
      <formula>G148="A"</formula>
    </cfRule>
  </conditionalFormatting>
  <conditionalFormatting sqref="G148:G152">
    <cfRule type="expression" dxfId="2" priority="6" stopIfTrue="1">
      <formula>G148="G"</formula>
    </cfRule>
  </conditionalFormatting>
  <conditionalFormatting sqref="G150:G152">
    <cfRule type="expression" dxfId="0" priority="7" stopIfTrue="1">
      <formula>G150="R"</formula>
    </cfRule>
  </conditionalFormatting>
  <conditionalFormatting sqref="G150:G152">
    <cfRule type="expression" dxfId="1" priority="8" stopIfTrue="1">
      <formula>G150="A"</formula>
    </cfRule>
  </conditionalFormatting>
  <conditionalFormatting sqref="G150:G152">
    <cfRule type="expression" dxfId="2" priority="9" stopIfTrue="1">
      <formula>G150="G"</formula>
    </cfRule>
  </conditionalFormatting>
  <conditionalFormatting sqref="G146:G152">
    <cfRule type="expression" dxfId="0" priority="10" stopIfTrue="1">
      <formula>G146="R"</formula>
    </cfRule>
  </conditionalFormatting>
  <conditionalFormatting sqref="G146:G152">
    <cfRule type="expression" dxfId="1" priority="11" stopIfTrue="1">
      <formula>G146="A"</formula>
    </cfRule>
  </conditionalFormatting>
  <conditionalFormatting sqref="G146:G152">
    <cfRule type="expression" dxfId="2" priority="12" stopIfTrue="1">
      <formula>G146="G"</formula>
    </cfRule>
  </conditionalFormatting>
  <conditionalFormatting sqref="J149:J154">
    <cfRule type="expression" dxfId="0" priority="13" stopIfTrue="1">
      <formula>J149="R"</formula>
    </cfRule>
  </conditionalFormatting>
  <conditionalFormatting sqref="J149:J154">
    <cfRule type="expression" dxfId="1" priority="14" stopIfTrue="1">
      <formula>J149="A"</formula>
    </cfRule>
  </conditionalFormatting>
  <conditionalFormatting sqref="J149:J154">
    <cfRule type="expression" dxfId="2" priority="15" stopIfTrue="1">
      <formula>J149="G"</formula>
    </cfRule>
  </conditionalFormatting>
  <conditionalFormatting sqref="J148:J152">
    <cfRule type="expression" dxfId="0" priority="16" stopIfTrue="1">
      <formula>J148="R"</formula>
    </cfRule>
  </conditionalFormatting>
  <conditionalFormatting sqref="J148:J152">
    <cfRule type="expression" dxfId="1" priority="17" stopIfTrue="1">
      <formula>J148="A"</formula>
    </cfRule>
  </conditionalFormatting>
  <conditionalFormatting sqref="J148:J152">
    <cfRule type="expression" dxfId="2" priority="18" stopIfTrue="1">
      <formula>J148="G"</formula>
    </cfRule>
  </conditionalFormatting>
  <conditionalFormatting sqref="J150:J152">
    <cfRule type="expression" dxfId="0" priority="19" stopIfTrue="1">
      <formula>J150="R"</formula>
    </cfRule>
  </conditionalFormatting>
  <conditionalFormatting sqref="J150:J152">
    <cfRule type="expression" dxfId="1" priority="20" stopIfTrue="1">
      <formula>J150="A"</formula>
    </cfRule>
  </conditionalFormatting>
  <conditionalFormatting sqref="J150:J152">
    <cfRule type="expression" dxfId="2" priority="21" stopIfTrue="1">
      <formula>J150="G"</formula>
    </cfRule>
  </conditionalFormatting>
  <conditionalFormatting sqref="J146:J152">
    <cfRule type="expression" dxfId="0" priority="22" stopIfTrue="1">
      <formula>J146="R"</formula>
    </cfRule>
  </conditionalFormatting>
  <conditionalFormatting sqref="J146:J152">
    <cfRule type="expression" dxfId="1" priority="23" stopIfTrue="1">
      <formula>J146="A"</formula>
    </cfRule>
  </conditionalFormatting>
  <conditionalFormatting sqref="J146:J152">
    <cfRule type="expression" dxfId="2" priority="24" stopIfTrue="1">
      <formula>J146="G"</formula>
    </cfRule>
  </conditionalFormatting>
  <conditionalFormatting sqref="M149:M154">
    <cfRule type="expression" dxfId="0" priority="25" stopIfTrue="1">
      <formula>M149="R"</formula>
    </cfRule>
  </conditionalFormatting>
  <conditionalFormatting sqref="M149:M154">
    <cfRule type="expression" dxfId="1" priority="26" stopIfTrue="1">
      <formula>M149="A"</formula>
    </cfRule>
  </conditionalFormatting>
  <conditionalFormatting sqref="M149:M154">
    <cfRule type="expression" dxfId="2" priority="27" stopIfTrue="1">
      <formula>M149="G"</formula>
    </cfRule>
  </conditionalFormatting>
  <conditionalFormatting sqref="M148:M152">
    <cfRule type="expression" dxfId="0" priority="28" stopIfTrue="1">
      <formula>M148="R"</formula>
    </cfRule>
  </conditionalFormatting>
  <conditionalFormatting sqref="M148:M152">
    <cfRule type="expression" dxfId="1" priority="29" stopIfTrue="1">
      <formula>M148="A"</formula>
    </cfRule>
  </conditionalFormatting>
  <conditionalFormatting sqref="M148:M152">
    <cfRule type="expression" dxfId="2" priority="30" stopIfTrue="1">
      <formula>M148="G"</formula>
    </cfRule>
  </conditionalFormatting>
  <conditionalFormatting sqref="M150:M152">
    <cfRule type="expression" dxfId="0" priority="31" stopIfTrue="1">
      <formula>M150="R"</formula>
    </cfRule>
  </conditionalFormatting>
  <conditionalFormatting sqref="M150:M152">
    <cfRule type="expression" dxfId="1" priority="32" stopIfTrue="1">
      <formula>M150="A"</formula>
    </cfRule>
  </conditionalFormatting>
  <conditionalFormatting sqref="M150:M152">
    <cfRule type="expression" dxfId="2" priority="33" stopIfTrue="1">
      <formula>M150="G"</formula>
    </cfRule>
  </conditionalFormatting>
  <conditionalFormatting sqref="M146:M152">
    <cfRule type="expression" dxfId="0" priority="34" stopIfTrue="1">
      <formula>M146="R"</formula>
    </cfRule>
  </conditionalFormatting>
  <conditionalFormatting sqref="M146:M152">
    <cfRule type="expression" dxfId="1" priority="35" stopIfTrue="1">
      <formula>M146="A"</formula>
    </cfRule>
  </conditionalFormatting>
  <conditionalFormatting sqref="M146:M152">
    <cfRule type="expression" dxfId="2" priority="36" stopIfTrue="1">
      <formula>M146="G"</formula>
    </cfRule>
  </conditionalFormatting>
  <conditionalFormatting sqref="AC149:AE154">
    <cfRule type="expression" dxfId="0" priority="37" stopIfTrue="1">
      <formula>AC149="R"</formula>
    </cfRule>
  </conditionalFormatting>
  <conditionalFormatting sqref="AC149:AE154">
    <cfRule type="expression" dxfId="1" priority="38" stopIfTrue="1">
      <formula>AC149="A"</formula>
    </cfRule>
  </conditionalFormatting>
  <conditionalFormatting sqref="AC149:AE154">
    <cfRule type="expression" dxfId="2" priority="39" stopIfTrue="1">
      <formula>AC149="G"</formula>
    </cfRule>
  </conditionalFormatting>
  <conditionalFormatting sqref="AC148:AE152">
    <cfRule type="expression" dxfId="0" priority="40" stopIfTrue="1">
      <formula>AC148="R"</formula>
    </cfRule>
  </conditionalFormatting>
  <conditionalFormatting sqref="AC148:AE152">
    <cfRule type="expression" dxfId="1" priority="41" stopIfTrue="1">
      <formula>AC148="A"</formula>
    </cfRule>
  </conditionalFormatting>
  <conditionalFormatting sqref="AC148:AE152">
    <cfRule type="expression" dxfId="2" priority="42" stopIfTrue="1">
      <formula>AC148="G"</formula>
    </cfRule>
  </conditionalFormatting>
  <conditionalFormatting sqref="AC150:AE152">
    <cfRule type="expression" dxfId="0" priority="43" stopIfTrue="1">
      <formula>AC150="R"</formula>
    </cfRule>
  </conditionalFormatting>
  <conditionalFormatting sqref="AC150:AE152">
    <cfRule type="expression" dxfId="1" priority="44" stopIfTrue="1">
      <formula>AC150="A"</formula>
    </cfRule>
  </conditionalFormatting>
  <conditionalFormatting sqref="AC150:AE152">
    <cfRule type="expression" dxfId="2" priority="45" stopIfTrue="1">
      <formula>AC150="G"</formula>
    </cfRule>
  </conditionalFormatting>
  <conditionalFormatting sqref="AC146:AE152">
    <cfRule type="expression" dxfId="0" priority="46" stopIfTrue="1">
      <formula>AC146="R"</formula>
    </cfRule>
  </conditionalFormatting>
  <conditionalFormatting sqref="AC146:AE152">
    <cfRule type="expression" dxfId="1" priority="47" stopIfTrue="1">
      <formula>AC146="A"</formula>
    </cfRule>
  </conditionalFormatting>
  <conditionalFormatting sqref="AC146:AE152">
    <cfRule type="expression" dxfId="2" priority="48" stopIfTrue="1">
      <formula>AC146="G"</formula>
    </cfRule>
  </conditionalFormatting>
  <dataValidations>
    <dataValidation type="custom" allowBlank="1" showInputMessage="1" showErrorMessage="1" prompt="Data Entry Error - You have selected &quot;Private Limited Company/PLC&quot; but are entering data into the &quot;Not-for-profit/Voluntary Sector Organisation&quot; tab. Otherwise, you are attempting to enter a negative value in the balance sheet." sqref="Z116">
      <formula1>AND('Bidder Instructions'!$D$40=SysConfig!$F$32,Z116&gt;=0)</formula1>
    </dataValidation>
    <dataValidation type="custom" allowBlank="1" showInputMessage="1" showErrorMessage="1" prompt="Data Entry Error - You have selected &quot;Private Limited Company/Public Limited Company&quot;  as bidder but are entering data into Not-for-profit/Voluntary Sector Organisation tab." sqref="AB18 AC21:AE31 E38:M38 R38:Z38 AC33:AE38 AC40:AE41 AC45:AE49 AC52:AE52 G55 J55 M55 T55 W55 Z55 AC55:AE55 AC58:AE63 AC66:AE75 AC78:AE87 AC94:AE102 AC107:AE111 AC116:AE117 AC123:AE124 AC127:AE127">
      <formula1>$C$45=$E$33</formula1>
    </dataValidation>
    <dataValidation type="list" allowBlank="1" showInputMessage="1" showErrorMessage="1" prompt="Data Entry Error - You have selected &quot;Not-for-profit/Voluntary Organisations&quot;  as bidder but are entering data into &quot;Private Limited Company/Publicly Limited Company&quot; input tab." sqref="G117">
      <formula1>SysConfig!$F$38:$F$39</formula1>
    </dataValidation>
    <dataValidation type="custom" allowBlank="1" showInputMessage="1" showErrorMessage="1" prompt="Data Entry Error - You have selected &quot;Private Limited Company/PLC&quot; but are entering data into the &quot;Not-for-profit/Voluntary Sector Organisation&quot; tab. Otherwise, you are attempting to enter a negative value in the balance sheet." sqref="E58:F63 H58:I63 K58:L63 R58:S63 U58:V63 X58:Y63 E66:F75 H66:I75 K66:L75 R66:S75 U66:V75 X66:Y75 E78:F87 H78:I87 K78:L87 R78:S87 U78:V87 X78:Y87 E94:F102 H94:I102 K94:L102 R94:S102 U94:V102 X94:Y102 G116 J116 M116 T116 W116">
      <formula1>AND($C$39=SysConfig!$F$32,E58&gt;=0)</formula1>
    </dataValidation>
    <dataValidation type="custom" allowBlank="1" showInputMessage="1" showErrorMessage="1" prompt="Data Entry Error - You have selected &quot;Private Limited Company/Public Limited Company&quot;  as bidder but are entering data into Not-for-profit/Voluntary Sector Organisation tab. Otherwise you have entered a positive value for D&amp;A." sqref="E55:F55">
      <formula1>AND('Bidder Instructions'!$D$40=SysConfig!$F$32,E55&lt;=0)</formula1>
    </dataValidation>
    <dataValidation type="custom" allowBlank="1" showInputMessage="1" showErrorMessage="1" prompt="Data Entry Error - You have selected &quot;Private Limited Company/Public Limited Company&quot;  as bidder but are entering data into Not-for-profit/Voluntary Sector Organisation tab." sqref="T15:T17 W15:W17 Z15:Z17 Q18 E21:M23 R21:Z23 E24:F24 H24:I24 K24:L24 R24:S24 U24:V24 X24:Y24 E25:M31 R25:Z31 E33:M37 R33:Z37 E40:M41 R40:Z41 E45:M49 R45:Z49 E52:M52 R52:Z52 G58:G63 J58:J63 M58:M63 T58:T63 W58:W63 Z58:Z63 G66:G75 J66:J75 M66:M75 T66:T75 W66:W75 Z66:Z75 G78:G87 J78:J87 M78:M87 T78:T87 W78:W87 Z78:Z87 G94:G102 J94:J102 M94:M102 T94:T102 W94:W102 Z94:Z102 E107:M111 R107:Z111 G123:G124 J123:J124 M123:M124 T123:T124 W123:W124 Z123:Z124 G127 J127 M127 T127 W127 Z127">
      <formula1>$C$39=SysConfig!$F$32</formula1>
    </dataValidation>
    <dataValidation type="custom" allowBlank="1" showInputMessage="1" showErrorMessage="1" prompt="Data Entry Error - You have selected &quot;Private Limited Company/Public Limited Company&quot;  as bidder but are entering data into Not-for-profit/Voluntary Sector Organisation tab. Otherwise you have entered a positive value for D&amp;A." sqref="H55:I55 K55:L55 R55:S55 U55:V55 X55:Y55">
      <formula1>AND($C$39=SysConfig!$F$32,H55&lt;=0)</formula1>
    </dataValidation>
    <dataValidation type="list" allowBlank="1" showInputMessage="1" showErrorMessage="1" prompt="Data Entry Error - You have selected &quot;Not-for-profit/Voluntary Organisations&quot;  as bidder but are entering data into &quot;Private Limited Company/Publicly Limited Company&quot; input tab." sqref="J117 M117 T117 W117 Z117">
      <formula1>$E$38:$E$39</formula1>
    </dataValidation>
    <dataValidation type="list" allowBlank="1" showInputMessage="1" showErrorMessage="1" prompt="Data Entry Error - You have selected &quot;Not-for-profit/Voluntary Organisations&quot;  as bidder but are entering data into &quot;Private Limited Company/Publicly Limited Company&quot; input tab." sqref="G24 J24 M24 T24 W24 Z24">
      <formula1>SysConfig!$F$20:$F$27</formula1>
    </dataValidation>
    <dataValidation type="custom" allowBlank="1" showInputMessage="1" showErrorMessage="1" prompt="Data Entry Error - You have selected &quot;Private Limited Company/Public Limited Company&quot;  as bidder but are entering data into Not-for-profit/Voluntary Sector Organisation tab." sqref="D18">
      <formula1>'Bidder Instructions'!$D$40=SysConfig!$F$32</formula1>
    </dataValidation>
  </dataValidations>
  <printOptions/>
  <pageMargins bottom="0.7480314960629921" footer="0.0" header="0.0" left="0.1968503937007874" right="0.15748031496062992" top="0.7480314960629921"/>
  <pageSetup paperSize="8" orientation="portrait"/>
  <colBreaks count="1" manualBreakCount="1">
    <brk id="15" man="1"/>
  </colBreaks>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cols>
    <col customWidth="1" min="1" max="2" width="4.0"/>
    <col customWidth="1" min="3" max="3" width="1.71"/>
    <col customWidth="1" min="4" max="4" width="71.43"/>
    <col customWidth="1" min="5" max="6" width="26.43"/>
    <col customWidth="1" min="7" max="7" width="8.71"/>
    <col customWidth="1" min="8" max="8" width="30.0"/>
    <col customWidth="1" min="9" max="26" width="8.71"/>
  </cols>
  <sheetData>
    <row r="1" ht="14.25" customHeight="1">
      <c r="A1" s="1" t="s">
        <v>94</v>
      </c>
      <c r="B1" s="1"/>
      <c r="C1" s="1"/>
      <c r="D1" s="1"/>
      <c r="E1" s="1"/>
      <c r="F1" s="1"/>
      <c r="G1" s="1"/>
      <c r="H1" s="1"/>
    </row>
    <row r="2" ht="14.25" customHeight="1">
      <c r="A2" s="1"/>
      <c r="B2" s="1"/>
      <c r="C2" s="1"/>
      <c r="D2" s="3" t="str">
        <f>cstProjectName</f>
        <v>RM 6261 (Lots 3&amp;4) Financial Viability Risk Assessment Template</v>
      </c>
      <c r="E2" s="1"/>
      <c r="F2" s="1"/>
      <c r="G2" s="1"/>
      <c r="H2" s="1"/>
    </row>
    <row r="3" ht="14.25" customHeight="1">
      <c r="A3" s="1"/>
      <c r="B3" s="1"/>
      <c r="C3" s="1"/>
      <c r="D3" s="4" t="str">
        <f>MID(CELL("filename",A1),FIND("]",CELL("filename",A1))+1,256)&amp;" Sheet"</f>
        <v>#VALUE!</v>
      </c>
      <c r="E3" s="1"/>
      <c r="F3" s="1"/>
      <c r="G3" s="1"/>
      <c r="H3" s="1"/>
    </row>
    <row r="4" ht="14.25" customHeight="1">
      <c r="A4" s="1"/>
      <c r="B4" s="1"/>
      <c r="C4" s="1"/>
      <c r="D4" s="2" t="str">
        <f>IF(ISBLANK(cstProtectiveMarking),"",cstProtectiveMarking)</f>
        <v>OFFICIAL</v>
      </c>
      <c r="E4" s="1"/>
      <c r="F4" s="1"/>
      <c r="G4" s="1"/>
      <c r="H4" s="1"/>
    </row>
    <row r="5" ht="14.25" customHeight="1">
      <c r="A5" s="1"/>
      <c r="B5" s="1"/>
      <c r="C5" s="1"/>
      <c r="D5" s="8" t="str">
        <f>HYPERLINK("#'Contents'!A1",sysChkWord)</f>
        <v>All Checks OK</v>
      </c>
      <c r="E5" s="1"/>
      <c r="F5" s="1"/>
      <c r="G5" s="1"/>
      <c r="H5" s="1"/>
    </row>
    <row r="6" ht="14.25" hidden="1" customHeight="1">
      <c r="A6" s="1"/>
      <c r="B6" s="8"/>
      <c r="C6" s="1"/>
      <c r="D6" s="80" t="str">
        <f>HYPERLINK("#'Contents'!A1","Click for Contents")</f>
        <v>Click for Contents</v>
      </c>
      <c r="E6" s="1"/>
      <c r="F6" s="1"/>
      <c r="G6" s="1"/>
      <c r="H6" s="1"/>
    </row>
    <row r="7" ht="14.25" customHeight="1">
      <c r="A7" s="1"/>
      <c r="B7" s="1"/>
      <c r="C7" s="1"/>
      <c r="D7" s="1"/>
      <c r="E7" s="1"/>
      <c r="F7" s="1"/>
      <c r="G7" s="1"/>
      <c r="H7" s="1"/>
    </row>
    <row r="8" ht="14.25" customHeight="1">
      <c r="A8" s="26">
        <f t="shared" ref="A8:B8" si="1">SUM(A9:A184)</f>
        <v>0</v>
      </c>
      <c r="B8" s="26">
        <f t="shared" si="1"/>
        <v>0</v>
      </c>
      <c r="C8" s="13"/>
      <c r="D8" s="13"/>
      <c r="E8" s="13"/>
      <c r="F8" s="13"/>
      <c r="G8" s="1"/>
      <c r="H8" s="1"/>
    </row>
    <row r="9" ht="14.25" customHeight="1">
      <c r="A9" s="82"/>
      <c r="B9" s="81"/>
      <c r="C9" s="81"/>
      <c r="D9" s="81"/>
      <c r="E9" s="81"/>
      <c r="F9" s="81"/>
      <c r="G9" s="81"/>
      <c r="H9" s="81"/>
    </row>
    <row r="10" ht="14.25" customHeight="1">
      <c r="A10" s="24"/>
      <c r="B10" s="81"/>
      <c r="C10" s="81"/>
      <c r="D10" s="81" t="s">
        <v>94</v>
      </c>
      <c r="E10" s="81"/>
      <c r="F10" s="81"/>
      <c r="G10" s="81"/>
      <c r="H10" s="81"/>
    </row>
    <row r="11" ht="14.25" customHeight="1">
      <c r="A11" s="24"/>
      <c r="B11" s="81"/>
      <c r="C11" s="81"/>
      <c r="D11" s="81"/>
      <c r="E11" s="81"/>
      <c r="F11" s="81"/>
      <c r="G11" s="81"/>
      <c r="H11" s="81"/>
    </row>
    <row r="12" ht="14.25" customHeight="1">
      <c r="A12" s="24"/>
      <c r="B12" s="81"/>
      <c r="C12" s="81"/>
      <c r="D12" s="82" t="s">
        <v>317</v>
      </c>
      <c r="E12" s="81"/>
      <c r="F12" s="81"/>
      <c r="G12" s="81"/>
      <c r="H12" s="81"/>
    </row>
    <row r="13" ht="14.25" customHeight="1">
      <c r="A13" s="24"/>
      <c r="B13" s="81"/>
      <c r="C13" s="81"/>
      <c r="D13" s="24" t="s">
        <v>318</v>
      </c>
      <c r="E13" s="81"/>
      <c r="F13" s="81"/>
      <c r="G13" s="81"/>
      <c r="H13" s="81"/>
    </row>
    <row r="14" ht="14.25" customHeight="1">
      <c r="A14" s="24"/>
      <c r="B14" s="81"/>
      <c r="C14" s="81"/>
      <c r="D14" s="23" t="s">
        <v>319</v>
      </c>
      <c r="E14" s="23"/>
      <c r="F14" s="23"/>
      <c r="G14" s="23"/>
      <c r="H14" s="81"/>
    </row>
    <row r="15" ht="14.25" customHeight="1">
      <c r="A15" s="24"/>
      <c r="B15" s="81"/>
      <c r="C15" s="81"/>
      <c r="D15" s="101" t="s">
        <v>320</v>
      </c>
      <c r="E15" s="127" t="s">
        <v>321</v>
      </c>
      <c r="F15" s="128"/>
      <c r="G15" s="23"/>
      <c r="H15" s="81"/>
      <c r="I15" s="14"/>
      <c r="J15" s="14"/>
      <c r="K15" s="14"/>
      <c r="L15" s="14"/>
      <c r="M15" s="14"/>
      <c r="N15" s="14"/>
      <c r="O15" s="14"/>
      <c r="P15" s="14"/>
      <c r="Q15" s="14"/>
      <c r="R15" s="14"/>
      <c r="S15" s="14"/>
      <c r="T15" s="14"/>
      <c r="U15" s="14"/>
      <c r="V15" s="14"/>
      <c r="W15" s="14"/>
      <c r="X15" s="14"/>
      <c r="Y15" s="14"/>
      <c r="Z15" s="14"/>
    </row>
    <row r="16" ht="14.25" customHeight="1">
      <c r="A16" s="24"/>
      <c r="B16" s="81"/>
      <c r="C16" s="81"/>
      <c r="D16" s="129" t="s">
        <v>322</v>
      </c>
      <c r="E16" s="130"/>
      <c r="F16" s="131"/>
      <c r="G16" s="81"/>
      <c r="H16" s="81"/>
    </row>
    <row r="17" ht="13.5" customHeight="1">
      <c r="A17" s="86"/>
      <c r="B17" s="85"/>
      <c r="C17" s="14"/>
      <c r="D17" s="129" t="s">
        <v>323</v>
      </c>
      <c r="E17" s="130"/>
      <c r="F17" s="131"/>
      <c r="G17" s="14"/>
    </row>
    <row r="18" ht="13.5" customHeight="1">
      <c r="A18" s="86"/>
      <c r="B18" s="85"/>
      <c r="C18" s="14"/>
      <c r="D18" s="129" t="s">
        <v>324</v>
      </c>
      <c r="E18" s="127"/>
      <c r="F18" s="128"/>
      <c r="G18" s="14"/>
      <c r="H18" s="14"/>
    </row>
    <row r="19" ht="14.25" customHeight="1">
      <c r="A19" s="86"/>
      <c r="B19" s="85"/>
      <c r="C19" s="14"/>
      <c r="D19" s="88"/>
      <c r="E19" s="14"/>
      <c r="F19" s="14"/>
      <c r="G19" s="14"/>
      <c r="H19" s="14"/>
    </row>
    <row r="20" ht="14.25" customHeight="1">
      <c r="A20" s="81"/>
      <c r="B20" s="85"/>
      <c r="C20" s="81"/>
      <c r="D20" s="89" t="s">
        <v>131</v>
      </c>
      <c r="E20" s="81"/>
      <c r="F20" s="90" t="s">
        <v>132</v>
      </c>
      <c r="G20" s="81"/>
      <c r="H20" s="81"/>
    </row>
    <row r="21" ht="14.25" customHeight="1">
      <c r="A21" s="14"/>
      <c r="B21" s="85"/>
      <c r="C21" s="14"/>
      <c r="D21" s="91" t="s">
        <v>133</v>
      </c>
      <c r="E21" s="93" t="s">
        <v>134</v>
      </c>
      <c r="F21" s="93" t="s">
        <v>134</v>
      </c>
      <c r="G21" s="14"/>
    </row>
    <row r="22" ht="14.25" customHeight="1">
      <c r="A22" s="81"/>
      <c r="B22" s="85"/>
      <c r="C22" s="14"/>
      <c r="D22" s="48" t="s">
        <v>136</v>
      </c>
      <c r="E22" s="84">
        <v>12.0</v>
      </c>
      <c r="F22" s="84">
        <v>12.0</v>
      </c>
      <c r="G22" s="14"/>
    </row>
    <row r="23" ht="14.25" customHeight="1">
      <c r="A23" s="14"/>
      <c r="B23" s="85"/>
      <c r="C23" s="14"/>
      <c r="D23" s="48" t="s">
        <v>137</v>
      </c>
      <c r="E23" s="84" t="s">
        <v>138</v>
      </c>
      <c r="F23" s="84" t="s">
        <v>138</v>
      </c>
      <c r="G23" s="14"/>
    </row>
    <row r="24" ht="14.25" customHeight="1">
      <c r="A24" s="14"/>
      <c r="B24" s="85"/>
      <c r="C24" s="14"/>
      <c r="D24" s="48" t="s">
        <v>48</v>
      </c>
      <c r="E24" s="36" t="s">
        <v>140</v>
      </c>
      <c r="F24" s="36" t="s">
        <v>140</v>
      </c>
      <c r="G24" s="14"/>
    </row>
    <row r="25" ht="14.25" customHeight="1">
      <c r="A25" s="14"/>
      <c r="B25" s="85"/>
      <c r="C25" s="14"/>
      <c r="D25" s="48" t="s">
        <v>141</v>
      </c>
      <c r="E25" s="84" t="s">
        <v>142</v>
      </c>
      <c r="F25" s="84" t="s">
        <v>142</v>
      </c>
      <c r="G25" s="14"/>
    </row>
    <row r="26" ht="14.25" customHeight="1">
      <c r="A26" s="85">
        <f t="shared" ref="A26:A27" si="2">IF(OR(E26&lt;0,F26&lt;0),1,0)</f>
        <v>0</v>
      </c>
      <c r="C26" s="14"/>
      <c r="D26" s="96" t="s">
        <v>143</v>
      </c>
      <c r="E26" s="97">
        <v>0.0</v>
      </c>
      <c r="F26" s="97">
        <v>0.0</v>
      </c>
      <c r="G26" s="14"/>
    </row>
    <row r="27" ht="14.25" customHeight="1">
      <c r="A27" s="85">
        <f t="shared" si="2"/>
        <v>0</v>
      </c>
      <c r="C27" s="14"/>
      <c r="D27" s="96" t="s">
        <v>144</v>
      </c>
      <c r="E27" s="97">
        <v>0.0</v>
      </c>
      <c r="F27" s="97">
        <v>0.0</v>
      </c>
      <c r="G27" s="14"/>
    </row>
    <row r="28" ht="14.25" customHeight="1">
      <c r="A28" s="85"/>
      <c r="C28" s="14"/>
      <c r="D28" s="99" t="s">
        <v>145</v>
      </c>
      <c r="E28" s="100">
        <f t="shared" ref="E28:F28" si="3">E26+E27</f>
        <v>0</v>
      </c>
      <c r="F28" s="100">
        <f t="shared" si="3"/>
        <v>0</v>
      </c>
      <c r="G28" s="14"/>
    </row>
    <row r="29" ht="14.25" customHeight="1">
      <c r="A29" s="85"/>
      <c r="C29" s="14"/>
      <c r="D29" s="96" t="s">
        <v>146</v>
      </c>
      <c r="E29" s="97">
        <v>0.0</v>
      </c>
      <c r="F29" s="97">
        <v>0.0</v>
      </c>
      <c r="G29" s="14"/>
    </row>
    <row r="30" ht="14.25" customHeight="1">
      <c r="A30" s="85"/>
      <c r="C30" s="14"/>
      <c r="D30" s="96" t="s">
        <v>147</v>
      </c>
      <c r="E30" s="97">
        <v>0.0</v>
      </c>
      <c r="F30" s="97">
        <v>0.0</v>
      </c>
      <c r="G30" s="14"/>
    </row>
    <row r="31" ht="14.25" customHeight="1">
      <c r="A31" s="85">
        <f>IF(OR(E31&lt;0,F31&lt;0),1,0)</f>
        <v>0</v>
      </c>
      <c r="C31" s="14"/>
      <c r="D31" s="96" t="s">
        <v>148</v>
      </c>
      <c r="E31" s="97">
        <v>0.0</v>
      </c>
      <c r="F31" s="97">
        <v>0.0</v>
      </c>
      <c r="G31" s="14"/>
    </row>
    <row r="32" ht="14.25" customHeight="1">
      <c r="A32" s="85"/>
      <c r="C32" s="14"/>
      <c r="D32" s="96" t="s">
        <v>149</v>
      </c>
      <c r="E32" s="97">
        <v>0.0</v>
      </c>
      <c r="F32" s="97">
        <v>0.0</v>
      </c>
      <c r="G32" s="14"/>
    </row>
    <row r="33" ht="14.25" customHeight="1">
      <c r="A33" s="85">
        <f>IF(OR(E33&lt;0,F33&lt;0),1,0)</f>
        <v>0</v>
      </c>
      <c r="C33" s="14"/>
      <c r="D33" s="96" t="s">
        <v>150</v>
      </c>
      <c r="E33" s="97">
        <v>0.0</v>
      </c>
      <c r="F33" s="97">
        <v>0.0</v>
      </c>
      <c r="G33" s="14"/>
    </row>
    <row r="34" ht="14.25" customHeight="1">
      <c r="A34" s="85"/>
      <c r="C34" s="14"/>
      <c r="D34" s="99" t="s">
        <v>151</v>
      </c>
      <c r="E34" s="100">
        <f t="shared" ref="E34:F34" si="4">E28+E29+E30+E31+E32+E33</f>
        <v>0</v>
      </c>
      <c r="F34" s="100">
        <f t="shared" si="4"/>
        <v>0</v>
      </c>
      <c r="G34" s="14"/>
    </row>
    <row r="35" ht="14.25" customHeight="1">
      <c r="A35" s="85"/>
      <c r="C35" s="14"/>
      <c r="D35" s="14"/>
      <c r="E35" s="101"/>
      <c r="F35" s="101"/>
      <c r="G35" s="14"/>
    </row>
    <row r="36" ht="14.25" customHeight="1">
      <c r="A36" s="85"/>
      <c r="C36" s="14"/>
      <c r="D36" s="96" t="s">
        <v>152</v>
      </c>
      <c r="E36" s="97">
        <v>0.0</v>
      </c>
      <c r="F36" s="97">
        <v>0.0</v>
      </c>
      <c r="G36" s="14"/>
    </row>
    <row r="37" ht="14.25" customHeight="1">
      <c r="A37" s="85">
        <f t="shared" ref="A37:A38" si="5">IF(OR(E37&lt;0,F37&lt;0),1,0)</f>
        <v>0</v>
      </c>
      <c r="C37" s="14"/>
      <c r="D37" s="96" t="s">
        <v>153</v>
      </c>
      <c r="E37" s="97">
        <v>0.0</v>
      </c>
      <c r="F37" s="97">
        <v>0.0</v>
      </c>
      <c r="G37" s="14"/>
    </row>
    <row r="38" ht="14.25" customHeight="1">
      <c r="A38" s="85">
        <f t="shared" si="5"/>
        <v>0</v>
      </c>
      <c r="C38" s="14"/>
      <c r="D38" s="96" t="s">
        <v>154</v>
      </c>
      <c r="E38" s="97">
        <v>0.0</v>
      </c>
      <c r="F38" s="97">
        <v>0.0</v>
      </c>
      <c r="G38" s="14"/>
    </row>
    <row r="39" ht="14.25" customHeight="1">
      <c r="A39" s="85"/>
      <c r="C39" s="14"/>
      <c r="D39" s="96" t="s">
        <v>155</v>
      </c>
      <c r="E39" s="97">
        <v>0.0</v>
      </c>
      <c r="F39" s="97">
        <v>0.0</v>
      </c>
      <c r="G39" s="14"/>
    </row>
    <row r="40" ht="14.25" customHeight="1">
      <c r="A40" s="85"/>
      <c r="C40" s="14"/>
      <c r="D40" s="96" t="s">
        <v>156</v>
      </c>
      <c r="E40" s="97">
        <v>0.0</v>
      </c>
      <c r="F40" s="97">
        <v>0.0</v>
      </c>
      <c r="G40" s="14"/>
    </row>
    <row r="41" ht="14.25" customHeight="1">
      <c r="A41" s="85">
        <f>IF(OR(E41&lt;0,F41&lt;0),1,0)</f>
        <v>0</v>
      </c>
      <c r="C41" s="14"/>
      <c r="D41" s="96" t="s">
        <v>157</v>
      </c>
      <c r="E41" s="97">
        <v>0.0</v>
      </c>
      <c r="F41" s="97">
        <v>0.0</v>
      </c>
      <c r="G41" s="14"/>
    </row>
    <row r="42" ht="14.25" customHeight="1">
      <c r="A42" s="85"/>
      <c r="C42" s="14"/>
      <c r="D42" s="96" t="s">
        <v>158</v>
      </c>
      <c r="E42" s="97">
        <v>0.0</v>
      </c>
      <c r="F42" s="97">
        <v>0.0</v>
      </c>
      <c r="G42" s="14"/>
    </row>
    <row r="43" ht="14.25" customHeight="1">
      <c r="A43" s="85"/>
      <c r="C43" s="14"/>
      <c r="D43" s="99" t="s">
        <v>159</v>
      </c>
      <c r="E43" s="100">
        <f t="shared" ref="E43:F43" si="6">E34+E36+E37+E38+E39+E40+E41+E42</f>
        <v>0</v>
      </c>
      <c r="F43" s="100">
        <f t="shared" si="6"/>
        <v>0</v>
      </c>
      <c r="G43" s="14"/>
    </row>
    <row r="44" ht="14.25" customHeight="1">
      <c r="A44" s="85"/>
      <c r="C44" s="14"/>
      <c r="D44" s="14"/>
      <c r="E44" s="101"/>
      <c r="F44" s="101"/>
      <c r="G44" s="14"/>
    </row>
    <row r="45" ht="14.25" customHeight="1">
      <c r="A45" s="85"/>
      <c r="C45" s="14"/>
      <c r="D45" s="96" t="s">
        <v>160</v>
      </c>
      <c r="E45" s="97">
        <v>0.0</v>
      </c>
      <c r="F45" s="97">
        <v>0.0</v>
      </c>
      <c r="G45" s="14"/>
    </row>
    <row r="46" ht="14.25" customHeight="1">
      <c r="A46" s="85"/>
      <c r="C46" s="14"/>
      <c r="D46" s="96" t="s">
        <v>161</v>
      </c>
      <c r="E46" s="97">
        <v>0.0</v>
      </c>
      <c r="F46" s="97">
        <v>0.0</v>
      </c>
      <c r="G46" s="14"/>
    </row>
    <row r="47" ht="14.25" customHeight="1">
      <c r="A47" s="85"/>
      <c r="C47" s="14"/>
      <c r="D47" s="99" t="s">
        <v>162</v>
      </c>
      <c r="E47" s="100">
        <f t="shared" ref="E47:F47" si="7">E43+E45+E46</f>
        <v>0</v>
      </c>
      <c r="F47" s="100">
        <f t="shared" si="7"/>
        <v>0</v>
      </c>
      <c r="G47" s="14"/>
    </row>
    <row r="48" ht="14.25" customHeight="1">
      <c r="A48" s="85"/>
      <c r="C48" s="14"/>
      <c r="D48" s="96" t="s">
        <v>163</v>
      </c>
      <c r="E48" s="97">
        <v>0.0</v>
      </c>
      <c r="F48" s="97">
        <v>0.0</v>
      </c>
      <c r="G48" s="14"/>
    </row>
    <row r="49" ht="14.25" customHeight="1">
      <c r="A49" s="85">
        <f>IF(OR(E49&lt;0,F49&lt;0),1,0)</f>
        <v>0</v>
      </c>
      <c r="C49" s="14"/>
      <c r="D49" s="96" t="s">
        <v>164</v>
      </c>
      <c r="E49" s="97">
        <v>0.0</v>
      </c>
      <c r="F49" s="97">
        <v>0.0</v>
      </c>
      <c r="G49" s="14"/>
    </row>
    <row r="50" ht="14.25" customHeight="1">
      <c r="A50" s="85"/>
      <c r="C50" s="14"/>
      <c r="D50" s="99" t="s">
        <v>165</v>
      </c>
      <c r="E50" s="100">
        <f t="shared" ref="E50:F50" si="8">E47+E48+E49</f>
        <v>0</v>
      </c>
      <c r="F50" s="100">
        <f t="shared" si="8"/>
        <v>0</v>
      </c>
      <c r="G50" s="14"/>
    </row>
    <row r="51" ht="14.25" customHeight="1">
      <c r="A51" s="85"/>
      <c r="C51" s="14"/>
      <c r="D51" s="14"/>
      <c r="E51" s="101"/>
      <c r="F51" s="101"/>
      <c r="G51" s="14"/>
    </row>
    <row r="52" ht="14.25" customHeight="1">
      <c r="A52" s="85">
        <f t="shared" ref="A52:A53" si="9">IF(OR(E52&lt;0,F52&lt;0),1,0)</f>
        <v>0</v>
      </c>
      <c r="C52" s="102"/>
      <c r="D52" s="103" t="s">
        <v>166</v>
      </c>
      <c r="E52" s="97">
        <v>0.0</v>
      </c>
      <c r="F52" s="97">
        <v>0.0</v>
      </c>
      <c r="G52" s="102"/>
      <c r="H52" s="102"/>
    </row>
    <row r="53" ht="14.25" customHeight="1">
      <c r="A53" s="85">
        <f t="shared" si="9"/>
        <v>0</v>
      </c>
      <c r="C53" s="102"/>
      <c r="D53" s="103" t="s">
        <v>168</v>
      </c>
      <c r="E53" s="97">
        <v>0.0</v>
      </c>
      <c r="F53" s="97">
        <v>0.0</v>
      </c>
      <c r="G53" s="102"/>
      <c r="H53" s="102"/>
    </row>
    <row r="54" ht="14.25" customHeight="1">
      <c r="A54" s="85"/>
      <c r="C54" s="14"/>
      <c r="D54" s="14"/>
      <c r="E54" s="101"/>
      <c r="F54" s="101"/>
      <c r="G54" s="14"/>
    </row>
    <row r="55" ht="14.25" customHeight="1">
      <c r="A55" s="85"/>
      <c r="C55" s="14"/>
      <c r="D55" s="91" t="s">
        <v>170</v>
      </c>
      <c r="E55" s="94" t="str">
        <f t="shared" ref="E55:F55" si="10">E21</f>
        <v>31/XX/20XX</v>
      </c>
      <c r="F55" s="94" t="str">
        <f t="shared" si="10"/>
        <v>31/XX/20XX</v>
      </c>
      <c r="G55" s="14"/>
    </row>
    <row r="56" ht="14.25" customHeight="1">
      <c r="A56" s="85"/>
      <c r="C56" s="14"/>
      <c r="D56" s="96" t="s">
        <v>172</v>
      </c>
      <c r="E56" s="97">
        <v>0.0</v>
      </c>
      <c r="F56" s="97">
        <v>0.0</v>
      </c>
      <c r="G56" s="14"/>
    </row>
    <row r="57" ht="14.25" customHeight="1">
      <c r="A57" s="85">
        <f t="shared" ref="A57:A60" si="11">IF(OR(E57&lt;0,F57&lt;0),1,0)</f>
        <v>0</v>
      </c>
      <c r="C57" s="14"/>
      <c r="D57" s="96" t="s">
        <v>173</v>
      </c>
      <c r="E57" s="97">
        <v>0.0</v>
      </c>
      <c r="F57" s="97">
        <v>0.0</v>
      </c>
      <c r="G57" s="14"/>
    </row>
    <row r="58" ht="14.25" customHeight="1">
      <c r="A58" s="85">
        <f t="shared" si="11"/>
        <v>0</v>
      </c>
      <c r="C58" s="14"/>
      <c r="D58" s="96" t="s">
        <v>51</v>
      </c>
      <c r="E58" s="97">
        <v>0.0</v>
      </c>
      <c r="F58" s="97">
        <v>0.0</v>
      </c>
      <c r="G58" s="14"/>
    </row>
    <row r="59" ht="14.25" customHeight="1">
      <c r="A59" s="85">
        <f t="shared" si="11"/>
        <v>0</v>
      </c>
      <c r="C59" s="14"/>
      <c r="D59" s="96" t="s">
        <v>174</v>
      </c>
      <c r="E59" s="97">
        <v>0.0</v>
      </c>
      <c r="F59" s="97">
        <v>0.0</v>
      </c>
      <c r="G59" s="14"/>
    </row>
    <row r="60" ht="14.25" customHeight="1">
      <c r="A60" s="85">
        <f t="shared" si="11"/>
        <v>0</v>
      </c>
      <c r="C60" s="14"/>
      <c r="D60" s="96" t="s">
        <v>175</v>
      </c>
      <c r="E60" s="97">
        <v>0.0</v>
      </c>
      <c r="F60" s="97">
        <v>0.0</v>
      </c>
      <c r="G60" s="14"/>
    </row>
    <row r="61" ht="14.25" customHeight="1">
      <c r="A61" s="85"/>
      <c r="C61" s="14"/>
      <c r="D61" s="99" t="s">
        <v>176</v>
      </c>
      <c r="E61" s="100">
        <f t="shared" ref="E61:F61" si="12">SUM(E56:E60)</f>
        <v>0</v>
      </c>
      <c r="F61" s="100">
        <f t="shared" si="12"/>
        <v>0</v>
      </c>
      <c r="G61" s="14"/>
    </row>
    <row r="62" ht="14.25" customHeight="1">
      <c r="A62" s="85"/>
      <c r="C62" s="14"/>
      <c r="D62" s="14"/>
      <c r="E62" s="104"/>
      <c r="F62" s="104"/>
      <c r="G62" s="14"/>
    </row>
    <row r="63" ht="14.25" customHeight="1">
      <c r="A63" s="85">
        <f t="shared" ref="A63:A72" si="13">IF(OR(E63&lt;0,F63&lt;0),1,0)</f>
        <v>0</v>
      </c>
      <c r="C63" s="14"/>
      <c r="D63" s="105" t="s">
        <v>177</v>
      </c>
      <c r="E63" s="97">
        <v>0.0</v>
      </c>
      <c r="F63" s="97">
        <v>0.0</v>
      </c>
      <c r="G63" s="14"/>
    </row>
    <row r="64" ht="14.25" customHeight="1">
      <c r="A64" s="85">
        <f t="shared" si="13"/>
        <v>0</v>
      </c>
      <c r="C64" s="14"/>
      <c r="D64" s="105" t="s">
        <v>178</v>
      </c>
      <c r="E64" s="97">
        <v>0.0</v>
      </c>
      <c r="F64" s="97">
        <v>0.0</v>
      </c>
      <c r="G64" s="14"/>
    </row>
    <row r="65" ht="14.25" customHeight="1">
      <c r="A65" s="85">
        <f t="shared" si="13"/>
        <v>0</v>
      </c>
      <c r="C65" s="14"/>
      <c r="D65" s="105" t="s">
        <v>179</v>
      </c>
      <c r="E65" s="97">
        <v>0.0</v>
      </c>
      <c r="F65" s="97">
        <v>0.0</v>
      </c>
      <c r="G65" s="14"/>
    </row>
    <row r="66" ht="14.25" customHeight="1">
      <c r="A66" s="85">
        <f t="shared" si="13"/>
        <v>0</v>
      </c>
      <c r="C66" s="14"/>
      <c r="D66" s="105" t="s">
        <v>180</v>
      </c>
      <c r="E66" s="97">
        <v>0.0</v>
      </c>
      <c r="F66" s="97">
        <v>0.0</v>
      </c>
      <c r="G66" s="14"/>
    </row>
    <row r="67" ht="14.25" customHeight="1">
      <c r="A67" s="85">
        <f t="shared" si="13"/>
        <v>0</v>
      </c>
      <c r="C67" s="14"/>
      <c r="D67" s="105" t="s">
        <v>181</v>
      </c>
      <c r="E67" s="97">
        <v>0.0</v>
      </c>
      <c r="F67" s="97">
        <v>0.0</v>
      </c>
      <c r="G67" s="14"/>
    </row>
    <row r="68" ht="14.25" customHeight="1">
      <c r="A68" s="85">
        <f t="shared" si="13"/>
        <v>0</v>
      </c>
      <c r="C68" s="14"/>
      <c r="D68" s="105" t="s">
        <v>182</v>
      </c>
      <c r="E68" s="97">
        <v>0.0</v>
      </c>
      <c r="F68" s="97">
        <v>0.0</v>
      </c>
      <c r="G68" s="14"/>
    </row>
    <row r="69" ht="14.25" customHeight="1">
      <c r="A69" s="85">
        <f t="shared" si="13"/>
        <v>0</v>
      </c>
      <c r="C69" s="14"/>
      <c r="D69" s="105" t="s">
        <v>183</v>
      </c>
      <c r="E69" s="97">
        <v>0.0</v>
      </c>
      <c r="F69" s="97">
        <v>0.0</v>
      </c>
      <c r="G69" s="14"/>
    </row>
    <row r="70" ht="14.25" customHeight="1">
      <c r="A70" s="85">
        <f t="shared" si="13"/>
        <v>0</v>
      </c>
      <c r="C70" s="14"/>
      <c r="D70" s="105" t="s">
        <v>184</v>
      </c>
      <c r="E70" s="97">
        <v>0.0</v>
      </c>
      <c r="F70" s="97">
        <v>0.0</v>
      </c>
      <c r="G70" s="14"/>
    </row>
    <row r="71" ht="14.25" customHeight="1">
      <c r="A71" s="85">
        <f t="shared" si="13"/>
        <v>0</v>
      </c>
      <c r="C71" s="14"/>
      <c r="D71" s="105" t="s">
        <v>185</v>
      </c>
      <c r="E71" s="97">
        <v>0.0</v>
      </c>
      <c r="F71" s="97">
        <v>0.0</v>
      </c>
      <c r="G71" s="14"/>
    </row>
    <row r="72" ht="14.25" customHeight="1">
      <c r="A72" s="85">
        <f t="shared" si="13"/>
        <v>0</v>
      </c>
      <c r="C72" s="14"/>
      <c r="D72" s="105" t="s">
        <v>186</v>
      </c>
      <c r="E72" s="97">
        <v>0.0</v>
      </c>
      <c r="F72" s="97">
        <v>0.0</v>
      </c>
      <c r="G72" s="14"/>
    </row>
    <row r="73" ht="14.25" customHeight="1">
      <c r="A73" s="85"/>
      <c r="C73" s="14"/>
      <c r="D73" s="99" t="s">
        <v>187</v>
      </c>
      <c r="E73" s="100">
        <f t="shared" ref="E73:F73" si="14">SUM(E63:E72)</f>
        <v>0</v>
      </c>
      <c r="F73" s="100">
        <f t="shared" si="14"/>
        <v>0</v>
      </c>
      <c r="G73" s="14"/>
    </row>
    <row r="74" ht="14.25" customHeight="1">
      <c r="A74" s="85"/>
      <c r="C74" s="14"/>
      <c r="D74" s="14"/>
      <c r="E74" s="104"/>
      <c r="F74" s="104"/>
      <c r="G74" s="14"/>
    </row>
    <row r="75" ht="14.25" customHeight="1">
      <c r="A75" s="85">
        <f t="shared" ref="A75:A90" si="15">IF(OR(E75&lt;0,F75&lt;0),1,0)</f>
        <v>0</v>
      </c>
      <c r="C75" s="14"/>
      <c r="D75" s="96" t="s">
        <v>188</v>
      </c>
      <c r="E75" s="97">
        <v>0.0</v>
      </c>
      <c r="F75" s="97">
        <v>0.0</v>
      </c>
      <c r="G75" s="14"/>
    </row>
    <row r="76" ht="14.25" customHeight="1">
      <c r="A76" s="85">
        <f t="shared" si="15"/>
        <v>0</v>
      </c>
      <c r="C76" s="14"/>
      <c r="D76" s="96" t="s">
        <v>189</v>
      </c>
      <c r="E76" s="97">
        <v>0.0</v>
      </c>
      <c r="F76" s="97">
        <v>0.0</v>
      </c>
      <c r="G76" s="14"/>
    </row>
    <row r="77" ht="14.25" customHeight="1">
      <c r="A77" s="85">
        <f t="shared" si="15"/>
        <v>0</v>
      </c>
      <c r="C77" s="14"/>
      <c r="D77" s="96" t="s">
        <v>190</v>
      </c>
      <c r="E77" s="97">
        <v>0.0</v>
      </c>
      <c r="F77" s="97">
        <v>0.0</v>
      </c>
      <c r="G77" s="14"/>
    </row>
    <row r="78" ht="14.25" customHeight="1">
      <c r="A78" s="85">
        <f t="shared" si="15"/>
        <v>0</v>
      </c>
      <c r="C78" s="14"/>
      <c r="D78" s="96" t="s">
        <v>186</v>
      </c>
      <c r="E78" s="97">
        <v>0.0</v>
      </c>
      <c r="F78" s="97">
        <v>0.0</v>
      </c>
      <c r="G78" s="14"/>
    </row>
    <row r="79" ht="14.25" customHeight="1">
      <c r="A79" s="85">
        <f t="shared" si="15"/>
        <v>0</v>
      </c>
      <c r="C79" s="14"/>
      <c r="D79" s="96" t="s">
        <v>179</v>
      </c>
      <c r="E79" s="97">
        <v>0.0</v>
      </c>
      <c r="F79" s="97">
        <v>0.0</v>
      </c>
      <c r="G79" s="14"/>
    </row>
    <row r="80" ht="14.25" customHeight="1">
      <c r="A80" s="85">
        <f t="shared" si="15"/>
        <v>0</v>
      </c>
      <c r="C80" s="14"/>
      <c r="D80" s="96" t="s">
        <v>191</v>
      </c>
      <c r="E80" s="97">
        <v>0.0</v>
      </c>
      <c r="F80" s="97">
        <v>0.0</v>
      </c>
      <c r="G80" s="14"/>
    </row>
    <row r="81" ht="14.25" customHeight="1">
      <c r="A81" s="85">
        <f t="shared" si="15"/>
        <v>0</v>
      </c>
      <c r="C81" s="14"/>
      <c r="D81" s="106" t="s">
        <v>192</v>
      </c>
      <c r="E81" s="97">
        <v>0.0</v>
      </c>
      <c r="F81" s="97">
        <v>0.0</v>
      </c>
      <c r="G81" s="14"/>
    </row>
    <row r="82" ht="14.25" customHeight="1">
      <c r="A82" s="85">
        <f t="shared" si="15"/>
        <v>0</v>
      </c>
      <c r="C82" s="14"/>
      <c r="D82" s="96" t="s">
        <v>181</v>
      </c>
      <c r="E82" s="97">
        <v>0.0</v>
      </c>
      <c r="F82" s="97">
        <v>0.0</v>
      </c>
      <c r="G82" s="14"/>
    </row>
    <row r="83" ht="14.25" customHeight="1">
      <c r="A83" s="85">
        <f t="shared" si="15"/>
        <v>0</v>
      </c>
      <c r="C83" s="14"/>
      <c r="D83" s="96" t="s">
        <v>193</v>
      </c>
      <c r="E83" s="97">
        <v>0.0</v>
      </c>
      <c r="F83" s="97">
        <v>0.0</v>
      </c>
      <c r="G83" s="14"/>
    </row>
    <row r="84" ht="14.25" customHeight="1">
      <c r="A84" s="85">
        <f t="shared" si="15"/>
        <v>0</v>
      </c>
      <c r="C84" s="14"/>
      <c r="D84" s="96" t="s">
        <v>194</v>
      </c>
      <c r="E84" s="97">
        <v>0.0</v>
      </c>
      <c r="F84" s="97">
        <v>0.0</v>
      </c>
      <c r="G84" s="14"/>
    </row>
    <row r="85" ht="14.25" customHeight="1">
      <c r="A85" s="85">
        <f t="shared" si="15"/>
        <v>0</v>
      </c>
      <c r="C85" s="14"/>
      <c r="D85" s="96" t="s">
        <v>195</v>
      </c>
      <c r="E85" s="97">
        <v>0.0</v>
      </c>
      <c r="F85" s="97">
        <v>0.0</v>
      </c>
      <c r="G85" s="14"/>
    </row>
    <row r="86" ht="14.25" customHeight="1">
      <c r="A86" s="85">
        <f t="shared" si="15"/>
        <v>0</v>
      </c>
      <c r="C86" s="14"/>
      <c r="D86" s="96" t="s">
        <v>196</v>
      </c>
      <c r="E86" s="97">
        <v>0.0</v>
      </c>
      <c r="F86" s="97">
        <v>0.0</v>
      </c>
      <c r="G86" s="14"/>
    </row>
    <row r="87" ht="14.25" customHeight="1">
      <c r="A87" s="85">
        <f t="shared" si="15"/>
        <v>0</v>
      </c>
      <c r="C87" s="14"/>
      <c r="D87" s="96" t="s">
        <v>182</v>
      </c>
      <c r="E87" s="97">
        <v>0.0</v>
      </c>
      <c r="F87" s="97">
        <v>0.0</v>
      </c>
      <c r="G87" s="14"/>
    </row>
    <row r="88" ht="14.25" customHeight="1">
      <c r="A88" s="85">
        <f t="shared" si="15"/>
        <v>0</v>
      </c>
      <c r="C88" s="14"/>
      <c r="D88" s="96" t="s">
        <v>197</v>
      </c>
      <c r="E88" s="97">
        <v>0.0</v>
      </c>
      <c r="F88" s="97">
        <v>0.0</v>
      </c>
      <c r="G88" s="14"/>
    </row>
    <row r="89" ht="14.25" customHeight="1">
      <c r="A89" s="85">
        <f t="shared" si="15"/>
        <v>0</v>
      </c>
      <c r="C89" s="14"/>
      <c r="D89" s="96" t="s">
        <v>198</v>
      </c>
      <c r="E89" s="97">
        <v>0.0</v>
      </c>
      <c r="F89" s="97">
        <v>0.0</v>
      </c>
      <c r="G89" s="14"/>
    </row>
    <row r="90" ht="14.25" customHeight="1">
      <c r="A90" s="85">
        <f t="shared" si="15"/>
        <v>0</v>
      </c>
      <c r="C90" s="14"/>
      <c r="D90" s="96" t="s">
        <v>199</v>
      </c>
      <c r="E90" s="97">
        <v>0.0</v>
      </c>
      <c r="F90" s="97">
        <v>0.0</v>
      </c>
      <c r="G90" s="14"/>
    </row>
    <row r="91" ht="14.25" customHeight="1">
      <c r="A91" s="85"/>
      <c r="C91" s="14"/>
      <c r="D91" s="99" t="s">
        <v>200</v>
      </c>
      <c r="E91" s="100">
        <f t="shared" ref="E91:F91" si="16">SUM(E75:E90)</f>
        <v>0</v>
      </c>
      <c r="F91" s="100">
        <f t="shared" si="16"/>
        <v>0</v>
      </c>
      <c r="G91" s="14"/>
    </row>
    <row r="92" ht="14.25" customHeight="1">
      <c r="A92" s="85"/>
      <c r="C92" s="14"/>
      <c r="D92" s="14"/>
      <c r="E92" s="104"/>
      <c r="F92" s="104"/>
      <c r="G92" s="14"/>
    </row>
    <row r="93" ht="14.25" customHeight="1">
      <c r="A93" s="85">
        <f t="shared" ref="A93:A108" si="17">IF(OR(E93&lt;0,F93&lt;0),1,0)</f>
        <v>0</v>
      </c>
      <c r="C93" s="14"/>
      <c r="D93" s="107" t="s">
        <v>201</v>
      </c>
      <c r="E93" s="97">
        <v>0.0</v>
      </c>
      <c r="F93" s="97">
        <v>0.0</v>
      </c>
      <c r="G93" s="14"/>
    </row>
    <row r="94" ht="14.25" customHeight="1">
      <c r="A94" s="85">
        <f t="shared" si="17"/>
        <v>0</v>
      </c>
      <c r="C94" s="14"/>
      <c r="D94" s="107" t="s">
        <v>202</v>
      </c>
      <c r="E94" s="97">
        <v>0.0</v>
      </c>
      <c r="F94" s="97">
        <v>0.0</v>
      </c>
      <c r="G94" s="14"/>
    </row>
    <row r="95" ht="14.25" customHeight="1">
      <c r="A95" s="85">
        <f t="shared" si="17"/>
        <v>0</v>
      </c>
      <c r="C95" s="14"/>
      <c r="D95" s="107" t="s">
        <v>203</v>
      </c>
      <c r="E95" s="97">
        <v>0.0</v>
      </c>
      <c r="F95" s="97">
        <v>0.0</v>
      </c>
      <c r="G95" s="14"/>
    </row>
    <row r="96" ht="14.25" customHeight="1">
      <c r="A96" s="85">
        <f t="shared" si="17"/>
        <v>0</v>
      </c>
      <c r="C96" s="14"/>
      <c r="D96" s="107" t="s">
        <v>204</v>
      </c>
      <c r="E96" s="97">
        <v>0.0</v>
      </c>
      <c r="F96" s="97">
        <v>0.0</v>
      </c>
      <c r="G96" s="14"/>
    </row>
    <row r="97" ht="14.25" customHeight="1">
      <c r="A97" s="85">
        <f t="shared" si="17"/>
        <v>0</v>
      </c>
      <c r="C97" s="14"/>
      <c r="D97" s="106" t="s">
        <v>205</v>
      </c>
      <c r="E97" s="97">
        <v>0.0</v>
      </c>
      <c r="F97" s="97">
        <v>0.0</v>
      </c>
      <c r="G97" s="14"/>
    </row>
    <row r="98" ht="14.25" customHeight="1">
      <c r="A98" s="85">
        <f t="shared" si="17"/>
        <v>0</v>
      </c>
      <c r="C98" s="14"/>
      <c r="D98" s="107" t="s">
        <v>206</v>
      </c>
      <c r="E98" s="97">
        <v>0.0</v>
      </c>
      <c r="F98" s="97">
        <v>0.0</v>
      </c>
      <c r="G98" s="14"/>
    </row>
    <row r="99" ht="14.25" customHeight="1">
      <c r="A99" s="85">
        <f t="shared" si="17"/>
        <v>0</v>
      </c>
      <c r="C99" s="14"/>
      <c r="D99" s="107" t="s">
        <v>207</v>
      </c>
      <c r="E99" s="97">
        <v>0.0</v>
      </c>
      <c r="F99" s="97">
        <v>0.0</v>
      </c>
      <c r="G99" s="14"/>
    </row>
    <row r="100" ht="14.25" customHeight="1">
      <c r="A100" s="85">
        <f t="shared" si="17"/>
        <v>0</v>
      </c>
      <c r="C100" s="14"/>
      <c r="D100" s="107" t="s">
        <v>208</v>
      </c>
      <c r="E100" s="97">
        <v>0.0</v>
      </c>
      <c r="F100" s="97">
        <v>0.0</v>
      </c>
      <c r="G100" s="14"/>
    </row>
    <row r="101" ht="14.25" customHeight="1">
      <c r="A101" s="85">
        <f t="shared" si="17"/>
        <v>0</v>
      </c>
      <c r="C101" s="14"/>
      <c r="D101" s="106" t="s">
        <v>209</v>
      </c>
      <c r="E101" s="97">
        <v>0.0</v>
      </c>
      <c r="F101" s="97">
        <v>0.0</v>
      </c>
      <c r="G101" s="14"/>
    </row>
    <row r="102" ht="14.25" customHeight="1">
      <c r="A102" s="85">
        <f t="shared" si="17"/>
        <v>0</v>
      </c>
      <c r="C102" s="14"/>
      <c r="D102" s="106" t="s">
        <v>210</v>
      </c>
      <c r="E102" s="97">
        <v>0.0</v>
      </c>
      <c r="F102" s="97">
        <v>0.0</v>
      </c>
      <c r="G102" s="14"/>
    </row>
    <row r="103" ht="14.25" customHeight="1">
      <c r="A103" s="85">
        <f t="shared" si="17"/>
        <v>0</v>
      </c>
      <c r="C103" s="14"/>
      <c r="D103" s="107" t="s">
        <v>182</v>
      </c>
      <c r="E103" s="97">
        <v>0.0</v>
      </c>
      <c r="F103" s="97">
        <v>0.0</v>
      </c>
      <c r="G103" s="14"/>
    </row>
    <row r="104" ht="14.25" customHeight="1">
      <c r="A104" s="85">
        <f t="shared" si="17"/>
        <v>0</v>
      </c>
      <c r="B104" s="14"/>
      <c r="C104" s="14"/>
      <c r="D104" s="107" t="s">
        <v>211</v>
      </c>
      <c r="E104" s="97">
        <v>0.0</v>
      </c>
      <c r="F104" s="97">
        <v>0.0</v>
      </c>
      <c r="G104" s="14"/>
      <c r="H104" s="14"/>
      <c r="I104" s="14"/>
      <c r="J104" s="14"/>
      <c r="K104" s="14"/>
      <c r="L104" s="14"/>
      <c r="M104" s="14"/>
      <c r="N104" s="14"/>
      <c r="O104" s="14"/>
      <c r="P104" s="14"/>
      <c r="Q104" s="14"/>
      <c r="R104" s="14"/>
      <c r="S104" s="14"/>
      <c r="T104" s="14"/>
      <c r="U104" s="14"/>
      <c r="V104" s="14"/>
      <c r="W104" s="14"/>
      <c r="X104" s="14"/>
      <c r="Y104" s="14"/>
      <c r="Z104" s="14"/>
    </row>
    <row r="105" ht="14.25" customHeight="1">
      <c r="A105" s="85">
        <f t="shared" si="17"/>
        <v>0</v>
      </c>
      <c r="C105" s="14"/>
      <c r="D105" s="107" t="s">
        <v>212</v>
      </c>
      <c r="E105" s="97">
        <v>0.0</v>
      </c>
      <c r="F105" s="97">
        <v>0.0</v>
      </c>
      <c r="G105" s="14"/>
    </row>
    <row r="106" ht="14.25" customHeight="1">
      <c r="A106" s="85">
        <f t="shared" si="17"/>
        <v>0</v>
      </c>
      <c r="C106" s="14"/>
      <c r="D106" s="107" t="s">
        <v>213</v>
      </c>
      <c r="E106" s="97">
        <v>0.0</v>
      </c>
      <c r="F106" s="97">
        <v>0.0</v>
      </c>
      <c r="G106" s="14"/>
    </row>
    <row r="107" ht="14.25" customHeight="1">
      <c r="A107" s="85">
        <f t="shared" si="17"/>
        <v>0</v>
      </c>
      <c r="C107" s="14"/>
      <c r="D107" s="107" t="s">
        <v>214</v>
      </c>
      <c r="E107" s="97">
        <v>0.0</v>
      </c>
      <c r="F107" s="97">
        <v>0.0</v>
      </c>
      <c r="G107" s="14"/>
    </row>
    <row r="108" ht="14.25" customHeight="1">
      <c r="A108" s="85">
        <f t="shared" si="17"/>
        <v>0</v>
      </c>
      <c r="C108" s="14"/>
      <c r="D108" s="107" t="s">
        <v>215</v>
      </c>
      <c r="E108" s="97">
        <v>0.0</v>
      </c>
      <c r="F108" s="97">
        <v>0.0</v>
      </c>
      <c r="G108" s="14"/>
    </row>
    <row r="109" ht="14.25" customHeight="1">
      <c r="A109" s="85"/>
      <c r="C109" s="14"/>
      <c r="D109" s="99" t="s">
        <v>216</v>
      </c>
      <c r="E109" s="100">
        <f t="shared" ref="E109:F109" si="18">SUM(E93:E108)</f>
        <v>0</v>
      </c>
      <c r="F109" s="100">
        <f t="shared" si="18"/>
        <v>0</v>
      </c>
      <c r="G109" s="14"/>
    </row>
    <row r="110" ht="14.25" customHeight="1">
      <c r="A110" s="85"/>
      <c r="C110" s="14"/>
      <c r="D110" s="14"/>
      <c r="E110" s="104"/>
      <c r="F110" s="104"/>
      <c r="G110" s="14"/>
    </row>
    <row r="111" ht="14.25" customHeight="1">
      <c r="A111" s="85"/>
      <c r="C111" s="14"/>
      <c r="D111" s="99" t="s">
        <v>217</v>
      </c>
      <c r="E111" s="100">
        <f t="shared" ref="E111:F111" si="19">E91-E109</f>
        <v>0</v>
      </c>
      <c r="F111" s="100">
        <f t="shared" si="19"/>
        <v>0</v>
      </c>
      <c r="G111" s="14"/>
    </row>
    <row r="112" ht="14.25" customHeight="1">
      <c r="A112" s="85"/>
      <c r="C112" s="14"/>
      <c r="D112" s="14"/>
      <c r="E112" s="104"/>
      <c r="F112" s="104"/>
      <c r="G112" s="14"/>
    </row>
    <row r="113" ht="14.25" customHeight="1">
      <c r="A113" s="85"/>
      <c r="C113" s="14"/>
      <c r="D113" s="108" t="s">
        <v>218</v>
      </c>
      <c r="E113" s="109">
        <f t="shared" ref="E113:F113" si="20">(E61+E91+E73)-E109</f>
        <v>0</v>
      </c>
      <c r="F113" s="109">
        <f t="shared" si="20"/>
        <v>0</v>
      </c>
      <c r="G113" s="14"/>
    </row>
    <row r="114" ht="14.25" customHeight="1">
      <c r="A114" s="85"/>
      <c r="C114" s="14"/>
      <c r="D114" s="14"/>
      <c r="E114" s="104"/>
      <c r="F114" s="104"/>
      <c r="G114" s="14"/>
    </row>
    <row r="115" ht="14.25" customHeight="1">
      <c r="A115" s="85">
        <f t="shared" ref="A115:A128" si="21">IF(OR(E115&lt;0,F115&lt;0),1,0)</f>
        <v>0</v>
      </c>
      <c r="C115" s="14"/>
      <c r="D115" s="107" t="s">
        <v>205</v>
      </c>
      <c r="E115" s="97">
        <v>0.0</v>
      </c>
      <c r="F115" s="97">
        <v>0.0</v>
      </c>
      <c r="G115" s="14"/>
    </row>
    <row r="116" ht="14.25" customHeight="1">
      <c r="A116" s="85">
        <f t="shared" si="21"/>
        <v>0</v>
      </c>
      <c r="C116" s="14"/>
      <c r="D116" s="107" t="s">
        <v>219</v>
      </c>
      <c r="E116" s="97">
        <v>0.0</v>
      </c>
      <c r="F116" s="97">
        <v>0.0</v>
      </c>
      <c r="G116" s="14"/>
    </row>
    <row r="117" ht="14.25" customHeight="1">
      <c r="A117" s="85">
        <f t="shared" si="21"/>
        <v>0</v>
      </c>
      <c r="C117" s="14"/>
      <c r="D117" s="106" t="s">
        <v>209</v>
      </c>
      <c r="E117" s="97">
        <v>0.0</v>
      </c>
      <c r="F117" s="97">
        <v>0.0</v>
      </c>
      <c r="G117" s="14"/>
    </row>
    <row r="118" ht="14.25" customHeight="1">
      <c r="A118" s="85">
        <f t="shared" si="21"/>
        <v>0</v>
      </c>
      <c r="C118" s="14"/>
      <c r="D118" s="96" t="s">
        <v>210</v>
      </c>
      <c r="E118" s="97">
        <v>0.0</v>
      </c>
      <c r="F118" s="97">
        <v>0.0</v>
      </c>
      <c r="G118" s="14"/>
    </row>
    <row r="119" ht="14.25" customHeight="1">
      <c r="A119" s="85">
        <f t="shared" si="21"/>
        <v>0</v>
      </c>
      <c r="C119" s="14"/>
      <c r="D119" s="96" t="s">
        <v>220</v>
      </c>
      <c r="E119" s="97">
        <v>0.0</v>
      </c>
      <c r="F119" s="97">
        <v>0.0</v>
      </c>
      <c r="G119" s="14"/>
    </row>
    <row r="120" ht="14.25" customHeight="1">
      <c r="A120" s="85">
        <f t="shared" si="21"/>
        <v>0</v>
      </c>
      <c r="C120" s="14"/>
      <c r="D120" s="96" t="s">
        <v>221</v>
      </c>
      <c r="E120" s="97">
        <v>0.0</v>
      </c>
      <c r="F120" s="97">
        <v>0.0</v>
      </c>
      <c r="G120" s="14"/>
    </row>
    <row r="121" ht="14.25" customHeight="1">
      <c r="A121" s="85">
        <f t="shared" si="21"/>
        <v>0</v>
      </c>
      <c r="C121" s="14"/>
      <c r="D121" s="96" t="s">
        <v>213</v>
      </c>
      <c r="E121" s="97">
        <v>0.0</v>
      </c>
      <c r="F121" s="97">
        <v>0.0</v>
      </c>
      <c r="G121" s="14"/>
    </row>
    <row r="122" ht="14.25" customHeight="1">
      <c r="A122" s="85">
        <f t="shared" si="21"/>
        <v>0</v>
      </c>
      <c r="C122" s="14"/>
      <c r="D122" s="96" t="s">
        <v>222</v>
      </c>
      <c r="E122" s="97">
        <v>0.0</v>
      </c>
      <c r="F122" s="97">
        <v>0.0</v>
      </c>
      <c r="G122" s="14"/>
    </row>
    <row r="123" ht="14.25" customHeight="1">
      <c r="A123" s="85">
        <f t="shared" si="21"/>
        <v>0</v>
      </c>
      <c r="C123" s="14"/>
      <c r="D123" s="107" t="s">
        <v>204</v>
      </c>
      <c r="E123" s="97">
        <v>0.0</v>
      </c>
      <c r="F123" s="97">
        <v>0.0</v>
      </c>
      <c r="G123" s="14"/>
    </row>
    <row r="124" ht="14.25" customHeight="1">
      <c r="A124" s="85">
        <f t="shared" si="21"/>
        <v>0</v>
      </c>
      <c r="C124" s="14"/>
      <c r="D124" s="107" t="s">
        <v>208</v>
      </c>
      <c r="E124" s="97">
        <v>0.0</v>
      </c>
      <c r="F124" s="97">
        <v>0.0</v>
      </c>
      <c r="G124" s="14"/>
    </row>
    <row r="125" ht="14.25" customHeight="1">
      <c r="A125" s="85">
        <f t="shared" si="21"/>
        <v>0</v>
      </c>
      <c r="C125" s="14"/>
      <c r="D125" s="107" t="s">
        <v>223</v>
      </c>
      <c r="E125" s="97">
        <v>0.0</v>
      </c>
      <c r="F125" s="97">
        <v>0.0</v>
      </c>
      <c r="G125" s="14"/>
    </row>
    <row r="126" ht="14.25" customHeight="1">
      <c r="A126" s="85">
        <f t="shared" si="21"/>
        <v>0</v>
      </c>
      <c r="C126" s="14"/>
      <c r="D126" s="107" t="s">
        <v>182</v>
      </c>
      <c r="E126" s="97">
        <v>0.0</v>
      </c>
      <c r="F126" s="97">
        <v>0.0</v>
      </c>
      <c r="G126" s="14"/>
      <c r="H126" s="14"/>
    </row>
    <row r="127" ht="14.25" customHeight="1">
      <c r="A127" s="85">
        <f t="shared" si="21"/>
        <v>0</v>
      </c>
      <c r="B127" s="14"/>
      <c r="C127" s="14"/>
      <c r="D127" s="107" t="s">
        <v>211</v>
      </c>
      <c r="E127" s="97">
        <v>0.0</v>
      </c>
      <c r="F127" s="97">
        <v>0.0</v>
      </c>
      <c r="G127" s="14"/>
      <c r="H127" s="14"/>
      <c r="I127" s="14"/>
      <c r="J127" s="14"/>
      <c r="K127" s="14"/>
      <c r="L127" s="14"/>
      <c r="M127" s="14"/>
      <c r="N127" s="14"/>
      <c r="O127" s="14"/>
      <c r="P127" s="14"/>
      <c r="Q127" s="14"/>
      <c r="R127" s="14"/>
      <c r="S127" s="14"/>
      <c r="T127" s="14"/>
      <c r="U127" s="14"/>
      <c r="V127" s="14"/>
      <c r="W127" s="14"/>
      <c r="X127" s="14"/>
      <c r="Y127" s="14"/>
      <c r="Z127" s="14"/>
    </row>
    <row r="128" ht="14.25" customHeight="1">
      <c r="A128" s="85">
        <f t="shared" si="21"/>
        <v>0</v>
      </c>
      <c r="C128" s="14"/>
      <c r="D128" s="96" t="s">
        <v>224</v>
      </c>
      <c r="E128" s="97">
        <v>0.0</v>
      </c>
      <c r="F128" s="97">
        <v>0.0</v>
      </c>
      <c r="G128" s="14"/>
    </row>
    <row r="129" ht="14.25" customHeight="1">
      <c r="A129" s="85"/>
      <c r="C129" s="14"/>
      <c r="D129" s="99" t="s">
        <v>225</v>
      </c>
      <c r="E129" s="100">
        <f t="shared" ref="E129:F129" si="22">SUM(E115:E128)</f>
        <v>0</v>
      </c>
      <c r="F129" s="100">
        <f t="shared" si="22"/>
        <v>0</v>
      </c>
      <c r="G129" s="14"/>
    </row>
    <row r="130" ht="14.25" customHeight="1">
      <c r="A130" s="85"/>
      <c r="C130" s="14"/>
      <c r="D130" s="14"/>
      <c r="E130" s="104"/>
      <c r="F130" s="104"/>
      <c r="G130" s="14"/>
    </row>
    <row r="131" ht="14.25" customHeight="1">
      <c r="B131" s="85"/>
      <c r="C131" s="14"/>
      <c r="D131" s="96" t="s">
        <v>226</v>
      </c>
      <c r="E131" s="97">
        <v>0.0</v>
      </c>
      <c r="F131" s="97">
        <v>0.0</v>
      </c>
      <c r="G131" s="14"/>
    </row>
    <row r="132" ht="14.25" customHeight="1">
      <c r="B132" s="85"/>
      <c r="C132" s="14"/>
      <c r="D132" s="96" t="s">
        <v>227</v>
      </c>
      <c r="E132" s="97">
        <v>0.0</v>
      </c>
      <c r="F132" s="97">
        <v>0.0</v>
      </c>
      <c r="G132" s="14"/>
    </row>
    <row r="133" ht="14.25" customHeight="1">
      <c r="B133" s="85"/>
      <c r="C133" s="14"/>
      <c r="D133" s="96" t="s">
        <v>228</v>
      </c>
      <c r="E133" s="97">
        <v>0.0</v>
      </c>
      <c r="F133" s="97">
        <v>0.0</v>
      </c>
      <c r="G133" s="14"/>
    </row>
    <row r="134" ht="14.25" customHeight="1">
      <c r="A134" s="85"/>
      <c r="C134" s="14"/>
      <c r="D134" s="99" t="s">
        <v>229</v>
      </c>
      <c r="E134" s="100">
        <f t="shared" ref="E134:F134" si="23">SUM(E131:E133)</f>
        <v>0</v>
      </c>
      <c r="F134" s="100">
        <f t="shared" si="23"/>
        <v>0</v>
      </c>
      <c r="G134" s="14"/>
    </row>
    <row r="135" ht="14.25" customHeight="1">
      <c r="A135" s="85"/>
      <c r="C135" s="14"/>
      <c r="D135" s="14"/>
      <c r="E135" s="104"/>
      <c r="F135" s="104"/>
      <c r="G135" s="14"/>
    </row>
    <row r="136" ht="14.25" customHeight="1">
      <c r="A136" s="85"/>
      <c r="C136" s="14"/>
      <c r="D136" s="108" t="s">
        <v>230</v>
      </c>
      <c r="E136" s="109">
        <f t="shared" ref="E136:F136" si="24">E129+E134</f>
        <v>0</v>
      </c>
      <c r="F136" s="109">
        <f t="shared" si="24"/>
        <v>0</v>
      </c>
      <c r="G136" s="14"/>
    </row>
    <row r="137" ht="14.25" customHeight="1">
      <c r="A137" s="85"/>
      <c r="C137" s="112"/>
      <c r="D137" s="113"/>
      <c r="E137" s="114"/>
      <c r="F137" s="114"/>
      <c r="G137" s="112"/>
      <c r="H137" s="112"/>
    </row>
    <row r="138" ht="14.25" customHeight="1">
      <c r="A138" s="85">
        <f>IF(OR(E138&lt;0,F138&lt;0),1,0)</f>
        <v>0</v>
      </c>
      <c r="C138" s="112"/>
      <c r="D138" s="103" t="s">
        <v>231</v>
      </c>
      <c r="E138" s="97">
        <v>0.0</v>
      </c>
      <c r="F138" s="97">
        <v>0.0</v>
      </c>
      <c r="G138" s="112"/>
      <c r="H138" s="112"/>
    </row>
    <row r="139" ht="14.25" customHeight="1">
      <c r="A139" s="85"/>
      <c r="C139" s="112"/>
      <c r="D139" s="103" t="s">
        <v>233</v>
      </c>
      <c r="E139" s="36" t="s">
        <v>234</v>
      </c>
      <c r="F139" s="36" t="s">
        <v>234</v>
      </c>
      <c r="G139" s="112"/>
      <c r="H139" s="112"/>
    </row>
    <row r="140" ht="14.25" customHeight="1">
      <c r="A140" s="85"/>
      <c r="C140" s="14"/>
      <c r="D140" s="116" t="s">
        <v>235</v>
      </c>
      <c r="E140" s="14"/>
      <c r="F140" s="14"/>
      <c r="G140" s="14"/>
    </row>
    <row r="141" ht="14.25" customHeight="1">
      <c r="A141" s="85"/>
      <c r="C141" s="85"/>
      <c r="D141" s="85"/>
      <c r="E141" s="85"/>
      <c r="F141" s="85"/>
      <c r="G141" s="85"/>
    </row>
    <row r="142" ht="14.25" customHeight="1">
      <c r="B142" s="85">
        <f>1-(E142*F142)</f>
        <v>0</v>
      </c>
      <c r="C142" s="14"/>
      <c r="D142" s="116" t="s">
        <v>236</v>
      </c>
      <c r="E142" s="20" t="b">
        <f>ABS(  (E61+E73+E91)-(E109+E129+E134)  ) &lt; eTol</f>
        <v>1</v>
      </c>
      <c r="F142" s="20" t="b">
        <f>ABS(  (F61+F73+F91)-(F109+F129+F134)  ) &lt; eTol</f>
        <v>1</v>
      </c>
      <c r="G142" s="14"/>
    </row>
    <row r="143" ht="14.25" customHeight="1">
      <c r="A143" s="85"/>
      <c r="C143" s="14"/>
      <c r="D143" s="116"/>
      <c r="E143" s="14"/>
      <c r="F143" s="14"/>
      <c r="G143" s="14"/>
    </row>
    <row r="144" ht="14.25" customHeight="1">
      <c r="A144" s="85"/>
      <c r="C144" s="14"/>
      <c r="D144" s="91" t="s">
        <v>237</v>
      </c>
      <c r="E144" s="94" t="str">
        <f t="shared" ref="E144:F144" si="25">E21</f>
        <v>31/XX/20XX</v>
      </c>
      <c r="F144" s="94" t="str">
        <f t="shared" si="25"/>
        <v>31/XX/20XX</v>
      </c>
      <c r="G144" s="14"/>
    </row>
    <row r="145" ht="14.25" customHeight="1">
      <c r="A145" s="85"/>
      <c r="C145" s="14"/>
      <c r="D145" s="96" t="s">
        <v>239</v>
      </c>
      <c r="E145" s="97">
        <v>0.0</v>
      </c>
      <c r="F145" s="97">
        <v>0.0</v>
      </c>
      <c r="G145" s="14"/>
    </row>
    <row r="146" ht="14.25" customHeight="1">
      <c r="A146" s="85"/>
      <c r="C146" s="14"/>
      <c r="D146" s="96" t="s">
        <v>240</v>
      </c>
      <c r="E146" s="97">
        <v>0.0</v>
      </c>
      <c r="F146" s="97">
        <v>0.0</v>
      </c>
      <c r="G146" s="14"/>
    </row>
    <row r="147" ht="14.25" customHeight="1">
      <c r="A147" s="85"/>
      <c r="C147" s="14"/>
      <c r="D147" s="99" t="s">
        <v>241</v>
      </c>
      <c r="E147" s="100">
        <f t="shared" ref="E147:F147" si="26">SUM(E145:E146)</f>
        <v>0</v>
      </c>
      <c r="F147" s="100">
        <f t="shared" si="26"/>
        <v>0</v>
      </c>
      <c r="G147" s="14"/>
    </row>
    <row r="148" ht="14.25" customHeight="1">
      <c r="A148" s="85"/>
      <c r="C148" s="14"/>
      <c r="D148" s="14"/>
      <c r="E148" s="14"/>
      <c r="F148" s="14"/>
      <c r="G148" s="14"/>
    </row>
    <row r="149" ht="14.25" customHeight="1">
      <c r="A149" s="85"/>
      <c r="C149" s="14"/>
      <c r="D149" s="96" t="s">
        <v>242</v>
      </c>
      <c r="E149" s="97"/>
      <c r="F149" s="97"/>
      <c r="G149" s="14"/>
    </row>
    <row r="150" ht="14.25" customHeight="1">
      <c r="A150" s="85"/>
      <c r="C150" s="14"/>
      <c r="D150" s="14"/>
      <c r="E150" s="14"/>
      <c r="F150" s="14"/>
      <c r="G150" s="14"/>
    </row>
    <row r="151" ht="14.25" customHeight="1">
      <c r="A151" s="85"/>
      <c r="C151" s="14"/>
      <c r="D151" s="117" t="s">
        <v>243</v>
      </c>
      <c r="E151" s="100">
        <f t="shared" ref="E151:F151" si="27">E117+E116+E123+E115 +E118 +E126+  E101+E96+E97+E94+E102+E103 - E89-E88-E85-E87</f>
        <v>0</v>
      </c>
      <c r="F151" s="100">
        <f t="shared" si="27"/>
        <v>0</v>
      </c>
      <c r="G151" s="14"/>
    </row>
    <row r="152" ht="14.25" customHeight="1">
      <c r="A152" s="85"/>
      <c r="C152" s="14"/>
      <c r="D152" s="117" t="s">
        <v>244</v>
      </c>
      <c r="E152" s="100">
        <f>'RAG Thresholds'!$D$27</f>
        <v>0</v>
      </c>
      <c r="F152" s="100">
        <f>'RAG Thresholds'!$D$27</f>
        <v>0</v>
      </c>
      <c r="G152" s="14"/>
    </row>
    <row r="153" ht="14.25" customHeight="1">
      <c r="A153" s="85"/>
      <c r="C153" s="14"/>
      <c r="D153" s="14"/>
      <c r="E153" s="14"/>
      <c r="F153" s="14"/>
      <c r="G153" s="14"/>
    </row>
    <row r="154" ht="14.25" customHeight="1">
      <c r="A154" s="85"/>
      <c r="C154" s="112"/>
      <c r="D154" s="112"/>
      <c r="E154" s="118"/>
      <c r="F154" s="118"/>
      <c r="G154" s="112"/>
      <c r="H154" s="112"/>
    </row>
    <row r="155" ht="14.25" customHeight="1">
      <c r="A155" s="85"/>
      <c r="C155" s="14"/>
      <c r="D155" s="23" t="s">
        <v>245</v>
      </c>
      <c r="E155" s="14"/>
      <c r="F155" s="14"/>
      <c r="G155" s="14"/>
    </row>
    <row r="156" ht="14.25" customHeight="1">
      <c r="A156" s="85"/>
      <c r="C156" s="14"/>
      <c r="D156" s="16" t="s">
        <v>103</v>
      </c>
      <c r="E156" s="119" t="str">
        <f t="shared" ref="E156:F156" si="28">E26/E152</f>
        <v>#DIV/0!</v>
      </c>
      <c r="F156" s="119" t="str">
        <f t="shared" si="28"/>
        <v>#DIV/0!</v>
      </c>
      <c r="G156" s="14"/>
    </row>
    <row r="157" ht="14.25" customHeight="1">
      <c r="A157" s="85"/>
      <c r="C157" s="14"/>
      <c r="D157" s="16" t="s">
        <v>105</v>
      </c>
      <c r="E157" s="72"/>
      <c r="F157" s="72"/>
      <c r="G157" s="14"/>
    </row>
    <row r="158" ht="14.25" customHeight="1">
      <c r="A158" s="85"/>
      <c r="C158" s="14"/>
      <c r="D158" s="16" t="s">
        <v>246</v>
      </c>
      <c r="E158" s="72"/>
      <c r="F158" s="72"/>
      <c r="G158" s="14"/>
    </row>
    <row r="159" ht="14.25" customHeight="1">
      <c r="A159" s="85"/>
      <c r="C159" s="14"/>
      <c r="D159" s="16" t="s">
        <v>109</v>
      </c>
      <c r="E159" s="119" t="str">
        <f t="shared" ref="E159:F159" si="29">IF((E117+E116+E123+E115 +E118 +E126+  E101+E96+E97+E94+E102+E103 - E89-E88-E85-E87)/(E34 +IF(E36&lt;0,E36,0)-E52)&lt;0,0,(E117+E116+E123+E115 +E118 + E126+ E101+E96+E97+E94+E102+E103 - E89-E88-E85-E87)/(E34+IF(E36&lt;0,E36,0)-E52))</f>
        <v>#DIV/0!</v>
      </c>
      <c r="F159" s="119" t="str">
        <f t="shared" si="29"/>
        <v>#DIV/0!</v>
      </c>
      <c r="G159" s="14"/>
    </row>
    <row r="160" ht="14.25" customHeight="1">
      <c r="A160" s="85"/>
      <c r="C160" s="14"/>
      <c r="D160" s="16" t="s">
        <v>111</v>
      </c>
      <c r="E160" s="72"/>
      <c r="F160" s="72"/>
      <c r="G160" s="14"/>
    </row>
    <row r="161" ht="14.25" customHeight="1">
      <c r="A161" s="85"/>
      <c r="C161" s="14"/>
      <c r="D161" s="16" t="s">
        <v>112</v>
      </c>
      <c r="E161" s="119" t="str">
        <f t="shared" ref="E161:F161" si="30">(E34+ IF(E36&lt;0,E36,0)+E40)/-(E37+E38)</f>
        <v>#DIV/0!</v>
      </c>
      <c r="F161" s="119" t="str">
        <f t="shared" si="30"/>
        <v>#DIV/0!</v>
      </c>
      <c r="G161" s="14"/>
    </row>
    <row r="162" ht="14.25" customHeight="1">
      <c r="A162" s="85"/>
      <c r="C162" s="14"/>
      <c r="D162" s="16" t="s">
        <v>113</v>
      </c>
      <c r="E162" s="119" t="str">
        <f t="shared" ref="E162:F162" si="31">(E91-E75)/E109</f>
        <v>#DIV/0!</v>
      </c>
      <c r="F162" s="119" t="str">
        <f t="shared" si="31"/>
        <v>#DIV/0!</v>
      </c>
      <c r="G162" s="14"/>
    </row>
    <row r="163" ht="14.25" customHeight="1">
      <c r="A163" s="85"/>
      <c r="C163" s="14"/>
      <c r="D163" s="16" t="s">
        <v>114</v>
      </c>
      <c r="E163" s="119">
        <f t="shared" ref="E163:F163" si="32">E134</f>
        <v>0</v>
      </c>
      <c r="F163" s="119">
        <f t="shared" si="32"/>
        <v>0</v>
      </c>
      <c r="G163" s="14"/>
    </row>
    <row r="164" ht="14.25" customHeight="1">
      <c r="A164" s="85"/>
      <c r="C164" s="14"/>
      <c r="D164" s="16" t="s">
        <v>115</v>
      </c>
      <c r="E164" s="72"/>
      <c r="F164" s="72"/>
      <c r="G164" s="14"/>
    </row>
    <row r="165" ht="14.25" customHeight="1">
      <c r="A165" s="85"/>
      <c r="C165" s="14"/>
      <c r="D165" s="14"/>
      <c r="E165" s="120"/>
      <c r="F165" s="120"/>
      <c r="G165" s="14"/>
    </row>
    <row r="166" ht="14.25" customHeight="1">
      <c r="A166" s="85"/>
      <c r="C166" s="14"/>
      <c r="D166" s="14"/>
      <c r="E166" s="121"/>
      <c r="F166" s="121"/>
      <c r="G166" s="14"/>
    </row>
    <row r="167" ht="14.25" customHeight="1">
      <c r="A167" s="85"/>
      <c r="C167" s="14"/>
      <c r="D167" s="23" t="s">
        <v>247</v>
      </c>
      <c r="E167" s="14"/>
      <c r="F167" s="14"/>
      <c r="G167" s="14"/>
    </row>
    <row r="168" ht="14.25" customHeight="1">
      <c r="A168" s="85"/>
      <c r="C168" s="14"/>
      <c r="D168" s="16" t="s">
        <v>103</v>
      </c>
      <c r="E168" s="122" t="str">
        <f>IF(E156&gt;'RAG Thresholds'!$G$15,"G",IF(E156&lt;'RAG Thresholds'!$E$15,"R","A"))</f>
        <v>#DIV/0!</v>
      </c>
      <c r="F168" s="122" t="str">
        <f>IF(F156&gt;'RAG Thresholds'!$G$15,"G",IF(F156&lt;'RAG Thresholds'!$E$15,"R","A"))</f>
        <v>#DIV/0!</v>
      </c>
      <c r="G168" s="14"/>
    </row>
    <row r="169" ht="14.25" customHeight="1">
      <c r="A169" s="85"/>
      <c r="C169" s="14"/>
      <c r="D169" s="14" t="s">
        <v>105</v>
      </c>
      <c r="E169" s="72"/>
      <c r="F169" s="72"/>
      <c r="G169" s="14"/>
    </row>
    <row r="170" ht="14.25" customHeight="1">
      <c r="A170" s="85"/>
      <c r="C170" s="14"/>
      <c r="D170" s="14" t="s">
        <v>246</v>
      </c>
      <c r="E170" s="72"/>
      <c r="F170" s="72"/>
      <c r="G170" s="14"/>
    </row>
    <row r="171" ht="14.25" customHeight="1">
      <c r="A171" s="85"/>
      <c r="C171" s="14"/>
      <c r="D171" s="14" t="s">
        <v>109</v>
      </c>
      <c r="E171" s="122" t="str">
        <f>IF((E34+IF(E36&lt;0,E36,0)-E52)&lt;0,"R",IF(((E117+E116+E123+E115 +E118 +E126+  E101+E96+E97+E94+E102+E103 - E89-E88-E85-E87)&lt;0),"G",IF(E159&lt;'RAG Thresholds'!$G$18,"G",IF(E159&gt;'RAG Thresholds'!$E$18,"R","A"))))</f>
        <v>#DIV/0!</v>
      </c>
      <c r="F171" s="122" t="str">
        <f>IF((F34+IF(F36&lt;0,F36,0)-F52)&lt;0,"R",IF(((F117+F116+F123+F115 +F118 +F126+  F101+F96+F97+F94+F102+F103 - F89-F88-F85-F87)&lt;0),"G",IF(F159&lt;'RAG Thresholds'!$G$18,"G",IF(F159&gt;'RAG Thresholds'!$E$18,"R","A"))))</f>
        <v>#DIV/0!</v>
      </c>
      <c r="G171" s="14"/>
    </row>
    <row r="172" ht="14.25" customHeight="1">
      <c r="A172" s="85"/>
      <c r="C172" s="14"/>
      <c r="D172" s="14" t="s">
        <v>111</v>
      </c>
      <c r="E172" s="72"/>
      <c r="F172" s="72"/>
      <c r="G172" s="14"/>
    </row>
    <row r="173" ht="14.25" customHeight="1">
      <c r="A173" s="85"/>
      <c r="C173" s="14"/>
      <c r="D173" s="14" t="s">
        <v>112</v>
      </c>
      <c r="E173" s="122" t="str">
        <f>IF(-(E37+E38)&lt;=0,"G",IF(  (E34+ IF(E36&lt;0,E36,0)+E40)  &lt;0,"R",IF(E161&gt;'RAG Thresholds'!$G$20,"G",IF(E161&lt;'RAG Thresholds'!$E$20,"R","A"))))</f>
        <v>G</v>
      </c>
      <c r="F173" s="122" t="str">
        <f>IF(-(F37+F38)&lt;=0,"G",IF(  (F34+ IF(F36&lt;0,F36,0)+F40)  &lt;0,"R",IF(F161&gt;'RAG Thresholds'!$G$20,"G",IF(F161&lt;'RAG Thresholds'!$E$20,"R","A"))))</f>
        <v>G</v>
      </c>
      <c r="G173" s="14"/>
    </row>
    <row r="174" ht="14.25" customHeight="1">
      <c r="A174" s="85"/>
      <c r="C174" s="14"/>
      <c r="D174" s="14" t="s">
        <v>113</v>
      </c>
      <c r="E174" s="122" t="str">
        <f>IF(E162&gt;'RAG Thresholds'!$G$21,"G",IF(E162&lt;'RAG Thresholds'!$E$21,"R","A"))</f>
        <v>#DIV/0!</v>
      </c>
      <c r="F174" s="122" t="str">
        <f>IF(F162&gt;'RAG Thresholds'!$G$21,"G",IF(F162&lt;'RAG Thresholds'!$E$21,"R","A"))</f>
        <v>#DIV/0!</v>
      </c>
      <c r="G174" s="14"/>
    </row>
    <row r="175" ht="14.25" customHeight="1">
      <c r="A175" s="85"/>
      <c r="C175" s="14"/>
      <c r="D175" s="14" t="s">
        <v>114</v>
      </c>
      <c r="E175" s="122" t="str">
        <f>IF(E163&gt;'RAG Thresholds'!$E$22,"G","R")</f>
        <v>R</v>
      </c>
      <c r="F175" s="122" t="str">
        <f>IF(F163&gt;'RAG Thresholds'!$E$22,"G","R")</f>
        <v>R</v>
      </c>
      <c r="G175" s="14"/>
    </row>
    <row r="176" ht="14.25" customHeight="1">
      <c r="A176" s="85"/>
      <c r="C176" s="14"/>
      <c r="D176" s="14" t="s">
        <v>115</v>
      </c>
      <c r="E176" s="72"/>
      <c r="F176" s="72"/>
      <c r="G176" s="14"/>
    </row>
    <row r="177" ht="14.25" customHeight="1">
      <c r="A177" s="85"/>
      <c r="C177" s="14"/>
      <c r="D177" s="14"/>
      <c r="E177" s="14"/>
      <c r="F177" s="14"/>
      <c r="G177" s="14"/>
    </row>
    <row r="178" ht="14.25" customHeight="1">
      <c r="A178" s="85"/>
      <c r="C178" s="14"/>
      <c r="D178" s="14"/>
      <c r="E178" s="14"/>
      <c r="F178" s="14"/>
      <c r="G178" s="14"/>
    </row>
    <row r="179" ht="14.25" customHeight="1">
      <c r="A179" s="85"/>
      <c r="C179" s="14"/>
      <c r="D179" s="14"/>
      <c r="E179" s="14"/>
      <c r="F179" s="14"/>
      <c r="G179" s="14"/>
    </row>
    <row r="180" ht="14.25" customHeight="1">
      <c r="A180" s="85"/>
      <c r="C180" s="14"/>
      <c r="D180" s="14"/>
      <c r="E180" s="14"/>
      <c r="F180" s="14"/>
      <c r="G180" s="14"/>
    </row>
    <row r="181" ht="14.25" customHeight="1">
      <c r="A181" s="85"/>
      <c r="C181" s="14"/>
      <c r="D181" s="14"/>
      <c r="E181" s="14"/>
      <c r="F181" s="14"/>
      <c r="G181" s="14"/>
    </row>
    <row r="182" ht="14.25" customHeight="1">
      <c r="A182" s="85"/>
      <c r="C182" s="14"/>
      <c r="D182" s="14"/>
      <c r="E182" s="14"/>
      <c r="F182" s="14"/>
      <c r="G182" s="14"/>
    </row>
    <row r="183" ht="14.25" customHeight="1">
      <c r="A183" s="85"/>
      <c r="C183" s="14"/>
      <c r="D183" s="14"/>
      <c r="E183" s="14"/>
      <c r="F183" s="14"/>
      <c r="G183" s="14"/>
    </row>
    <row r="184" ht="14.25" customHeight="1">
      <c r="A184" s="15" t="s">
        <v>93</v>
      </c>
      <c r="B184" s="15"/>
      <c r="C184" s="15"/>
      <c r="D184" s="15"/>
      <c r="E184" s="15"/>
      <c r="F184" s="15"/>
      <c r="G184" s="15"/>
      <c r="H184" s="15"/>
    </row>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
    <mergeCell ref="E15:F15"/>
    <mergeCell ref="E18:F18"/>
  </mergeCells>
  <conditionalFormatting sqref="E168:F168 E171:F171 E173:F175">
    <cfRule type="expression" dxfId="0" priority="1" stopIfTrue="1">
      <formula>E168="R"</formula>
    </cfRule>
  </conditionalFormatting>
  <conditionalFormatting sqref="E168:F168 E171:F171 E173:F175">
    <cfRule type="expression" dxfId="1" priority="2" stopIfTrue="1">
      <formula>E168="A"</formula>
    </cfRule>
  </conditionalFormatting>
  <conditionalFormatting sqref="E168:F168 E171:F171 E173:F175">
    <cfRule type="expression" dxfId="2" priority="3" stopIfTrue="1">
      <formula>E168="G"</formula>
    </cfRule>
  </conditionalFormatting>
  <conditionalFormatting sqref="E173:F174">
    <cfRule type="expression" dxfId="0" priority="4" stopIfTrue="1">
      <formula>E173="R"</formula>
    </cfRule>
  </conditionalFormatting>
  <conditionalFormatting sqref="E173:F174">
    <cfRule type="expression" dxfId="1" priority="5" stopIfTrue="1">
      <formula>E173="A"</formula>
    </cfRule>
  </conditionalFormatting>
  <conditionalFormatting sqref="E173:F174">
    <cfRule type="expression" dxfId="2" priority="6" stopIfTrue="1">
      <formula>E173="G"</formula>
    </cfRule>
  </conditionalFormatting>
  <dataValidations>
    <dataValidation type="list" allowBlank="1" showInputMessage="1" showErrorMessage="1" prompt="Data Entry Error - You have selected &quot;Not-for-profit/Voluntary Organisations&quot;  as bidder but are entering data into &quot;Private Limited Company/Publicly Limited Company&quot; input tab." sqref="E139:F139">
      <formula1>SysConfig!$F$38:$F$39</formula1>
    </dataValidation>
    <dataValidation type="list" allowBlank="1" showInputMessage="1" showErrorMessage="1" prompt="Data Entry Error - You have selected &quot;Not-for-profit/Voluntary Organisations&quot;  as bidder but are entering data into &quot;Private Limited Company/Publicly Limited Company&quot; input tab." sqref="E24:F24">
      <formula1>SysConfig!$F$20:$F$27</formula1>
    </dataValidation>
  </dataValidations>
  <printOptions/>
  <pageMargins bottom="0.7480314960629921" footer="0.0" header="0.0" left="0.7086614173228347" right="0.7086614173228347" top="0.7480314960629921"/>
  <pageSetup paperSize="9" orientation="portrait"/>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AB7B2"/>
    <pageSetUpPr/>
  </sheetPr>
  <sheetViews>
    <sheetView showGridLines="0" workbookViewId="0">
      <pane ySplit="8.0" topLeftCell="A9" activePane="bottomLeft" state="frozen"/>
      <selection activeCell="B10" sqref="B10" pane="bottomLeft"/>
    </sheetView>
  </sheetViews>
  <sheetFormatPr customHeight="1" defaultColWidth="14.43" defaultRowHeight="15.0"/>
  <cols>
    <col customWidth="1" min="1" max="2" width="5.14"/>
    <col customWidth="1" min="3" max="3" width="45.0"/>
    <col customWidth="1" min="4" max="4" width="25.43"/>
    <col customWidth="1" min="5" max="5" width="54.71"/>
    <col customWidth="1" min="6" max="6" width="9.14"/>
    <col customWidth="1" min="7" max="7" width="57.57"/>
    <col customWidth="1" min="8" max="9" width="19.86"/>
    <col customWidth="1" min="10" max="10" width="9.14"/>
    <col customWidth="1" min="11" max="26" width="8.71"/>
  </cols>
  <sheetData>
    <row r="1" ht="11.25" customHeight="1">
      <c r="A1" s="1"/>
      <c r="B1" s="1"/>
      <c r="C1" s="2"/>
      <c r="D1" s="1"/>
      <c r="E1" s="132"/>
      <c r="F1" s="1"/>
      <c r="G1" s="1"/>
      <c r="H1" s="1"/>
      <c r="I1" s="1"/>
      <c r="J1" s="1"/>
    </row>
    <row r="2" ht="11.25" customHeight="1">
      <c r="A2" s="1"/>
      <c r="B2" s="1"/>
      <c r="C2" s="3" t="str">
        <f>cstProjectName</f>
        <v>RM 6261 (Lots 3&amp;4) Financial Viability Risk Assessment Template</v>
      </c>
      <c r="D2" s="1"/>
      <c r="E2" s="132"/>
      <c r="F2" s="1"/>
      <c r="G2" s="1"/>
      <c r="H2" s="1"/>
      <c r="I2" s="1"/>
      <c r="J2" s="1"/>
    </row>
    <row r="3" ht="11.25" customHeight="1">
      <c r="A3" s="1"/>
      <c r="B3" s="1"/>
      <c r="C3" s="4" t="str">
        <f>MID(CELL("filename",A1),FIND("]",CELL("filename",A1))+1,256)&amp;" Sheet"</f>
        <v>#VALUE!</v>
      </c>
      <c r="D3" s="1"/>
      <c r="E3" s="132"/>
      <c r="F3" s="1"/>
      <c r="G3" s="1"/>
      <c r="H3" s="1"/>
      <c r="I3" s="1"/>
      <c r="J3" s="1"/>
    </row>
    <row r="4" ht="11.25" customHeight="1">
      <c r="A4" s="1"/>
      <c r="B4" s="1"/>
      <c r="C4" s="2" t="str">
        <f>IF(ISBLANK(cstProtectiveMarking),"",cstProtectiveMarking)</f>
        <v>OFFICIAL</v>
      </c>
      <c r="D4" s="1"/>
      <c r="E4" s="132"/>
      <c r="F4" s="1"/>
      <c r="G4" s="1"/>
      <c r="H4" s="1"/>
      <c r="I4" s="1"/>
      <c r="J4" s="1"/>
    </row>
    <row r="5" ht="11.25" customHeight="1">
      <c r="A5" s="1"/>
      <c r="B5" s="1"/>
      <c r="C5" s="8" t="str">
        <f>HYPERLINK("#'Contents'!A1",sysChkWord)</f>
        <v>All Checks OK</v>
      </c>
      <c r="D5" s="1"/>
      <c r="E5" s="132"/>
      <c r="F5" s="1"/>
      <c r="G5" s="1"/>
      <c r="H5" s="1"/>
      <c r="I5" s="1"/>
      <c r="J5" s="1"/>
    </row>
    <row r="6" ht="11.25" customHeight="1">
      <c r="A6" s="1"/>
      <c r="B6" s="8"/>
      <c r="C6" s="9" t="str">
        <f>HYPERLINK("#'Contents'!A1","Click for Contents")</f>
        <v>Click for Contents</v>
      </c>
      <c r="D6" s="7"/>
      <c r="E6" s="133"/>
      <c r="F6" s="10"/>
      <c r="G6" s="10"/>
      <c r="H6" s="10"/>
      <c r="I6" s="10"/>
      <c r="J6" s="10"/>
    </row>
    <row r="7" ht="11.25" customHeight="1">
      <c r="A7" s="1"/>
      <c r="B7" s="1"/>
      <c r="C7" s="1"/>
      <c r="D7" s="1"/>
      <c r="E7" s="132"/>
      <c r="F7" s="1"/>
      <c r="G7" s="1"/>
      <c r="H7" s="1"/>
      <c r="I7" s="1"/>
      <c r="J7" s="1"/>
    </row>
    <row r="8" ht="11.25" customHeight="1">
      <c r="A8" s="11">
        <f t="shared" ref="A8:B8" si="1">SUM(A9:A62)</f>
        <v>0</v>
      </c>
      <c r="B8" s="11">
        <f t="shared" si="1"/>
        <v>0</v>
      </c>
      <c r="C8" s="13"/>
      <c r="D8" s="13"/>
      <c r="E8" s="134"/>
      <c r="F8" s="13"/>
      <c r="G8" s="13"/>
      <c r="H8" s="13"/>
      <c r="I8" s="13"/>
      <c r="J8" s="13"/>
    </row>
    <row r="9" ht="11.25" customHeight="1">
      <c r="A9" s="112"/>
      <c r="B9" s="112"/>
      <c r="C9" s="112"/>
      <c r="D9" s="112"/>
      <c r="E9" s="135"/>
      <c r="F9" s="14"/>
      <c r="G9" s="14"/>
      <c r="H9" s="14"/>
      <c r="I9" s="14"/>
    </row>
    <row r="10" ht="11.25" customHeight="1">
      <c r="A10" s="112"/>
      <c r="B10" s="112"/>
      <c r="C10" s="23" t="s">
        <v>325</v>
      </c>
      <c r="D10" s="23"/>
      <c r="E10" s="136"/>
      <c r="F10" s="14"/>
      <c r="G10" s="136" t="s">
        <v>326</v>
      </c>
      <c r="H10" s="136"/>
      <c r="I10" s="136"/>
    </row>
    <row r="11" ht="11.25" customHeight="1">
      <c r="A11" s="112"/>
      <c r="B11" s="112"/>
      <c r="C11" s="23" t="str">
        <f>CHOOSE('Bidder Instructions'!$E$40,'1.1b Lead Financial Input'!D$18,'1.1a Lead Financial Input'!D$18)</f>
        <v>Lead Bidder Name</v>
      </c>
      <c r="D11" s="23" t="s">
        <v>327</v>
      </c>
      <c r="E11" s="136" t="s">
        <v>328</v>
      </c>
      <c r="F11" s="14"/>
      <c r="G11" s="136"/>
      <c r="H11" s="136"/>
      <c r="I11" s="136"/>
    </row>
    <row r="12" ht="11.25" customHeight="1">
      <c r="A12" s="112"/>
      <c r="B12" s="112"/>
      <c r="C12" s="112" t="s">
        <v>329</v>
      </c>
      <c r="D12" s="84"/>
      <c r="E12" s="137"/>
      <c r="F12" s="14"/>
      <c r="G12" s="138" t="s">
        <v>330</v>
      </c>
      <c r="H12" s="139" t="s">
        <v>331</v>
      </c>
      <c r="I12" s="136"/>
    </row>
    <row r="13" ht="11.25" customHeight="1">
      <c r="A13" s="112"/>
      <c r="B13" s="112"/>
      <c r="C13" s="112" t="s">
        <v>322</v>
      </c>
      <c r="D13" s="84"/>
      <c r="E13" s="137"/>
      <c r="F13" s="14"/>
      <c r="G13" s="138" t="s">
        <v>332</v>
      </c>
      <c r="H13" s="140" t="s">
        <v>333</v>
      </c>
      <c r="I13" s="141"/>
    </row>
    <row r="14" ht="11.25" customHeight="1">
      <c r="A14" s="112"/>
      <c r="B14" s="112"/>
      <c r="C14" s="112" t="s">
        <v>323</v>
      </c>
      <c r="D14" s="84"/>
      <c r="E14" s="137"/>
      <c r="F14" s="14"/>
      <c r="G14" s="137"/>
      <c r="H14" s="137"/>
      <c r="I14" s="137"/>
    </row>
    <row r="15" ht="11.25" customHeight="1">
      <c r="A15" s="112"/>
      <c r="B15" s="112"/>
      <c r="C15" s="14"/>
      <c r="D15" s="14"/>
      <c r="E15" s="14"/>
      <c r="F15" s="14"/>
      <c r="G15" s="142" t="s">
        <v>334</v>
      </c>
      <c r="H15" s="137" t="s">
        <v>335</v>
      </c>
      <c r="I15" s="137"/>
    </row>
    <row r="16" ht="11.25" customHeight="1">
      <c r="A16" s="112"/>
      <c r="B16" s="112"/>
      <c r="C16" s="112" t="s">
        <v>336</v>
      </c>
      <c r="D16" s="97"/>
      <c r="E16" s="139"/>
      <c r="F16" s="14"/>
      <c r="G16" s="112" t="s">
        <v>337</v>
      </c>
      <c r="H16" s="143" t="b">
        <v>0</v>
      </c>
      <c r="I16" s="137"/>
    </row>
    <row r="17" ht="11.25" customHeight="1">
      <c r="A17" s="112"/>
      <c r="B17" s="112"/>
      <c r="C17" s="112" t="s">
        <v>338</v>
      </c>
      <c r="D17" s="93"/>
      <c r="E17" s="139"/>
      <c r="F17" s="14"/>
      <c r="G17" s="144" t="s">
        <v>339</v>
      </c>
      <c r="H17" s="143" t="b">
        <v>0</v>
      </c>
      <c r="I17" s="137"/>
    </row>
    <row r="18" ht="11.25" customHeight="1">
      <c r="A18" s="112"/>
      <c r="B18" s="112"/>
      <c r="C18" s="112" t="s">
        <v>340</v>
      </c>
      <c r="D18" s="112"/>
      <c r="E18" s="135"/>
      <c r="F18" s="14"/>
      <c r="G18" s="112"/>
      <c r="H18" s="112"/>
      <c r="I18" s="137"/>
    </row>
    <row r="19" ht="11.25" customHeight="1">
      <c r="A19" s="112"/>
      <c r="B19" s="112"/>
      <c r="C19" s="145">
        <v>1.0</v>
      </c>
      <c r="D19" s="84"/>
      <c r="E19" s="139"/>
      <c r="F19" s="14"/>
      <c r="G19" s="83" t="s">
        <v>341</v>
      </c>
      <c r="H19" s="112"/>
      <c r="I19" s="137"/>
    </row>
    <row r="20" ht="11.25" customHeight="1">
      <c r="A20" s="112"/>
      <c r="B20" s="112"/>
      <c r="C20" s="145">
        <v>2.0</v>
      </c>
      <c r="D20" s="84"/>
      <c r="E20" s="139"/>
      <c r="F20" s="14"/>
      <c r="G20" s="112"/>
      <c r="H20" s="112"/>
      <c r="I20" s="137"/>
    </row>
    <row r="21" ht="11.25" customHeight="1">
      <c r="A21" s="112"/>
      <c r="B21" s="112"/>
      <c r="C21" s="145">
        <v>3.0</v>
      </c>
      <c r="D21" s="84"/>
      <c r="E21" s="139"/>
      <c r="F21" s="14"/>
      <c r="G21" s="112"/>
      <c r="H21" s="112"/>
      <c r="I21" s="137"/>
    </row>
    <row r="22" ht="11.25" customHeight="1">
      <c r="A22" s="112"/>
      <c r="B22" s="112"/>
      <c r="C22" s="145">
        <v>4.0</v>
      </c>
      <c r="D22" s="84"/>
      <c r="E22" s="139"/>
      <c r="F22" s="14"/>
      <c r="G22" s="112"/>
      <c r="H22" s="112"/>
      <c r="I22" s="137"/>
    </row>
    <row r="23" ht="11.25" customHeight="1">
      <c r="A23" s="112"/>
      <c r="B23" s="112"/>
      <c r="C23" s="145">
        <v>5.0</v>
      </c>
      <c r="D23" s="84"/>
      <c r="E23" s="139"/>
      <c r="F23" s="14"/>
      <c r="G23" s="112"/>
      <c r="H23" s="112"/>
      <c r="I23" s="137"/>
    </row>
    <row r="24" ht="11.25" customHeight="1">
      <c r="A24" s="112"/>
      <c r="B24" s="112"/>
      <c r="C24" s="112" t="s">
        <v>342</v>
      </c>
      <c r="D24" s="84"/>
      <c r="E24" s="139"/>
      <c r="F24" s="14"/>
      <c r="G24" s="112"/>
      <c r="H24" s="112"/>
      <c r="I24" s="137"/>
    </row>
    <row r="25" ht="11.25" customHeight="1">
      <c r="A25" s="112"/>
      <c r="B25" s="112"/>
      <c r="C25" s="112" t="s">
        <v>343</v>
      </c>
      <c r="D25" s="84"/>
      <c r="E25" s="139"/>
      <c r="F25" s="14"/>
      <c r="G25" s="112"/>
      <c r="H25" s="112"/>
      <c r="I25" s="137"/>
      <c r="J25" s="14"/>
      <c r="K25" s="14"/>
      <c r="L25" s="14"/>
      <c r="M25" s="14"/>
      <c r="N25" s="14"/>
      <c r="O25" s="14"/>
      <c r="P25" s="14"/>
      <c r="Q25" s="14"/>
      <c r="R25" s="14"/>
      <c r="S25" s="14"/>
      <c r="T25" s="14"/>
      <c r="U25" s="14"/>
      <c r="V25" s="14"/>
      <c r="W25" s="14"/>
      <c r="X25" s="14"/>
      <c r="Y25" s="14"/>
      <c r="Z25" s="14"/>
    </row>
    <row r="26" ht="11.25" customHeight="1">
      <c r="A26" s="112"/>
      <c r="B26" s="112"/>
      <c r="C26" s="112" t="s">
        <v>344</v>
      </c>
      <c r="D26" s="112"/>
      <c r="E26" s="135"/>
      <c r="F26" s="14"/>
      <c r="G26" s="112"/>
      <c r="H26" s="112"/>
      <c r="I26" s="137"/>
    </row>
    <row r="27" ht="11.25" customHeight="1">
      <c r="A27" s="112"/>
      <c r="B27" s="112"/>
      <c r="C27" s="145">
        <v>1.0</v>
      </c>
      <c r="D27" s="84"/>
      <c r="E27" s="139"/>
      <c r="F27" s="14"/>
      <c r="G27" s="112"/>
      <c r="H27" s="112"/>
      <c r="I27" s="137"/>
    </row>
    <row r="28" ht="11.25" customHeight="1">
      <c r="A28" s="112"/>
      <c r="B28" s="112"/>
      <c r="C28" s="145">
        <v>2.0</v>
      </c>
      <c r="D28" s="84"/>
      <c r="E28" s="139"/>
      <c r="F28" s="14"/>
      <c r="G28" s="112"/>
      <c r="H28" s="112"/>
      <c r="I28" s="112"/>
    </row>
    <row r="29" ht="11.25" customHeight="1">
      <c r="A29" s="112"/>
      <c r="B29" s="112"/>
      <c r="C29" s="145">
        <v>3.0</v>
      </c>
      <c r="D29" s="84"/>
      <c r="E29" s="139"/>
      <c r="F29" s="14"/>
      <c r="G29" s="14"/>
      <c r="H29" s="112"/>
      <c r="I29" s="112"/>
    </row>
    <row r="30" ht="11.25" customHeight="1">
      <c r="A30" s="112"/>
      <c r="B30" s="112"/>
      <c r="C30" s="145">
        <v>4.0</v>
      </c>
      <c r="D30" s="84"/>
      <c r="E30" s="139"/>
      <c r="F30" s="14"/>
      <c r="G30" s="14"/>
      <c r="H30" s="14"/>
      <c r="I30" s="14"/>
    </row>
    <row r="31" ht="11.25" customHeight="1">
      <c r="A31" s="112"/>
      <c r="B31" s="112"/>
      <c r="C31" s="145">
        <v>5.0</v>
      </c>
      <c r="D31" s="84"/>
      <c r="E31" s="139"/>
      <c r="F31" s="14"/>
      <c r="G31" s="14"/>
      <c r="H31" s="14"/>
      <c r="I31" s="14"/>
    </row>
    <row r="32" ht="11.25" customHeight="1">
      <c r="A32" s="112"/>
      <c r="B32" s="112"/>
      <c r="C32" s="112"/>
      <c r="D32" s="142"/>
      <c r="E32" s="135"/>
      <c r="F32" s="14"/>
      <c r="G32" s="14"/>
      <c r="H32" s="14"/>
      <c r="I32" s="14"/>
    </row>
    <row r="33" ht="11.25" customHeight="1">
      <c r="A33" s="112"/>
      <c r="B33" s="112"/>
      <c r="C33" s="112" t="s">
        <v>345</v>
      </c>
      <c r="D33" s="142"/>
      <c r="E33" s="139"/>
      <c r="F33" s="14"/>
      <c r="G33" s="14"/>
      <c r="H33" s="14"/>
      <c r="I33" s="14"/>
    </row>
    <row r="34" ht="11.25" customHeight="1">
      <c r="A34" s="112"/>
      <c r="B34" s="112"/>
      <c r="C34" s="112"/>
      <c r="D34" s="112"/>
      <c r="E34" s="135"/>
      <c r="F34" s="14"/>
      <c r="G34" s="14"/>
      <c r="H34" s="14"/>
      <c r="I34" s="14"/>
    </row>
    <row r="35" ht="11.25" customHeight="1">
      <c r="A35" s="112"/>
      <c r="B35" s="112"/>
      <c r="C35" s="112"/>
      <c r="D35" s="112"/>
      <c r="E35" s="135"/>
      <c r="F35" s="14"/>
      <c r="G35" s="14"/>
      <c r="H35" s="14"/>
      <c r="I35" s="14"/>
    </row>
    <row r="36" ht="11.25" customHeight="1">
      <c r="A36" s="112"/>
      <c r="B36" s="112"/>
      <c r="C36" s="23" t="str">
        <f>CHOOSE('Bidder Instructions'!$E$40,'1.1b Lead Financial Input'!AB$18,'1.1a Lead Financial Input'!M$18)</f>
        <v>Ultimate Parent Name</v>
      </c>
      <c r="D36" s="23" t="s">
        <v>327</v>
      </c>
      <c r="E36" s="136" t="s">
        <v>328</v>
      </c>
      <c r="F36" s="14"/>
      <c r="G36" s="14"/>
      <c r="H36" s="14"/>
      <c r="I36" s="14"/>
    </row>
    <row r="37" ht="11.25" customHeight="1">
      <c r="A37" s="112"/>
      <c r="B37" s="112"/>
      <c r="C37" s="112" t="s">
        <v>329</v>
      </c>
      <c r="D37" s="84"/>
      <c r="E37" s="137"/>
      <c r="F37" s="14"/>
      <c r="G37" s="14"/>
      <c r="H37" s="14"/>
      <c r="I37" s="14"/>
    </row>
    <row r="38" ht="11.25" customHeight="1">
      <c r="A38" s="112"/>
      <c r="B38" s="112"/>
      <c r="C38" s="112" t="s">
        <v>322</v>
      </c>
      <c r="D38" s="84"/>
      <c r="E38" s="137"/>
      <c r="F38" s="14"/>
      <c r="G38" s="14"/>
      <c r="H38" s="14"/>
      <c r="I38" s="14"/>
    </row>
    <row r="39" ht="11.25" customHeight="1">
      <c r="A39" s="112"/>
      <c r="B39" s="112"/>
      <c r="C39" s="112" t="s">
        <v>323</v>
      </c>
      <c r="D39" s="84"/>
      <c r="E39" s="137"/>
      <c r="F39" s="14"/>
      <c r="G39" s="14"/>
      <c r="H39" s="14"/>
      <c r="I39" s="14"/>
    </row>
    <row r="40" ht="11.25" customHeight="1">
      <c r="A40" s="112"/>
      <c r="B40" s="112"/>
      <c r="C40" s="112" t="s">
        <v>346</v>
      </c>
      <c r="D40" s="84"/>
      <c r="E40" s="139"/>
      <c r="F40" s="14"/>
      <c r="G40" s="14"/>
      <c r="H40" s="14"/>
      <c r="I40" s="14"/>
    </row>
    <row r="41" ht="11.25" customHeight="1">
      <c r="A41" s="112"/>
      <c r="B41" s="112"/>
      <c r="C41" s="112" t="s">
        <v>336</v>
      </c>
      <c r="D41" s="97"/>
      <c r="E41" s="139"/>
      <c r="F41" s="14"/>
      <c r="G41" s="14"/>
      <c r="H41" s="14"/>
      <c r="I41" s="14"/>
    </row>
    <row r="42" ht="11.25" customHeight="1">
      <c r="A42" s="112"/>
      <c r="B42" s="112"/>
      <c r="C42" s="112" t="s">
        <v>338</v>
      </c>
      <c r="D42" s="93"/>
      <c r="E42" s="139"/>
      <c r="F42" s="14"/>
      <c r="G42" s="14"/>
      <c r="H42" s="14"/>
      <c r="I42" s="14"/>
    </row>
    <row r="43" ht="11.25" customHeight="1">
      <c r="A43" s="112"/>
      <c r="B43" s="112"/>
      <c r="C43" s="112" t="s">
        <v>340</v>
      </c>
      <c r="D43" s="112"/>
      <c r="E43" s="135"/>
      <c r="F43" s="14"/>
      <c r="G43" s="14"/>
      <c r="H43" s="14"/>
      <c r="I43" s="14"/>
    </row>
    <row r="44" ht="11.25" customHeight="1">
      <c r="A44" s="112"/>
      <c r="B44" s="112"/>
      <c r="C44" s="145">
        <v>1.0</v>
      </c>
      <c r="D44" s="84"/>
      <c r="E44" s="139"/>
      <c r="F44" s="14"/>
      <c r="G44" s="14"/>
      <c r="H44" s="14"/>
      <c r="I44" s="14"/>
    </row>
    <row r="45" ht="11.25" customHeight="1">
      <c r="A45" s="112"/>
      <c r="B45" s="112"/>
      <c r="C45" s="145">
        <v>2.0</v>
      </c>
      <c r="D45" s="84"/>
      <c r="E45" s="139"/>
      <c r="F45" s="14"/>
      <c r="G45" s="14"/>
      <c r="H45" s="14"/>
      <c r="I45" s="14"/>
    </row>
    <row r="46" ht="11.25" customHeight="1">
      <c r="A46" s="112"/>
      <c r="B46" s="112"/>
      <c r="C46" s="145">
        <v>3.0</v>
      </c>
      <c r="D46" s="84"/>
      <c r="E46" s="139"/>
      <c r="F46" s="14"/>
      <c r="G46" s="14"/>
      <c r="H46" s="14"/>
      <c r="I46" s="14"/>
    </row>
    <row r="47" ht="11.25" customHeight="1">
      <c r="A47" s="112"/>
      <c r="B47" s="112"/>
      <c r="C47" s="145">
        <v>4.0</v>
      </c>
      <c r="D47" s="84"/>
      <c r="E47" s="139"/>
      <c r="F47" s="14"/>
      <c r="G47" s="14"/>
      <c r="H47" s="14"/>
      <c r="I47" s="14"/>
    </row>
    <row r="48" ht="11.25" customHeight="1">
      <c r="A48" s="112"/>
      <c r="B48" s="112"/>
      <c r="C48" s="145">
        <v>5.0</v>
      </c>
      <c r="D48" s="84"/>
      <c r="E48" s="139"/>
      <c r="F48" s="14"/>
      <c r="G48" s="14"/>
      <c r="H48" s="14"/>
      <c r="I48" s="14"/>
    </row>
    <row r="49" ht="11.25" customHeight="1">
      <c r="A49" s="112"/>
      <c r="B49" s="112"/>
      <c r="C49" s="112" t="s">
        <v>342</v>
      </c>
      <c r="D49" s="84"/>
      <c r="E49" s="139"/>
      <c r="F49" s="14"/>
      <c r="G49" s="14"/>
      <c r="H49" s="14"/>
      <c r="I49" s="14"/>
    </row>
    <row r="50" ht="11.25" customHeight="1">
      <c r="A50" s="112"/>
      <c r="B50" s="112"/>
      <c r="C50" s="112" t="s">
        <v>347</v>
      </c>
      <c r="D50" s="84"/>
      <c r="E50" s="139"/>
      <c r="F50" s="14"/>
      <c r="G50" s="14"/>
      <c r="H50" s="14"/>
      <c r="I50" s="14"/>
    </row>
    <row r="51" ht="11.25" customHeight="1">
      <c r="A51" s="112"/>
      <c r="B51" s="112"/>
      <c r="C51" s="112" t="s">
        <v>344</v>
      </c>
      <c r="D51" s="112"/>
      <c r="E51" s="135"/>
      <c r="F51" s="14"/>
      <c r="G51" s="14"/>
      <c r="H51" s="14"/>
      <c r="I51" s="14"/>
    </row>
    <row r="52" ht="11.25" customHeight="1">
      <c r="A52" s="112"/>
      <c r="B52" s="112"/>
      <c r="C52" s="145">
        <v>1.0</v>
      </c>
      <c r="D52" s="84"/>
      <c r="E52" s="139"/>
      <c r="F52" s="14"/>
      <c r="G52" s="14"/>
      <c r="H52" s="14"/>
      <c r="I52" s="14"/>
    </row>
    <row r="53" ht="11.25" customHeight="1">
      <c r="A53" s="112"/>
      <c r="B53" s="112"/>
      <c r="C53" s="145">
        <v>2.0</v>
      </c>
      <c r="D53" s="84"/>
      <c r="E53" s="139"/>
      <c r="F53" s="14"/>
      <c r="G53" s="14"/>
      <c r="H53" s="14"/>
      <c r="I53" s="14"/>
    </row>
    <row r="54" ht="11.25" customHeight="1">
      <c r="A54" s="112"/>
      <c r="B54" s="112"/>
      <c r="C54" s="145">
        <v>3.0</v>
      </c>
      <c r="D54" s="84"/>
      <c r="E54" s="139"/>
      <c r="F54" s="14"/>
      <c r="G54" s="14"/>
      <c r="H54" s="14"/>
      <c r="I54" s="14"/>
    </row>
    <row r="55" ht="11.25" customHeight="1">
      <c r="A55" s="112"/>
      <c r="B55" s="112"/>
      <c r="C55" s="145">
        <v>4.0</v>
      </c>
      <c r="D55" s="84"/>
      <c r="E55" s="139"/>
      <c r="F55" s="14"/>
      <c r="G55" s="14"/>
      <c r="H55" s="14"/>
      <c r="I55" s="14"/>
    </row>
    <row r="56" ht="11.25" customHeight="1">
      <c r="A56" s="112"/>
      <c r="B56" s="112"/>
      <c r="C56" s="145">
        <v>5.0</v>
      </c>
      <c r="D56" s="84"/>
      <c r="E56" s="139"/>
      <c r="F56" s="14"/>
      <c r="G56" s="14"/>
      <c r="H56" s="14"/>
      <c r="I56" s="14"/>
    </row>
    <row r="57" ht="11.25" customHeight="1">
      <c r="A57" s="112"/>
      <c r="B57" s="112"/>
      <c r="C57" s="112"/>
      <c r="D57" s="112"/>
      <c r="E57" s="135"/>
      <c r="F57" s="14"/>
      <c r="G57" s="14"/>
      <c r="H57" s="14"/>
      <c r="I57" s="14"/>
    </row>
    <row r="58" ht="11.25" customHeight="1">
      <c r="A58" s="112"/>
      <c r="B58" s="112"/>
      <c r="C58" s="112" t="s">
        <v>345</v>
      </c>
      <c r="D58" s="142"/>
      <c r="E58" s="139"/>
      <c r="F58" s="14"/>
      <c r="G58" s="14"/>
      <c r="H58" s="14"/>
      <c r="I58" s="14"/>
    </row>
    <row r="59" ht="11.25" customHeight="1">
      <c r="A59" s="112"/>
      <c r="B59" s="112"/>
      <c r="C59" s="112"/>
      <c r="D59" s="112"/>
      <c r="E59" s="135"/>
      <c r="F59" s="14"/>
      <c r="G59" s="14"/>
      <c r="H59" s="14"/>
      <c r="I59" s="14"/>
    </row>
    <row r="60" ht="11.25" customHeight="1">
      <c r="A60" s="112"/>
      <c r="B60" s="112"/>
      <c r="C60" s="112"/>
      <c r="D60" s="112"/>
      <c r="E60" s="135"/>
      <c r="F60" s="14"/>
      <c r="G60" s="14"/>
      <c r="H60" s="14"/>
      <c r="I60" s="14"/>
    </row>
    <row r="61" ht="11.25" customHeight="1">
      <c r="A61" s="112"/>
      <c r="B61" s="112"/>
      <c r="C61" s="112"/>
      <c r="D61" s="112"/>
      <c r="E61" s="135"/>
      <c r="F61" s="14"/>
      <c r="G61" s="14"/>
      <c r="H61" s="14"/>
      <c r="I61" s="14"/>
    </row>
    <row r="62" ht="11.25" customHeight="1">
      <c r="A62" s="15" t="s">
        <v>93</v>
      </c>
      <c r="B62" s="15"/>
      <c r="C62" s="15"/>
      <c r="D62" s="15"/>
      <c r="E62" s="146"/>
      <c r="F62" s="15"/>
      <c r="G62" s="15"/>
      <c r="H62" s="15"/>
      <c r="I62" s="15"/>
      <c r="J62" s="15"/>
    </row>
    <row r="63" ht="11.25" customHeight="1">
      <c r="E63" s="147"/>
      <c r="F63" s="14"/>
      <c r="G63" s="14"/>
      <c r="H63" s="14"/>
      <c r="I63" s="14"/>
    </row>
    <row r="64" ht="11.25" customHeight="1">
      <c r="E64" s="147"/>
      <c r="F64" s="14"/>
      <c r="G64" s="14"/>
      <c r="H64" s="14"/>
      <c r="I64" s="14"/>
    </row>
    <row r="65" ht="11.25" customHeight="1">
      <c r="E65" s="147"/>
      <c r="F65" s="14"/>
      <c r="G65" s="14"/>
      <c r="H65" s="14"/>
      <c r="I65" s="14"/>
    </row>
    <row r="66" ht="11.25" customHeight="1">
      <c r="E66" s="147"/>
      <c r="F66" s="14"/>
      <c r="G66" s="14"/>
      <c r="H66" s="14"/>
      <c r="I66" s="14"/>
    </row>
    <row r="67" ht="11.25" customHeight="1">
      <c r="E67" s="147"/>
      <c r="F67" s="14"/>
      <c r="G67" s="14"/>
      <c r="H67" s="14"/>
      <c r="I67" s="14"/>
    </row>
    <row r="68" ht="11.25" customHeight="1">
      <c r="E68" s="147"/>
      <c r="F68" s="14"/>
      <c r="G68" s="14"/>
      <c r="H68" s="14"/>
      <c r="I68" s="14"/>
    </row>
    <row r="69" ht="11.25" customHeight="1">
      <c r="E69" s="147"/>
      <c r="F69" s="14"/>
      <c r="G69" s="14"/>
      <c r="H69" s="14"/>
      <c r="I69" s="14"/>
    </row>
    <row r="70" ht="11.25" customHeight="1">
      <c r="E70" s="147"/>
      <c r="F70" s="14"/>
      <c r="G70" s="14"/>
      <c r="H70" s="14"/>
      <c r="I70" s="14"/>
    </row>
    <row r="71" ht="11.25" customHeight="1">
      <c r="E71" s="147"/>
      <c r="F71" s="14"/>
      <c r="G71" s="14"/>
      <c r="H71" s="14"/>
      <c r="I71" s="14"/>
    </row>
    <row r="72" ht="11.25" customHeight="1">
      <c r="E72" s="147"/>
      <c r="F72" s="14"/>
      <c r="G72" s="14"/>
      <c r="H72" s="14"/>
      <c r="I72" s="14"/>
    </row>
    <row r="73" ht="11.25" customHeight="1">
      <c r="E73" s="147"/>
      <c r="F73" s="14"/>
      <c r="G73" s="14"/>
      <c r="H73" s="14"/>
      <c r="I73" s="14"/>
    </row>
    <row r="74" ht="11.25" customHeight="1">
      <c r="E74" s="147"/>
      <c r="F74" s="14"/>
      <c r="G74" s="14"/>
      <c r="H74" s="14"/>
      <c r="I74" s="14"/>
    </row>
    <row r="75" ht="11.25" customHeight="1">
      <c r="E75" s="147"/>
      <c r="F75" s="14"/>
      <c r="G75" s="14"/>
      <c r="H75" s="14"/>
      <c r="I75" s="14"/>
    </row>
    <row r="76" ht="11.25" customHeight="1">
      <c r="E76" s="147"/>
      <c r="F76" s="14"/>
      <c r="G76" s="14"/>
      <c r="H76" s="14"/>
      <c r="I76" s="14"/>
    </row>
    <row r="77" ht="11.25" customHeight="1">
      <c r="E77" s="147"/>
      <c r="F77" s="14"/>
      <c r="G77" s="14"/>
      <c r="H77" s="14"/>
      <c r="I77" s="14"/>
    </row>
    <row r="78" ht="11.25" customHeight="1">
      <c r="E78" s="147"/>
      <c r="F78" s="14"/>
      <c r="G78" s="14"/>
      <c r="H78" s="14"/>
      <c r="I78" s="14"/>
    </row>
    <row r="79" ht="11.25" customHeight="1">
      <c r="E79" s="147"/>
      <c r="F79" s="14"/>
      <c r="G79" s="14"/>
      <c r="H79" s="14"/>
      <c r="I79" s="14"/>
    </row>
    <row r="80" ht="11.25" customHeight="1">
      <c r="E80" s="147"/>
      <c r="F80" s="14"/>
      <c r="G80" s="14"/>
      <c r="H80" s="14"/>
      <c r="I80" s="14"/>
    </row>
    <row r="81" ht="11.25" customHeight="1">
      <c r="E81" s="147"/>
      <c r="F81" s="14"/>
      <c r="G81" s="14"/>
      <c r="H81" s="14"/>
      <c r="I81" s="14"/>
    </row>
    <row r="82" ht="11.25" customHeight="1">
      <c r="E82" s="147"/>
      <c r="F82" s="14"/>
      <c r="G82" s="14"/>
      <c r="H82" s="14"/>
      <c r="I82" s="14"/>
    </row>
    <row r="83" ht="11.25" customHeight="1">
      <c r="E83" s="147"/>
      <c r="F83" s="14"/>
      <c r="G83" s="14"/>
      <c r="H83" s="14"/>
      <c r="I83" s="14"/>
    </row>
    <row r="84" ht="11.25" customHeight="1">
      <c r="E84" s="147"/>
      <c r="F84" s="14"/>
      <c r="G84" s="14"/>
      <c r="H84" s="14"/>
      <c r="I84" s="14"/>
    </row>
    <row r="85" ht="11.25" customHeight="1">
      <c r="E85" s="147"/>
      <c r="F85" s="14"/>
      <c r="G85" s="14"/>
      <c r="H85" s="14"/>
      <c r="I85" s="14"/>
    </row>
    <row r="86" ht="11.25" customHeight="1">
      <c r="E86" s="147"/>
      <c r="F86" s="14"/>
      <c r="G86" s="14"/>
      <c r="H86" s="14"/>
      <c r="I86" s="14"/>
    </row>
    <row r="87" ht="11.25" customHeight="1">
      <c r="E87" s="147"/>
      <c r="F87" s="14"/>
      <c r="G87" s="14"/>
      <c r="H87" s="14"/>
      <c r="I87" s="14"/>
    </row>
    <row r="88" ht="11.25" customHeight="1">
      <c r="E88" s="147"/>
      <c r="F88" s="14"/>
      <c r="G88" s="14"/>
      <c r="H88" s="14"/>
      <c r="I88" s="14"/>
    </row>
    <row r="89" ht="11.25" customHeight="1">
      <c r="E89" s="147"/>
      <c r="F89" s="14"/>
      <c r="G89" s="14"/>
      <c r="H89" s="14"/>
      <c r="I89" s="14"/>
    </row>
    <row r="90" ht="11.25" customHeight="1">
      <c r="E90" s="147"/>
      <c r="F90" s="14"/>
      <c r="G90" s="14"/>
      <c r="H90" s="14"/>
      <c r="I90" s="14"/>
    </row>
    <row r="91" ht="11.25" customHeight="1">
      <c r="E91" s="147"/>
      <c r="F91" s="14"/>
      <c r="G91" s="14"/>
      <c r="H91" s="14"/>
      <c r="I91" s="14"/>
    </row>
    <row r="92" ht="11.25" customHeight="1">
      <c r="E92" s="147"/>
      <c r="F92" s="14"/>
      <c r="G92" s="14"/>
      <c r="H92" s="14"/>
      <c r="I92" s="14"/>
    </row>
    <row r="93" ht="11.25" customHeight="1">
      <c r="E93" s="147"/>
      <c r="F93" s="14"/>
      <c r="G93" s="14"/>
      <c r="H93" s="14"/>
      <c r="I93" s="14"/>
    </row>
    <row r="94" ht="11.25" customHeight="1">
      <c r="E94" s="147"/>
      <c r="F94" s="14"/>
      <c r="G94" s="14"/>
      <c r="H94" s="14"/>
      <c r="I94" s="14"/>
    </row>
    <row r="95" ht="11.25" customHeight="1">
      <c r="E95" s="147"/>
      <c r="F95" s="14"/>
      <c r="G95" s="14"/>
      <c r="H95" s="14"/>
      <c r="I95" s="14"/>
    </row>
    <row r="96" ht="11.25" customHeight="1">
      <c r="E96" s="147"/>
      <c r="F96" s="14"/>
      <c r="G96" s="14"/>
      <c r="H96" s="14"/>
      <c r="I96" s="14"/>
    </row>
    <row r="97" ht="11.25" customHeight="1">
      <c r="E97" s="147"/>
      <c r="F97" s="14"/>
      <c r="G97" s="14"/>
      <c r="H97" s="14"/>
      <c r="I97" s="14"/>
    </row>
    <row r="98" ht="11.25" customHeight="1">
      <c r="E98" s="147"/>
      <c r="F98" s="14"/>
      <c r="G98" s="14"/>
      <c r="H98" s="14"/>
      <c r="I98" s="14"/>
    </row>
    <row r="99" ht="11.25" customHeight="1">
      <c r="E99" s="147"/>
      <c r="F99" s="14"/>
      <c r="G99" s="14"/>
      <c r="H99" s="14"/>
      <c r="I99" s="14"/>
    </row>
    <row r="100" ht="11.25" customHeight="1">
      <c r="E100" s="147"/>
      <c r="F100" s="14"/>
      <c r="G100" s="14"/>
      <c r="H100" s="14"/>
      <c r="I100" s="14"/>
    </row>
    <row r="101" ht="11.25" customHeight="1">
      <c r="E101" s="147"/>
      <c r="F101" s="14"/>
      <c r="G101" s="14"/>
      <c r="H101" s="14"/>
      <c r="I101" s="14"/>
    </row>
    <row r="102" ht="11.25" customHeight="1">
      <c r="E102" s="147"/>
      <c r="F102" s="14"/>
      <c r="G102" s="14"/>
      <c r="H102" s="14"/>
      <c r="I102" s="14"/>
    </row>
    <row r="103" ht="11.25" customHeight="1">
      <c r="E103" s="147"/>
      <c r="F103" s="14"/>
      <c r="G103" s="14"/>
      <c r="H103" s="14"/>
      <c r="I103" s="14"/>
    </row>
    <row r="104" ht="11.25" customHeight="1">
      <c r="E104" s="147"/>
      <c r="F104" s="14"/>
      <c r="G104" s="14"/>
      <c r="H104" s="14"/>
      <c r="I104" s="14"/>
    </row>
    <row r="105" ht="11.25" customHeight="1">
      <c r="E105" s="147"/>
      <c r="F105" s="14"/>
      <c r="G105" s="14"/>
      <c r="H105" s="14"/>
      <c r="I105" s="14"/>
    </row>
    <row r="106" ht="11.25" customHeight="1">
      <c r="E106" s="147"/>
      <c r="F106" s="14"/>
      <c r="G106" s="14"/>
      <c r="H106" s="14"/>
      <c r="I106" s="14"/>
    </row>
    <row r="107" ht="11.25" customHeight="1">
      <c r="E107" s="147"/>
      <c r="F107" s="14"/>
      <c r="G107" s="14"/>
      <c r="H107" s="14"/>
      <c r="I107" s="14"/>
    </row>
    <row r="108" ht="11.25" customHeight="1">
      <c r="E108" s="147"/>
      <c r="F108" s="14"/>
      <c r="G108" s="14"/>
      <c r="H108" s="14"/>
      <c r="I108" s="14"/>
    </row>
    <row r="109" ht="11.25" customHeight="1">
      <c r="E109" s="147"/>
      <c r="F109" s="14"/>
      <c r="G109" s="14"/>
      <c r="H109" s="14"/>
      <c r="I109" s="14"/>
    </row>
    <row r="110" ht="11.25" customHeight="1">
      <c r="E110" s="147"/>
      <c r="F110" s="14"/>
      <c r="G110" s="14"/>
      <c r="H110" s="14"/>
      <c r="I110" s="14"/>
    </row>
    <row r="111" ht="11.25" customHeight="1">
      <c r="E111" s="147"/>
      <c r="F111" s="14"/>
      <c r="G111" s="14"/>
      <c r="H111" s="14"/>
      <c r="I111" s="14"/>
    </row>
    <row r="112" ht="11.25" customHeight="1">
      <c r="E112" s="147"/>
      <c r="F112" s="14"/>
      <c r="G112" s="14"/>
      <c r="H112" s="14"/>
      <c r="I112" s="14"/>
    </row>
    <row r="113" ht="11.25" customHeight="1">
      <c r="E113" s="147"/>
      <c r="F113" s="14"/>
      <c r="G113" s="14"/>
      <c r="H113" s="14"/>
      <c r="I113" s="14"/>
    </row>
    <row r="114" ht="11.25" customHeight="1">
      <c r="E114" s="147"/>
      <c r="F114" s="14"/>
      <c r="G114" s="14"/>
      <c r="H114" s="14"/>
      <c r="I114" s="14"/>
    </row>
    <row r="115" ht="11.25" customHeight="1">
      <c r="E115" s="147"/>
      <c r="F115" s="14"/>
      <c r="G115" s="14"/>
      <c r="H115" s="14"/>
      <c r="I115" s="14"/>
    </row>
    <row r="116" ht="11.25" customHeight="1">
      <c r="E116" s="147"/>
      <c r="F116" s="14"/>
      <c r="G116" s="14"/>
      <c r="H116" s="14"/>
      <c r="I116" s="14"/>
    </row>
    <row r="117" ht="11.25" customHeight="1">
      <c r="E117" s="147"/>
      <c r="F117" s="14"/>
      <c r="G117" s="14"/>
      <c r="H117" s="14"/>
      <c r="I117" s="14"/>
    </row>
    <row r="118" ht="11.25" customHeight="1">
      <c r="E118" s="147"/>
      <c r="F118" s="14"/>
      <c r="G118" s="14"/>
      <c r="H118" s="14"/>
      <c r="I118" s="14"/>
    </row>
    <row r="119" ht="11.25" customHeight="1">
      <c r="E119" s="147"/>
      <c r="F119" s="14"/>
      <c r="G119" s="14"/>
      <c r="H119" s="14"/>
      <c r="I119" s="14"/>
    </row>
    <row r="120" ht="11.25" customHeight="1">
      <c r="E120" s="147"/>
      <c r="F120" s="14"/>
      <c r="G120" s="14"/>
      <c r="H120" s="14"/>
      <c r="I120" s="14"/>
    </row>
    <row r="121" ht="11.25" customHeight="1">
      <c r="E121" s="147"/>
      <c r="F121" s="14"/>
      <c r="G121" s="14"/>
      <c r="H121" s="14"/>
      <c r="I121" s="14"/>
    </row>
    <row r="122" ht="11.25" customHeight="1">
      <c r="E122" s="147"/>
      <c r="F122" s="14"/>
      <c r="G122" s="14"/>
      <c r="H122" s="14"/>
      <c r="I122" s="14"/>
    </row>
    <row r="123" ht="11.25" customHeight="1">
      <c r="E123" s="147"/>
      <c r="F123" s="14"/>
      <c r="G123" s="14"/>
      <c r="H123" s="14"/>
      <c r="I123" s="14"/>
    </row>
    <row r="124" ht="11.25" customHeight="1">
      <c r="E124" s="147"/>
      <c r="F124" s="14"/>
      <c r="G124" s="14"/>
      <c r="H124" s="14"/>
      <c r="I124" s="14"/>
    </row>
    <row r="125" ht="11.25" customHeight="1">
      <c r="E125" s="147"/>
      <c r="F125" s="14"/>
      <c r="G125" s="14"/>
      <c r="H125" s="14"/>
      <c r="I125" s="14"/>
    </row>
    <row r="126" ht="11.25" customHeight="1">
      <c r="E126" s="147"/>
      <c r="F126" s="14"/>
      <c r="G126" s="14"/>
      <c r="H126" s="14"/>
      <c r="I126" s="14"/>
    </row>
    <row r="127" ht="11.25" customHeight="1">
      <c r="E127" s="147"/>
      <c r="F127" s="14"/>
      <c r="G127" s="14"/>
      <c r="H127" s="14"/>
      <c r="I127" s="14"/>
    </row>
    <row r="128" ht="11.25" customHeight="1">
      <c r="E128" s="147"/>
      <c r="F128" s="14"/>
      <c r="G128" s="14"/>
      <c r="H128" s="14"/>
      <c r="I128" s="14"/>
    </row>
    <row r="129" ht="11.25" customHeight="1">
      <c r="E129" s="147"/>
      <c r="F129" s="14"/>
      <c r="G129" s="14"/>
      <c r="H129" s="14"/>
      <c r="I129" s="14"/>
    </row>
    <row r="130" ht="11.25" customHeight="1">
      <c r="E130" s="147"/>
      <c r="F130" s="14"/>
      <c r="G130" s="14"/>
      <c r="H130" s="14"/>
      <c r="I130" s="14"/>
    </row>
    <row r="131" ht="11.25" customHeight="1">
      <c r="E131" s="147"/>
      <c r="F131" s="14"/>
      <c r="G131" s="14"/>
      <c r="H131" s="14"/>
      <c r="I131" s="14"/>
    </row>
    <row r="132" ht="11.25" customHeight="1">
      <c r="E132" s="147"/>
      <c r="F132" s="14"/>
      <c r="G132" s="14"/>
      <c r="H132" s="14"/>
      <c r="I132" s="14"/>
    </row>
    <row r="133" ht="11.25" customHeight="1">
      <c r="E133" s="147"/>
      <c r="F133" s="14"/>
      <c r="G133" s="14"/>
      <c r="H133" s="14"/>
      <c r="I133" s="14"/>
    </row>
    <row r="134" ht="11.25" customHeight="1">
      <c r="E134" s="147"/>
      <c r="F134" s="14"/>
      <c r="G134" s="14"/>
      <c r="H134" s="14"/>
      <c r="I134" s="14"/>
    </row>
    <row r="135" ht="11.25" customHeight="1">
      <c r="E135" s="147"/>
      <c r="F135" s="14"/>
      <c r="G135" s="14"/>
      <c r="H135" s="14"/>
      <c r="I135" s="14"/>
    </row>
    <row r="136" ht="11.25" customHeight="1">
      <c r="E136" s="147"/>
      <c r="F136" s="14"/>
      <c r="G136" s="14"/>
      <c r="H136" s="14"/>
      <c r="I136" s="14"/>
    </row>
    <row r="137" ht="11.25" customHeight="1">
      <c r="E137" s="147"/>
      <c r="F137" s="14"/>
      <c r="G137" s="14"/>
      <c r="H137" s="14"/>
      <c r="I137" s="14"/>
    </row>
    <row r="138" ht="11.25" customHeight="1">
      <c r="E138" s="147"/>
      <c r="F138" s="14"/>
      <c r="G138" s="14"/>
      <c r="H138" s="14"/>
      <c r="I138" s="14"/>
    </row>
    <row r="139" ht="11.25" customHeight="1">
      <c r="E139" s="147"/>
      <c r="F139" s="14"/>
      <c r="G139" s="14"/>
      <c r="H139" s="14"/>
      <c r="I139" s="14"/>
    </row>
    <row r="140" ht="11.25" customHeight="1">
      <c r="E140" s="147"/>
      <c r="F140" s="14"/>
      <c r="G140" s="14"/>
      <c r="H140" s="14"/>
      <c r="I140" s="14"/>
    </row>
    <row r="141" ht="11.25" customHeight="1">
      <c r="E141" s="147"/>
      <c r="F141" s="14"/>
      <c r="G141" s="14"/>
      <c r="H141" s="14"/>
      <c r="I141" s="14"/>
    </row>
    <row r="142" ht="11.25" customHeight="1">
      <c r="E142" s="147"/>
      <c r="F142" s="14"/>
      <c r="G142" s="14"/>
      <c r="H142" s="14"/>
      <c r="I142" s="14"/>
    </row>
    <row r="143" ht="11.25" customHeight="1">
      <c r="E143" s="147"/>
      <c r="F143" s="14"/>
      <c r="G143" s="14"/>
      <c r="H143" s="14"/>
      <c r="I143" s="14"/>
    </row>
    <row r="144" ht="11.25" customHeight="1">
      <c r="E144" s="147"/>
      <c r="F144" s="14"/>
      <c r="G144" s="14"/>
      <c r="H144" s="14"/>
      <c r="I144" s="14"/>
    </row>
    <row r="145" ht="11.25" customHeight="1">
      <c r="E145" s="147"/>
      <c r="F145" s="14"/>
      <c r="G145" s="14"/>
      <c r="H145" s="14"/>
      <c r="I145" s="14"/>
    </row>
    <row r="146" ht="11.25" customHeight="1">
      <c r="E146" s="147"/>
      <c r="F146" s="14"/>
      <c r="G146" s="14"/>
      <c r="H146" s="14"/>
      <c r="I146" s="14"/>
    </row>
    <row r="147" ht="11.25" customHeight="1">
      <c r="E147" s="147"/>
      <c r="F147" s="14"/>
      <c r="G147" s="14"/>
      <c r="H147" s="14"/>
      <c r="I147" s="14"/>
    </row>
    <row r="148" ht="11.25" customHeight="1">
      <c r="E148" s="147"/>
      <c r="F148" s="14"/>
      <c r="G148" s="14"/>
      <c r="H148" s="14"/>
      <c r="I148" s="14"/>
    </row>
    <row r="149" ht="11.25" customHeight="1">
      <c r="E149" s="147"/>
      <c r="F149" s="14"/>
      <c r="G149" s="14"/>
      <c r="H149" s="14"/>
      <c r="I149" s="14"/>
    </row>
    <row r="150" ht="11.25" customHeight="1">
      <c r="E150" s="147"/>
      <c r="F150" s="14"/>
      <c r="G150" s="14"/>
      <c r="H150" s="14"/>
      <c r="I150" s="14"/>
    </row>
    <row r="151" ht="11.25" customHeight="1">
      <c r="E151" s="147"/>
      <c r="F151" s="14"/>
      <c r="G151" s="14"/>
      <c r="H151" s="14"/>
      <c r="I151" s="14"/>
    </row>
    <row r="152" ht="11.25" customHeight="1">
      <c r="E152" s="147"/>
      <c r="F152" s="14"/>
      <c r="G152" s="14"/>
      <c r="H152" s="14"/>
      <c r="I152" s="14"/>
    </row>
    <row r="153" ht="11.25" customHeight="1">
      <c r="E153" s="147"/>
      <c r="F153" s="14"/>
      <c r="G153" s="14"/>
      <c r="H153" s="14"/>
      <c r="I153" s="14"/>
    </row>
    <row r="154" ht="11.25" customHeight="1">
      <c r="E154" s="147"/>
      <c r="F154" s="14"/>
      <c r="G154" s="14"/>
      <c r="H154" s="14"/>
      <c r="I154" s="14"/>
    </row>
    <row r="155" ht="11.25" customHeight="1">
      <c r="E155" s="147"/>
      <c r="F155" s="14"/>
      <c r="G155" s="14"/>
      <c r="H155" s="14"/>
      <c r="I155" s="14"/>
    </row>
    <row r="156" ht="11.25" customHeight="1">
      <c r="E156" s="147"/>
      <c r="F156" s="14"/>
      <c r="G156" s="14"/>
      <c r="H156" s="14"/>
      <c r="I156" s="14"/>
    </row>
    <row r="157" ht="11.25" customHeight="1">
      <c r="E157" s="147"/>
      <c r="F157" s="14"/>
      <c r="G157" s="14"/>
      <c r="H157" s="14"/>
      <c r="I157" s="14"/>
    </row>
    <row r="158" ht="11.25" customHeight="1">
      <c r="E158" s="147"/>
      <c r="F158" s="14"/>
      <c r="G158" s="14"/>
      <c r="H158" s="14"/>
      <c r="I158" s="14"/>
    </row>
    <row r="159" ht="11.25" customHeight="1">
      <c r="E159" s="147"/>
      <c r="F159" s="14"/>
      <c r="G159" s="14"/>
      <c r="H159" s="14"/>
      <c r="I159" s="14"/>
    </row>
    <row r="160" ht="11.25" customHeight="1">
      <c r="E160" s="147"/>
      <c r="F160" s="14"/>
      <c r="G160" s="14"/>
      <c r="H160" s="14"/>
      <c r="I160" s="14"/>
    </row>
    <row r="161" ht="11.25" customHeight="1">
      <c r="E161" s="147"/>
      <c r="F161" s="14"/>
      <c r="G161" s="14"/>
      <c r="H161" s="14"/>
      <c r="I161" s="14"/>
    </row>
    <row r="162" ht="11.25" customHeight="1">
      <c r="E162" s="147"/>
      <c r="F162" s="14"/>
      <c r="G162" s="14"/>
      <c r="H162" s="14"/>
      <c r="I162" s="14"/>
    </row>
    <row r="163" ht="11.25" customHeight="1">
      <c r="E163" s="147"/>
      <c r="F163" s="14"/>
      <c r="G163" s="14"/>
      <c r="H163" s="14"/>
      <c r="I163" s="14"/>
    </row>
    <row r="164" ht="11.25" customHeight="1">
      <c r="E164" s="147"/>
      <c r="F164" s="14"/>
      <c r="G164" s="14"/>
      <c r="H164" s="14"/>
      <c r="I164" s="14"/>
    </row>
    <row r="165" ht="11.25" customHeight="1">
      <c r="E165" s="147"/>
      <c r="F165" s="14"/>
      <c r="G165" s="14"/>
      <c r="H165" s="14"/>
      <c r="I165" s="14"/>
    </row>
    <row r="166" ht="11.25" customHeight="1">
      <c r="E166" s="147"/>
      <c r="F166" s="14"/>
      <c r="G166" s="14"/>
      <c r="H166" s="14"/>
      <c r="I166" s="14"/>
    </row>
    <row r="167" ht="11.25" customHeight="1">
      <c r="E167" s="147"/>
      <c r="F167" s="14"/>
      <c r="G167" s="14"/>
      <c r="H167" s="14"/>
      <c r="I167" s="14"/>
    </row>
    <row r="168" ht="11.25" customHeight="1">
      <c r="E168" s="147"/>
      <c r="F168" s="14"/>
      <c r="G168" s="14"/>
      <c r="H168" s="14"/>
      <c r="I168" s="14"/>
    </row>
    <row r="169" ht="11.25" customHeight="1">
      <c r="E169" s="147"/>
      <c r="F169" s="14"/>
      <c r="G169" s="14"/>
      <c r="H169" s="14"/>
      <c r="I169" s="14"/>
    </row>
    <row r="170" ht="11.25" customHeight="1">
      <c r="E170" s="147"/>
      <c r="F170" s="14"/>
      <c r="G170" s="14"/>
      <c r="H170" s="14"/>
      <c r="I170" s="14"/>
    </row>
    <row r="171" ht="11.25" customHeight="1">
      <c r="E171" s="147"/>
      <c r="F171" s="14"/>
      <c r="G171" s="14"/>
      <c r="H171" s="14"/>
      <c r="I171" s="14"/>
    </row>
    <row r="172" ht="11.25" customHeight="1">
      <c r="E172" s="147"/>
      <c r="F172" s="14"/>
      <c r="G172" s="14"/>
      <c r="H172" s="14"/>
      <c r="I172" s="14"/>
    </row>
    <row r="173" ht="11.25" customHeight="1">
      <c r="E173" s="147"/>
      <c r="F173" s="14"/>
      <c r="G173" s="14"/>
      <c r="H173" s="14"/>
      <c r="I173" s="14"/>
    </row>
    <row r="174" ht="11.25" customHeight="1">
      <c r="E174" s="147"/>
      <c r="F174" s="14"/>
      <c r="G174" s="14"/>
      <c r="H174" s="14"/>
      <c r="I174" s="14"/>
    </row>
    <row r="175" ht="11.25" customHeight="1">
      <c r="E175" s="147"/>
      <c r="F175" s="14"/>
      <c r="G175" s="14"/>
      <c r="H175" s="14"/>
      <c r="I175" s="14"/>
    </row>
    <row r="176" ht="11.25" customHeight="1">
      <c r="E176" s="147"/>
      <c r="F176" s="14"/>
      <c r="G176" s="14"/>
      <c r="H176" s="14"/>
      <c r="I176" s="14"/>
    </row>
    <row r="177" ht="11.25" customHeight="1">
      <c r="E177" s="147"/>
      <c r="F177" s="14"/>
      <c r="G177" s="14"/>
      <c r="H177" s="14"/>
      <c r="I177" s="14"/>
    </row>
    <row r="178" ht="11.25" customHeight="1">
      <c r="E178" s="147"/>
      <c r="F178" s="14"/>
      <c r="G178" s="14"/>
      <c r="H178" s="14"/>
      <c r="I178" s="14"/>
    </row>
    <row r="179" ht="11.25" customHeight="1">
      <c r="E179" s="147"/>
      <c r="F179" s="14"/>
      <c r="G179" s="14"/>
      <c r="H179" s="14"/>
      <c r="I179" s="14"/>
    </row>
    <row r="180" ht="11.25" customHeight="1">
      <c r="E180" s="147"/>
      <c r="F180" s="14"/>
      <c r="G180" s="14"/>
      <c r="H180" s="14"/>
      <c r="I180" s="14"/>
    </row>
    <row r="181" ht="11.25" customHeight="1">
      <c r="E181" s="147"/>
      <c r="F181" s="14"/>
      <c r="G181" s="14"/>
      <c r="H181" s="14"/>
      <c r="I181" s="14"/>
    </row>
    <row r="182" ht="11.25" customHeight="1">
      <c r="E182" s="147"/>
      <c r="F182" s="14"/>
      <c r="G182" s="14"/>
      <c r="H182" s="14"/>
      <c r="I182" s="14"/>
    </row>
    <row r="183" ht="11.25" customHeight="1">
      <c r="E183" s="147"/>
      <c r="F183" s="14"/>
      <c r="G183" s="14"/>
      <c r="H183" s="14"/>
      <c r="I183" s="14"/>
    </row>
    <row r="184" ht="11.25" customHeight="1">
      <c r="E184" s="147"/>
      <c r="F184" s="14"/>
      <c r="G184" s="14"/>
      <c r="H184" s="14"/>
      <c r="I184" s="14"/>
    </row>
    <row r="185" ht="11.25" customHeight="1">
      <c r="E185" s="147"/>
      <c r="F185" s="14"/>
      <c r="G185" s="14"/>
      <c r="H185" s="14"/>
      <c r="I185" s="14"/>
    </row>
    <row r="186" ht="11.25" customHeight="1">
      <c r="E186" s="147"/>
      <c r="F186" s="14"/>
      <c r="G186" s="14"/>
      <c r="H186" s="14"/>
      <c r="I186" s="14"/>
    </row>
    <row r="187" ht="11.25" customHeight="1">
      <c r="E187" s="147"/>
      <c r="F187" s="14"/>
      <c r="G187" s="14"/>
      <c r="H187" s="14"/>
      <c r="I187" s="14"/>
    </row>
    <row r="188" ht="11.25" customHeight="1">
      <c r="E188" s="147"/>
      <c r="F188" s="14"/>
      <c r="G188" s="14"/>
      <c r="H188" s="14"/>
      <c r="I188" s="14"/>
    </row>
    <row r="189" ht="11.25" customHeight="1">
      <c r="E189" s="147"/>
      <c r="F189" s="14"/>
      <c r="G189" s="14"/>
      <c r="H189" s="14"/>
      <c r="I189" s="14"/>
    </row>
    <row r="190" ht="11.25" customHeight="1">
      <c r="E190" s="147"/>
      <c r="F190" s="14"/>
      <c r="G190" s="14"/>
      <c r="H190" s="14"/>
      <c r="I190" s="14"/>
    </row>
    <row r="191" ht="11.25" customHeight="1">
      <c r="E191" s="147"/>
      <c r="F191" s="14"/>
      <c r="G191" s="14"/>
      <c r="H191" s="14"/>
      <c r="I191" s="14"/>
    </row>
    <row r="192" ht="11.25" customHeight="1">
      <c r="E192" s="147"/>
      <c r="F192" s="14"/>
      <c r="G192" s="14"/>
      <c r="H192" s="14"/>
      <c r="I192" s="14"/>
    </row>
    <row r="193" ht="11.25" customHeight="1">
      <c r="E193" s="147"/>
      <c r="F193" s="14"/>
      <c r="G193" s="14"/>
      <c r="H193" s="14"/>
      <c r="I193" s="14"/>
    </row>
    <row r="194" ht="11.25" customHeight="1">
      <c r="E194" s="147"/>
      <c r="F194" s="14"/>
      <c r="G194" s="14"/>
      <c r="H194" s="14"/>
      <c r="I194" s="14"/>
    </row>
    <row r="195" ht="11.25" customHeight="1">
      <c r="E195" s="147"/>
      <c r="F195" s="14"/>
      <c r="G195" s="14"/>
      <c r="H195" s="14"/>
      <c r="I195" s="14"/>
    </row>
    <row r="196" ht="11.25" customHeight="1">
      <c r="E196" s="147"/>
      <c r="F196" s="14"/>
      <c r="G196" s="14"/>
      <c r="H196" s="14"/>
      <c r="I196" s="14"/>
    </row>
    <row r="197" ht="11.25" customHeight="1">
      <c r="E197" s="147"/>
      <c r="F197" s="14"/>
      <c r="G197" s="14"/>
      <c r="H197" s="14"/>
      <c r="I197" s="14"/>
    </row>
    <row r="198" ht="11.25" customHeight="1">
      <c r="E198" s="147"/>
      <c r="F198" s="14"/>
      <c r="G198" s="14"/>
      <c r="H198" s="14"/>
      <c r="I198" s="14"/>
    </row>
    <row r="199" ht="11.25" customHeight="1">
      <c r="E199" s="147"/>
      <c r="F199" s="14"/>
      <c r="G199" s="14"/>
      <c r="H199" s="14"/>
      <c r="I199" s="14"/>
    </row>
    <row r="200" ht="11.25" customHeight="1">
      <c r="E200" s="147"/>
      <c r="F200" s="14"/>
      <c r="G200" s="14"/>
      <c r="H200" s="14"/>
      <c r="I200" s="14"/>
    </row>
    <row r="201" ht="11.25" customHeight="1">
      <c r="E201" s="147"/>
      <c r="F201" s="14"/>
      <c r="G201" s="14"/>
      <c r="H201" s="14"/>
      <c r="I201" s="14"/>
    </row>
    <row r="202" ht="11.25" customHeight="1">
      <c r="E202" s="147"/>
      <c r="F202" s="14"/>
      <c r="G202" s="14"/>
      <c r="H202" s="14"/>
      <c r="I202" s="14"/>
    </row>
    <row r="203" ht="11.25" customHeight="1">
      <c r="E203" s="147"/>
      <c r="F203" s="14"/>
      <c r="G203" s="14"/>
      <c r="H203" s="14"/>
      <c r="I203" s="14"/>
    </row>
    <row r="204" ht="11.25" customHeight="1">
      <c r="E204" s="147"/>
      <c r="F204" s="14"/>
      <c r="G204" s="14"/>
      <c r="H204" s="14"/>
      <c r="I204" s="14"/>
    </row>
    <row r="205" ht="11.25" customHeight="1">
      <c r="E205" s="147"/>
      <c r="F205" s="14"/>
      <c r="G205" s="14"/>
      <c r="H205" s="14"/>
      <c r="I205" s="14"/>
    </row>
    <row r="206" ht="11.25" customHeight="1">
      <c r="E206" s="147"/>
      <c r="F206" s="14"/>
      <c r="G206" s="14"/>
      <c r="H206" s="14"/>
      <c r="I206" s="14"/>
    </row>
    <row r="207" ht="11.25" customHeight="1">
      <c r="E207" s="147"/>
      <c r="F207" s="14"/>
      <c r="G207" s="14"/>
      <c r="H207" s="14"/>
      <c r="I207" s="14"/>
    </row>
    <row r="208" ht="11.25" customHeight="1">
      <c r="E208" s="147"/>
      <c r="F208" s="14"/>
      <c r="G208" s="14"/>
      <c r="H208" s="14"/>
      <c r="I208" s="14"/>
    </row>
    <row r="209" ht="11.25" customHeight="1">
      <c r="E209" s="147"/>
      <c r="F209" s="14"/>
      <c r="G209" s="14"/>
      <c r="H209" s="14"/>
      <c r="I209" s="14"/>
    </row>
    <row r="210" ht="11.25" customHeight="1">
      <c r="E210" s="147"/>
      <c r="F210" s="14"/>
      <c r="G210" s="14"/>
      <c r="H210" s="14"/>
      <c r="I210" s="14"/>
    </row>
    <row r="211" ht="11.25" customHeight="1">
      <c r="E211" s="147"/>
      <c r="F211" s="14"/>
      <c r="G211" s="14"/>
      <c r="H211" s="14"/>
      <c r="I211" s="14"/>
    </row>
    <row r="212" ht="11.25" customHeight="1">
      <c r="E212" s="147"/>
      <c r="F212" s="14"/>
      <c r="G212" s="14"/>
      <c r="H212" s="14"/>
      <c r="I212" s="14"/>
    </row>
    <row r="213" ht="11.25" customHeight="1">
      <c r="E213" s="147"/>
      <c r="F213" s="14"/>
      <c r="G213" s="14"/>
      <c r="H213" s="14"/>
      <c r="I213" s="14"/>
    </row>
    <row r="214" ht="11.25" customHeight="1">
      <c r="E214" s="147"/>
      <c r="F214" s="14"/>
      <c r="G214" s="14"/>
      <c r="H214" s="14"/>
      <c r="I214" s="14"/>
    </row>
    <row r="215" ht="11.25" customHeight="1">
      <c r="E215" s="147"/>
      <c r="F215" s="14"/>
      <c r="G215" s="14"/>
      <c r="H215" s="14"/>
      <c r="I215" s="14"/>
    </row>
    <row r="216" ht="11.25" customHeight="1">
      <c r="E216" s="147"/>
      <c r="F216" s="14"/>
      <c r="G216" s="14"/>
      <c r="H216" s="14"/>
      <c r="I216" s="14"/>
    </row>
    <row r="217" ht="11.25" customHeight="1">
      <c r="E217" s="147"/>
      <c r="F217" s="14"/>
      <c r="G217" s="14"/>
      <c r="H217" s="14"/>
      <c r="I217" s="14"/>
    </row>
    <row r="218" ht="11.25" customHeight="1">
      <c r="E218" s="147"/>
      <c r="F218" s="14"/>
      <c r="G218" s="14"/>
      <c r="H218" s="14"/>
      <c r="I218" s="14"/>
    </row>
    <row r="219" ht="11.25" customHeight="1">
      <c r="E219" s="147"/>
      <c r="F219" s="14"/>
      <c r="G219" s="14"/>
      <c r="H219" s="14"/>
      <c r="I219" s="14"/>
    </row>
    <row r="220" ht="11.25" customHeight="1">
      <c r="E220" s="147"/>
      <c r="F220" s="14"/>
      <c r="G220" s="14"/>
      <c r="H220" s="14"/>
      <c r="I220" s="14"/>
    </row>
    <row r="221" ht="11.25" customHeight="1">
      <c r="E221" s="147"/>
      <c r="F221" s="14"/>
      <c r="G221" s="14"/>
      <c r="H221" s="14"/>
      <c r="I221" s="14"/>
    </row>
    <row r="222" ht="11.25" customHeight="1">
      <c r="E222" s="147"/>
      <c r="F222" s="14"/>
      <c r="G222" s="14"/>
      <c r="H222" s="14"/>
      <c r="I222" s="14"/>
    </row>
    <row r="223" ht="11.25" customHeight="1">
      <c r="E223" s="147"/>
      <c r="F223" s="14"/>
      <c r="G223" s="14"/>
      <c r="H223" s="14"/>
      <c r="I223" s="14"/>
    </row>
    <row r="224" ht="11.25" customHeight="1">
      <c r="E224" s="147"/>
      <c r="F224" s="14"/>
      <c r="G224" s="14"/>
      <c r="H224" s="14"/>
      <c r="I224" s="14"/>
    </row>
    <row r="225" ht="11.25" customHeight="1">
      <c r="E225" s="147"/>
      <c r="F225" s="14"/>
      <c r="G225" s="14"/>
      <c r="H225" s="14"/>
      <c r="I225" s="14"/>
    </row>
    <row r="226" ht="11.25" customHeight="1">
      <c r="E226" s="147"/>
      <c r="F226" s="14"/>
      <c r="G226" s="14"/>
      <c r="H226" s="14"/>
      <c r="I226" s="14"/>
    </row>
    <row r="227" ht="11.25" customHeight="1">
      <c r="E227" s="147"/>
      <c r="F227" s="14"/>
      <c r="G227" s="14"/>
      <c r="H227" s="14"/>
      <c r="I227" s="14"/>
    </row>
    <row r="228" ht="11.25" customHeight="1">
      <c r="E228" s="147"/>
      <c r="F228" s="14"/>
      <c r="G228" s="14"/>
      <c r="H228" s="14"/>
      <c r="I228" s="14"/>
    </row>
    <row r="229" ht="11.25" customHeight="1">
      <c r="E229" s="147"/>
      <c r="F229" s="14"/>
      <c r="G229" s="14"/>
      <c r="H229" s="14"/>
      <c r="I229" s="14"/>
    </row>
    <row r="230" ht="11.25" customHeight="1">
      <c r="E230" s="147"/>
      <c r="F230" s="14"/>
      <c r="G230" s="14"/>
      <c r="H230" s="14"/>
      <c r="I230" s="14"/>
    </row>
    <row r="231" ht="11.25" customHeight="1">
      <c r="E231" s="147"/>
      <c r="F231" s="14"/>
      <c r="G231" s="14"/>
      <c r="H231" s="14"/>
      <c r="I231" s="14"/>
    </row>
    <row r="232" ht="11.25" customHeight="1">
      <c r="E232" s="147"/>
      <c r="F232" s="14"/>
      <c r="G232" s="14"/>
      <c r="H232" s="14"/>
      <c r="I232" s="14"/>
    </row>
    <row r="233" ht="11.25" customHeight="1">
      <c r="E233" s="147"/>
      <c r="F233" s="14"/>
      <c r="G233" s="14"/>
      <c r="H233" s="14"/>
      <c r="I233" s="14"/>
    </row>
    <row r="234" ht="11.25" customHeight="1">
      <c r="E234" s="147"/>
      <c r="F234" s="14"/>
      <c r="G234" s="14"/>
      <c r="H234" s="14"/>
      <c r="I234" s="14"/>
    </row>
    <row r="235" ht="11.25" customHeight="1">
      <c r="E235" s="147"/>
      <c r="F235" s="14"/>
      <c r="G235" s="14"/>
      <c r="H235" s="14"/>
      <c r="I235" s="14"/>
    </row>
    <row r="236" ht="11.25" customHeight="1">
      <c r="E236" s="147"/>
      <c r="F236" s="14"/>
      <c r="G236" s="14"/>
      <c r="H236" s="14"/>
      <c r="I236" s="14"/>
    </row>
    <row r="237" ht="11.25" customHeight="1">
      <c r="E237" s="147"/>
      <c r="F237" s="14"/>
      <c r="G237" s="14"/>
      <c r="H237" s="14"/>
      <c r="I237" s="14"/>
    </row>
    <row r="238" ht="11.25" customHeight="1">
      <c r="E238" s="147"/>
      <c r="F238" s="14"/>
      <c r="G238" s="14"/>
      <c r="H238" s="14"/>
      <c r="I238" s="14"/>
    </row>
    <row r="239" ht="11.25" customHeight="1">
      <c r="E239" s="147"/>
      <c r="F239" s="14"/>
      <c r="G239" s="14"/>
      <c r="H239" s="14"/>
      <c r="I239" s="14"/>
    </row>
    <row r="240" ht="11.25" customHeight="1">
      <c r="E240" s="147"/>
      <c r="F240" s="14"/>
      <c r="G240" s="14"/>
      <c r="H240" s="14"/>
      <c r="I240" s="14"/>
    </row>
    <row r="241" ht="11.25" customHeight="1">
      <c r="E241" s="147"/>
      <c r="F241" s="14"/>
      <c r="G241" s="14"/>
      <c r="H241" s="14"/>
      <c r="I241" s="14"/>
    </row>
    <row r="242" ht="11.25" customHeight="1">
      <c r="E242" s="147"/>
      <c r="F242" s="14"/>
      <c r="G242" s="14"/>
      <c r="H242" s="14"/>
      <c r="I242" s="14"/>
    </row>
    <row r="243" ht="11.25" customHeight="1">
      <c r="E243" s="147"/>
      <c r="F243" s="14"/>
      <c r="G243" s="14"/>
      <c r="H243" s="14"/>
      <c r="I243" s="14"/>
    </row>
    <row r="244" ht="11.25" customHeight="1">
      <c r="E244" s="147"/>
      <c r="F244" s="14"/>
      <c r="G244" s="14"/>
      <c r="H244" s="14"/>
      <c r="I244" s="14"/>
    </row>
    <row r="245" ht="11.25" customHeight="1">
      <c r="E245" s="147"/>
      <c r="F245" s="14"/>
      <c r="G245" s="14"/>
      <c r="H245" s="14"/>
      <c r="I245" s="14"/>
    </row>
    <row r="246" ht="11.25" customHeight="1">
      <c r="E246" s="147"/>
      <c r="F246" s="14"/>
      <c r="G246" s="14"/>
      <c r="H246" s="14"/>
      <c r="I246" s="14"/>
    </row>
    <row r="247" ht="11.25" customHeight="1">
      <c r="E247" s="147"/>
      <c r="F247" s="14"/>
      <c r="G247" s="14"/>
      <c r="H247" s="14"/>
      <c r="I247" s="14"/>
    </row>
    <row r="248" ht="11.25" customHeight="1">
      <c r="E248" s="147"/>
      <c r="F248" s="14"/>
      <c r="G248" s="14"/>
      <c r="H248" s="14"/>
      <c r="I248" s="14"/>
    </row>
    <row r="249" ht="11.25" customHeight="1">
      <c r="E249" s="147"/>
      <c r="F249" s="14"/>
      <c r="G249" s="14"/>
      <c r="H249" s="14"/>
      <c r="I249" s="14"/>
    </row>
    <row r="250" ht="11.25" customHeight="1">
      <c r="E250" s="147"/>
      <c r="F250" s="14"/>
      <c r="G250" s="14"/>
      <c r="H250" s="14"/>
      <c r="I250" s="14"/>
    </row>
    <row r="251" ht="11.25" customHeight="1">
      <c r="E251" s="147"/>
      <c r="F251" s="14"/>
      <c r="G251" s="14"/>
      <c r="H251" s="14"/>
      <c r="I251" s="14"/>
    </row>
    <row r="252" ht="11.25" customHeight="1">
      <c r="E252" s="147"/>
      <c r="F252" s="14"/>
      <c r="G252" s="14"/>
      <c r="H252" s="14"/>
      <c r="I252" s="14"/>
    </row>
    <row r="253" ht="11.25" customHeight="1">
      <c r="E253" s="147"/>
      <c r="F253" s="14"/>
      <c r="G253" s="14"/>
      <c r="H253" s="14"/>
      <c r="I253" s="14"/>
    </row>
    <row r="254" ht="11.25" customHeight="1">
      <c r="E254" s="147"/>
      <c r="F254" s="14"/>
      <c r="G254" s="14"/>
      <c r="H254" s="14"/>
      <c r="I254" s="14"/>
    </row>
    <row r="255" ht="11.25" customHeight="1">
      <c r="E255" s="147"/>
      <c r="F255" s="14"/>
      <c r="G255" s="14"/>
      <c r="H255" s="14"/>
      <c r="I255" s="14"/>
    </row>
    <row r="256" ht="11.25" customHeight="1">
      <c r="E256" s="147"/>
      <c r="F256" s="14"/>
      <c r="G256" s="14"/>
      <c r="H256" s="14"/>
      <c r="I256" s="14"/>
    </row>
    <row r="257" ht="11.25" customHeight="1">
      <c r="E257" s="147"/>
      <c r="F257" s="14"/>
      <c r="G257" s="14"/>
      <c r="H257" s="14"/>
      <c r="I257" s="14"/>
    </row>
    <row r="258" ht="11.25" customHeight="1">
      <c r="E258" s="147"/>
      <c r="F258" s="14"/>
      <c r="G258" s="14"/>
      <c r="H258" s="14"/>
      <c r="I258" s="14"/>
    </row>
    <row r="259" ht="11.25" customHeight="1">
      <c r="E259" s="147"/>
      <c r="F259" s="14"/>
      <c r="G259" s="14"/>
      <c r="H259" s="14"/>
      <c r="I259" s="14"/>
    </row>
    <row r="260" ht="11.25" customHeight="1">
      <c r="E260" s="147"/>
      <c r="F260" s="14"/>
      <c r="G260" s="14"/>
      <c r="H260" s="14"/>
      <c r="I260" s="14"/>
    </row>
    <row r="261" ht="11.25" customHeight="1">
      <c r="E261" s="147"/>
      <c r="F261" s="14"/>
      <c r="G261" s="14"/>
      <c r="H261" s="14"/>
      <c r="I261" s="14"/>
    </row>
    <row r="262" ht="11.25" customHeight="1">
      <c r="E262" s="147"/>
      <c r="F262" s="14"/>
      <c r="G262" s="14"/>
      <c r="H262" s="14"/>
      <c r="I262" s="14"/>
    </row>
    <row r="263" ht="11.25" customHeight="1">
      <c r="E263" s="147"/>
      <c r="F263" s="14"/>
      <c r="G263" s="14"/>
      <c r="H263" s="14"/>
      <c r="I263" s="14"/>
    </row>
    <row r="264" ht="11.25" customHeight="1">
      <c r="E264" s="147"/>
      <c r="F264" s="14"/>
      <c r="G264" s="14"/>
      <c r="H264" s="14"/>
      <c r="I264" s="14"/>
    </row>
    <row r="265" ht="11.25" customHeight="1">
      <c r="E265" s="147"/>
      <c r="F265" s="14"/>
      <c r="G265" s="14"/>
      <c r="H265" s="14"/>
      <c r="I265" s="14"/>
    </row>
    <row r="266" ht="11.25" customHeight="1">
      <c r="E266" s="147"/>
      <c r="F266" s="14"/>
      <c r="G266" s="14"/>
      <c r="H266" s="14"/>
      <c r="I266" s="14"/>
    </row>
    <row r="267" ht="11.25" customHeight="1">
      <c r="E267" s="147"/>
      <c r="F267" s="14"/>
      <c r="G267" s="14"/>
      <c r="H267" s="14"/>
      <c r="I267" s="14"/>
    </row>
    <row r="268" ht="11.25" customHeight="1">
      <c r="E268" s="147"/>
      <c r="F268" s="14"/>
      <c r="G268" s="14"/>
      <c r="H268" s="14"/>
      <c r="I268" s="14"/>
    </row>
    <row r="269" ht="11.25" customHeight="1">
      <c r="E269" s="147"/>
      <c r="F269" s="14"/>
      <c r="G269" s="14"/>
      <c r="H269" s="14"/>
      <c r="I269" s="14"/>
    </row>
    <row r="270" ht="11.25" customHeight="1">
      <c r="E270" s="147"/>
      <c r="F270" s="14"/>
      <c r="G270" s="14"/>
      <c r="H270" s="14"/>
      <c r="I270" s="14"/>
    </row>
    <row r="271" ht="11.25" customHeight="1">
      <c r="E271" s="147"/>
      <c r="F271" s="14"/>
      <c r="G271" s="14"/>
      <c r="H271" s="14"/>
      <c r="I271" s="14"/>
    </row>
    <row r="272" ht="11.25" customHeight="1">
      <c r="E272" s="147"/>
      <c r="F272" s="14"/>
      <c r="G272" s="14"/>
      <c r="H272" s="14"/>
      <c r="I272" s="14"/>
    </row>
    <row r="273" ht="11.25" customHeight="1">
      <c r="E273" s="147"/>
      <c r="F273" s="14"/>
      <c r="G273" s="14"/>
      <c r="H273" s="14"/>
      <c r="I273" s="14"/>
    </row>
    <row r="274" ht="11.25" customHeight="1">
      <c r="E274" s="147"/>
      <c r="F274" s="14"/>
      <c r="G274" s="14"/>
      <c r="H274" s="14"/>
      <c r="I274" s="14"/>
    </row>
    <row r="275" ht="11.25" customHeight="1">
      <c r="E275" s="147"/>
      <c r="F275" s="14"/>
      <c r="G275" s="14"/>
      <c r="H275" s="14"/>
      <c r="I275" s="14"/>
    </row>
    <row r="276" ht="11.25" customHeight="1">
      <c r="E276" s="147"/>
      <c r="F276" s="14"/>
      <c r="G276" s="14"/>
      <c r="H276" s="14"/>
      <c r="I276" s="14"/>
    </row>
    <row r="277" ht="11.25" customHeight="1">
      <c r="E277" s="147"/>
      <c r="F277" s="14"/>
      <c r="G277" s="14"/>
      <c r="H277" s="14"/>
      <c r="I277" s="14"/>
    </row>
    <row r="278" ht="11.25" customHeight="1">
      <c r="E278" s="147"/>
      <c r="F278" s="14"/>
      <c r="G278" s="14"/>
      <c r="H278" s="14"/>
      <c r="I278" s="14"/>
    </row>
    <row r="279" ht="11.25" customHeight="1">
      <c r="E279" s="147"/>
      <c r="F279" s="14"/>
      <c r="G279" s="14"/>
      <c r="H279" s="14"/>
      <c r="I279" s="14"/>
    </row>
    <row r="280" ht="11.25" customHeight="1">
      <c r="E280" s="147"/>
      <c r="F280" s="14"/>
      <c r="G280" s="14"/>
      <c r="H280" s="14"/>
      <c r="I280" s="14"/>
    </row>
    <row r="281" ht="11.25" customHeight="1">
      <c r="E281" s="147"/>
      <c r="F281" s="14"/>
      <c r="G281" s="14"/>
      <c r="H281" s="14"/>
      <c r="I281" s="14"/>
    </row>
    <row r="282" ht="11.25" customHeight="1">
      <c r="E282" s="147"/>
      <c r="F282" s="14"/>
      <c r="G282" s="14"/>
      <c r="H282" s="14"/>
      <c r="I282" s="14"/>
    </row>
    <row r="283" ht="11.25" customHeight="1">
      <c r="E283" s="147"/>
      <c r="F283" s="14"/>
      <c r="G283" s="14"/>
      <c r="H283" s="14"/>
      <c r="I283" s="14"/>
    </row>
    <row r="284" ht="11.25" customHeight="1">
      <c r="E284" s="147"/>
      <c r="F284" s="14"/>
      <c r="G284" s="14"/>
      <c r="H284" s="14"/>
      <c r="I284" s="14"/>
    </row>
    <row r="285" ht="11.25" customHeight="1">
      <c r="E285" s="147"/>
      <c r="F285" s="14"/>
      <c r="G285" s="14"/>
      <c r="H285" s="14"/>
      <c r="I285" s="14"/>
    </row>
    <row r="286" ht="11.25" customHeight="1">
      <c r="E286" s="147"/>
      <c r="F286" s="14"/>
      <c r="G286" s="14"/>
      <c r="H286" s="14"/>
      <c r="I286" s="14"/>
    </row>
    <row r="287" ht="11.25" customHeight="1">
      <c r="E287" s="147"/>
      <c r="F287" s="14"/>
      <c r="G287" s="14"/>
      <c r="H287" s="14"/>
      <c r="I287" s="14"/>
    </row>
    <row r="288" ht="11.25" customHeight="1">
      <c r="E288" s="147"/>
      <c r="F288" s="14"/>
      <c r="G288" s="14"/>
      <c r="H288" s="14"/>
      <c r="I288" s="14"/>
    </row>
    <row r="289" ht="11.25" customHeight="1">
      <c r="E289" s="147"/>
      <c r="F289" s="14"/>
      <c r="G289" s="14"/>
      <c r="H289" s="14"/>
      <c r="I289" s="14"/>
    </row>
    <row r="290" ht="11.25" customHeight="1">
      <c r="E290" s="147"/>
      <c r="F290" s="14"/>
      <c r="G290" s="14"/>
      <c r="H290" s="14"/>
      <c r="I290" s="14"/>
    </row>
    <row r="291" ht="11.25" customHeight="1">
      <c r="E291" s="147"/>
      <c r="F291" s="14"/>
      <c r="G291" s="14"/>
      <c r="H291" s="14"/>
      <c r="I291" s="14"/>
    </row>
    <row r="292" ht="11.25" customHeight="1">
      <c r="E292" s="147"/>
      <c r="F292" s="14"/>
      <c r="G292" s="14"/>
      <c r="H292" s="14"/>
      <c r="I292" s="14"/>
    </row>
    <row r="293" ht="11.25" customHeight="1">
      <c r="E293" s="147"/>
      <c r="F293" s="14"/>
      <c r="G293" s="14"/>
      <c r="H293" s="14"/>
      <c r="I293" s="14"/>
    </row>
    <row r="294" ht="11.25" customHeight="1">
      <c r="E294" s="147"/>
      <c r="F294" s="14"/>
      <c r="G294" s="14"/>
      <c r="H294" s="14"/>
      <c r="I294" s="14"/>
    </row>
    <row r="295" ht="11.25" customHeight="1">
      <c r="E295" s="147"/>
      <c r="F295" s="14"/>
      <c r="G295" s="14"/>
      <c r="H295" s="14"/>
      <c r="I295" s="14"/>
    </row>
    <row r="296" ht="11.25" customHeight="1">
      <c r="E296" s="147"/>
      <c r="F296" s="14"/>
      <c r="G296" s="14"/>
      <c r="H296" s="14"/>
      <c r="I296" s="14"/>
    </row>
    <row r="297" ht="11.25" customHeight="1">
      <c r="E297" s="147"/>
      <c r="F297" s="14"/>
      <c r="G297" s="14"/>
      <c r="H297" s="14"/>
      <c r="I297" s="14"/>
    </row>
    <row r="298" ht="11.25" customHeight="1">
      <c r="E298" s="147"/>
      <c r="F298" s="14"/>
      <c r="G298" s="14"/>
      <c r="H298" s="14"/>
      <c r="I298" s="14"/>
    </row>
    <row r="299" ht="11.25" customHeight="1">
      <c r="E299" s="147"/>
      <c r="F299" s="14"/>
      <c r="G299" s="14"/>
      <c r="H299" s="14"/>
      <c r="I299" s="14"/>
    </row>
    <row r="300" ht="11.25" customHeight="1">
      <c r="E300" s="147"/>
      <c r="F300" s="14"/>
      <c r="G300" s="14"/>
      <c r="H300" s="14"/>
      <c r="I300" s="14"/>
    </row>
    <row r="301" ht="11.25" customHeight="1">
      <c r="E301" s="147"/>
      <c r="F301" s="14"/>
      <c r="G301" s="14"/>
      <c r="H301" s="14"/>
      <c r="I301" s="14"/>
    </row>
    <row r="302" ht="11.25" customHeight="1">
      <c r="E302" s="147"/>
      <c r="F302" s="14"/>
      <c r="G302" s="14"/>
      <c r="H302" s="14"/>
      <c r="I302" s="14"/>
    </row>
    <row r="303" ht="11.25" customHeight="1">
      <c r="E303" s="147"/>
      <c r="F303" s="14"/>
      <c r="G303" s="14"/>
      <c r="H303" s="14"/>
      <c r="I303" s="14"/>
    </row>
    <row r="304" ht="11.25" customHeight="1">
      <c r="E304" s="147"/>
      <c r="F304" s="14"/>
      <c r="G304" s="14"/>
      <c r="H304" s="14"/>
      <c r="I304" s="14"/>
    </row>
    <row r="305" ht="11.25" customHeight="1">
      <c r="E305" s="147"/>
      <c r="F305" s="14"/>
      <c r="G305" s="14"/>
      <c r="H305" s="14"/>
      <c r="I305" s="14"/>
    </row>
    <row r="306" ht="11.25" customHeight="1">
      <c r="E306" s="147"/>
      <c r="F306" s="14"/>
      <c r="G306" s="14"/>
      <c r="H306" s="14"/>
      <c r="I306" s="14"/>
    </row>
    <row r="307" ht="11.25" customHeight="1">
      <c r="E307" s="147"/>
      <c r="F307" s="14"/>
      <c r="G307" s="14"/>
      <c r="H307" s="14"/>
      <c r="I307" s="14"/>
    </row>
    <row r="308" ht="11.25" customHeight="1">
      <c r="E308" s="147"/>
      <c r="F308" s="14"/>
      <c r="G308" s="14"/>
      <c r="H308" s="14"/>
      <c r="I308" s="14"/>
    </row>
    <row r="309" ht="11.25" customHeight="1">
      <c r="E309" s="147"/>
      <c r="F309" s="14"/>
      <c r="G309" s="14"/>
      <c r="H309" s="14"/>
      <c r="I309" s="14"/>
    </row>
    <row r="310" ht="11.25" customHeight="1">
      <c r="E310" s="147"/>
      <c r="F310" s="14"/>
      <c r="G310" s="14"/>
      <c r="H310" s="14"/>
      <c r="I310" s="14"/>
    </row>
    <row r="311" ht="11.25" customHeight="1">
      <c r="E311" s="147"/>
      <c r="F311" s="14"/>
      <c r="G311" s="14"/>
      <c r="H311" s="14"/>
      <c r="I311" s="14"/>
    </row>
    <row r="312" ht="11.25" customHeight="1">
      <c r="E312" s="147"/>
      <c r="F312" s="14"/>
      <c r="G312" s="14"/>
      <c r="H312" s="14"/>
      <c r="I312" s="14"/>
    </row>
    <row r="313" ht="11.25" customHeight="1">
      <c r="E313" s="147"/>
      <c r="F313" s="14"/>
      <c r="G313" s="14"/>
      <c r="H313" s="14"/>
      <c r="I313" s="14"/>
    </row>
    <row r="314" ht="11.25" customHeight="1">
      <c r="E314" s="147"/>
      <c r="F314" s="14"/>
      <c r="G314" s="14"/>
      <c r="H314" s="14"/>
      <c r="I314" s="14"/>
    </row>
    <row r="315" ht="11.25" customHeight="1">
      <c r="E315" s="147"/>
      <c r="F315" s="14"/>
      <c r="G315" s="14"/>
      <c r="H315" s="14"/>
      <c r="I315" s="14"/>
    </row>
    <row r="316" ht="11.25" customHeight="1">
      <c r="E316" s="147"/>
      <c r="F316" s="14"/>
      <c r="G316" s="14"/>
      <c r="H316" s="14"/>
      <c r="I316" s="14"/>
    </row>
    <row r="317" ht="11.25" customHeight="1">
      <c r="E317" s="147"/>
      <c r="F317" s="14"/>
      <c r="G317" s="14"/>
      <c r="H317" s="14"/>
      <c r="I317" s="14"/>
    </row>
    <row r="318" ht="11.25" customHeight="1">
      <c r="E318" s="147"/>
      <c r="F318" s="14"/>
      <c r="G318" s="14"/>
      <c r="H318" s="14"/>
      <c r="I318" s="14"/>
    </row>
    <row r="319" ht="11.25" customHeight="1">
      <c r="E319" s="147"/>
      <c r="F319" s="14"/>
      <c r="G319" s="14"/>
      <c r="H319" s="14"/>
      <c r="I319" s="14"/>
    </row>
    <row r="320" ht="11.25" customHeight="1">
      <c r="E320" s="147"/>
      <c r="F320" s="14"/>
      <c r="G320" s="14"/>
      <c r="H320" s="14"/>
      <c r="I320" s="14"/>
    </row>
    <row r="321" ht="11.25" customHeight="1">
      <c r="E321" s="147"/>
      <c r="F321" s="14"/>
      <c r="G321" s="14"/>
      <c r="H321" s="14"/>
      <c r="I321" s="14"/>
    </row>
    <row r="322" ht="11.25" customHeight="1">
      <c r="E322" s="147"/>
      <c r="F322" s="14"/>
      <c r="G322" s="14"/>
      <c r="H322" s="14"/>
      <c r="I322" s="14"/>
    </row>
    <row r="323" ht="11.25" customHeight="1">
      <c r="E323" s="147"/>
      <c r="F323" s="14"/>
      <c r="G323" s="14"/>
      <c r="H323" s="14"/>
      <c r="I323" s="14"/>
    </row>
    <row r="324" ht="11.25" customHeight="1">
      <c r="E324" s="147"/>
      <c r="F324" s="14"/>
      <c r="G324" s="14"/>
      <c r="H324" s="14"/>
      <c r="I324" s="14"/>
    </row>
    <row r="325" ht="11.25" customHeight="1">
      <c r="E325" s="147"/>
      <c r="F325" s="14"/>
      <c r="G325" s="14"/>
      <c r="H325" s="14"/>
      <c r="I325" s="14"/>
    </row>
    <row r="326" ht="11.25" customHeight="1">
      <c r="E326" s="147"/>
      <c r="F326" s="14"/>
      <c r="G326" s="14"/>
      <c r="H326" s="14"/>
      <c r="I326" s="14"/>
    </row>
    <row r="327" ht="11.25" customHeight="1">
      <c r="E327" s="147"/>
      <c r="F327" s="14"/>
      <c r="G327" s="14"/>
      <c r="H327" s="14"/>
      <c r="I327" s="14"/>
    </row>
    <row r="328" ht="11.25" customHeight="1">
      <c r="E328" s="147"/>
      <c r="F328" s="14"/>
      <c r="G328" s="14"/>
      <c r="H328" s="14"/>
      <c r="I328" s="14"/>
    </row>
    <row r="329" ht="11.25" customHeight="1">
      <c r="E329" s="147"/>
      <c r="F329" s="14"/>
      <c r="G329" s="14"/>
      <c r="H329" s="14"/>
      <c r="I329" s="14"/>
    </row>
    <row r="330" ht="11.25" customHeight="1">
      <c r="E330" s="147"/>
      <c r="F330" s="14"/>
      <c r="G330" s="14"/>
      <c r="H330" s="14"/>
      <c r="I330" s="14"/>
    </row>
    <row r="331" ht="11.25" customHeight="1">
      <c r="E331" s="147"/>
      <c r="F331" s="14"/>
      <c r="G331" s="14"/>
      <c r="H331" s="14"/>
      <c r="I331" s="14"/>
    </row>
    <row r="332" ht="11.25" customHeight="1">
      <c r="E332" s="147"/>
      <c r="F332" s="14"/>
      <c r="G332" s="14"/>
      <c r="H332" s="14"/>
      <c r="I332" s="14"/>
    </row>
    <row r="333" ht="11.25" customHeight="1">
      <c r="E333" s="147"/>
      <c r="F333" s="14"/>
      <c r="G333" s="14"/>
      <c r="H333" s="14"/>
      <c r="I333" s="14"/>
    </row>
    <row r="334" ht="11.25" customHeight="1">
      <c r="E334" s="147"/>
      <c r="F334" s="14"/>
      <c r="G334" s="14"/>
      <c r="H334" s="14"/>
      <c r="I334" s="14"/>
    </row>
    <row r="335" ht="11.25" customHeight="1">
      <c r="E335" s="147"/>
      <c r="F335" s="14"/>
      <c r="G335" s="14"/>
      <c r="H335" s="14"/>
      <c r="I335" s="14"/>
    </row>
    <row r="336" ht="11.25" customHeight="1">
      <c r="E336" s="147"/>
      <c r="F336" s="14"/>
      <c r="G336" s="14"/>
      <c r="H336" s="14"/>
      <c r="I336" s="14"/>
    </row>
    <row r="337" ht="11.25" customHeight="1">
      <c r="E337" s="147"/>
      <c r="F337" s="14"/>
      <c r="G337" s="14"/>
      <c r="H337" s="14"/>
      <c r="I337" s="14"/>
    </row>
    <row r="338" ht="11.25" customHeight="1">
      <c r="E338" s="147"/>
      <c r="F338" s="14"/>
      <c r="G338" s="14"/>
      <c r="H338" s="14"/>
      <c r="I338" s="14"/>
    </row>
    <row r="339" ht="11.25" customHeight="1">
      <c r="E339" s="147"/>
      <c r="F339" s="14"/>
      <c r="G339" s="14"/>
      <c r="H339" s="14"/>
      <c r="I339" s="14"/>
    </row>
    <row r="340" ht="11.25" customHeight="1">
      <c r="E340" s="147"/>
      <c r="F340" s="14"/>
      <c r="G340" s="14"/>
      <c r="H340" s="14"/>
      <c r="I340" s="14"/>
    </row>
    <row r="341" ht="11.25" customHeight="1">
      <c r="E341" s="147"/>
      <c r="F341" s="14"/>
      <c r="G341" s="14"/>
      <c r="H341" s="14"/>
      <c r="I341" s="14"/>
    </row>
    <row r="342" ht="11.25" customHeight="1">
      <c r="E342" s="147"/>
      <c r="F342" s="14"/>
      <c r="G342" s="14"/>
      <c r="H342" s="14"/>
      <c r="I342" s="14"/>
    </row>
    <row r="343" ht="11.25" customHeight="1">
      <c r="E343" s="147"/>
      <c r="F343" s="14"/>
      <c r="G343" s="14"/>
      <c r="H343" s="14"/>
      <c r="I343" s="14"/>
    </row>
    <row r="344" ht="11.25" customHeight="1">
      <c r="E344" s="147"/>
      <c r="F344" s="14"/>
      <c r="G344" s="14"/>
      <c r="H344" s="14"/>
      <c r="I344" s="14"/>
    </row>
    <row r="345" ht="11.25" customHeight="1">
      <c r="E345" s="147"/>
      <c r="F345" s="14"/>
      <c r="G345" s="14"/>
      <c r="H345" s="14"/>
      <c r="I345" s="14"/>
    </row>
    <row r="346" ht="11.25" customHeight="1">
      <c r="E346" s="147"/>
      <c r="F346" s="14"/>
      <c r="G346" s="14"/>
      <c r="H346" s="14"/>
      <c r="I346" s="14"/>
    </row>
    <row r="347" ht="11.25" customHeight="1">
      <c r="E347" s="147"/>
      <c r="F347" s="14"/>
      <c r="G347" s="14"/>
      <c r="H347" s="14"/>
      <c r="I347" s="14"/>
    </row>
    <row r="348" ht="11.25" customHeight="1">
      <c r="E348" s="147"/>
      <c r="F348" s="14"/>
      <c r="G348" s="14"/>
      <c r="H348" s="14"/>
      <c r="I348" s="14"/>
    </row>
    <row r="349" ht="11.25" customHeight="1">
      <c r="E349" s="147"/>
      <c r="F349" s="14"/>
      <c r="G349" s="14"/>
      <c r="H349" s="14"/>
      <c r="I349" s="14"/>
    </row>
    <row r="350" ht="11.25" customHeight="1">
      <c r="E350" s="147"/>
      <c r="F350" s="14"/>
      <c r="G350" s="14"/>
      <c r="H350" s="14"/>
      <c r="I350" s="14"/>
    </row>
    <row r="351" ht="11.25" customHeight="1">
      <c r="E351" s="147"/>
      <c r="F351" s="14"/>
      <c r="G351" s="14"/>
      <c r="H351" s="14"/>
      <c r="I351" s="14"/>
    </row>
    <row r="352" ht="11.25" customHeight="1">
      <c r="E352" s="147"/>
      <c r="F352" s="14"/>
      <c r="G352" s="14"/>
      <c r="H352" s="14"/>
      <c r="I352" s="14"/>
    </row>
    <row r="353" ht="11.25" customHeight="1">
      <c r="E353" s="147"/>
      <c r="F353" s="14"/>
      <c r="G353" s="14"/>
      <c r="H353" s="14"/>
      <c r="I353" s="14"/>
    </row>
    <row r="354" ht="11.25" customHeight="1">
      <c r="E354" s="147"/>
      <c r="F354" s="14"/>
      <c r="G354" s="14"/>
      <c r="H354" s="14"/>
      <c r="I354" s="14"/>
    </row>
    <row r="355" ht="11.25" customHeight="1">
      <c r="E355" s="147"/>
      <c r="F355" s="14"/>
      <c r="G355" s="14"/>
      <c r="H355" s="14"/>
      <c r="I355" s="14"/>
    </row>
    <row r="356" ht="11.25" customHeight="1">
      <c r="E356" s="147"/>
      <c r="F356" s="14"/>
      <c r="G356" s="14"/>
      <c r="H356" s="14"/>
      <c r="I356" s="14"/>
    </row>
    <row r="357" ht="11.25" customHeight="1">
      <c r="E357" s="147"/>
      <c r="F357" s="14"/>
      <c r="G357" s="14"/>
      <c r="H357" s="14"/>
      <c r="I357" s="14"/>
    </row>
    <row r="358" ht="11.25" customHeight="1">
      <c r="E358" s="147"/>
      <c r="F358" s="14"/>
      <c r="G358" s="14"/>
      <c r="H358" s="14"/>
      <c r="I358" s="14"/>
    </row>
    <row r="359" ht="11.25" customHeight="1">
      <c r="E359" s="147"/>
      <c r="F359" s="14"/>
      <c r="G359" s="14"/>
      <c r="H359" s="14"/>
      <c r="I359" s="14"/>
    </row>
    <row r="360" ht="11.25" customHeight="1">
      <c r="E360" s="147"/>
      <c r="F360" s="14"/>
      <c r="G360" s="14"/>
      <c r="H360" s="14"/>
      <c r="I360" s="14"/>
    </row>
    <row r="361" ht="11.25" customHeight="1">
      <c r="E361" s="147"/>
      <c r="F361" s="14"/>
      <c r="G361" s="14"/>
      <c r="H361" s="14"/>
      <c r="I361" s="14"/>
    </row>
    <row r="362" ht="11.25" customHeight="1">
      <c r="E362" s="147"/>
      <c r="F362" s="14"/>
      <c r="G362" s="14"/>
      <c r="H362" s="14"/>
      <c r="I362" s="14"/>
    </row>
    <row r="363" ht="11.25" customHeight="1">
      <c r="E363" s="147"/>
      <c r="F363" s="14"/>
      <c r="G363" s="14"/>
      <c r="H363" s="14"/>
      <c r="I363" s="14"/>
    </row>
    <row r="364" ht="11.25" customHeight="1">
      <c r="E364" s="147"/>
      <c r="F364" s="14"/>
      <c r="G364" s="14"/>
      <c r="H364" s="14"/>
      <c r="I364" s="14"/>
    </row>
    <row r="365" ht="11.25" customHeight="1">
      <c r="E365" s="147"/>
      <c r="F365" s="14"/>
      <c r="G365" s="14"/>
      <c r="H365" s="14"/>
      <c r="I365" s="14"/>
    </row>
    <row r="366" ht="11.25" customHeight="1">
      <c r="E366" s="147"/>
      <c r="F366" s="14"/>
      <c r="G366" s="14"/>
      <c r="H366" s="14"/>
      <c r="I366" s="14"/>
    </row>
    <row r="367" ht="11.25" customHeight="1">
      <c r="E367" s="147"/>
      <c r="F367" s="14"/>
      <c r="G367" s="14"/>
      <c r="H367" s="14"/>
      <c r="I367" s="14"/>
    </row>
    <row r="368" ht="11.25" customHeight="1">
      <c r="E368" s="147"/>
      <c r="F368" s="14"/>
      <c r="G368" s="14"/>
      <c r="H368" s="14"/>
      <c r="I368" s="14"/>
    </row>
    <row r="369" ht="11.25" customHeight="1">
      <c r="E369" s="147"/>
      <c r="F369" s="14"/>
      <c r="G369" s="14"/>
      <c r="H369" s="14"/>
      <c r="I369" s="14"/>
    </row>
    <row r="370" ht="11.25" customHeight="1">
      <c r="E370" s="147"/>
      <c r="F370" s="14"/>
      <c r="G370" s="14"/>
      <c r="H370" s="14"/>
      <c r="I370" s="14"/>
    </row>
    <row r="371" ht="11.25" customHeight="1">
      <c r="E371" s="147"/>
      <c r="F371" s="14"/>
      <c r="G371" s="14"/>
      <c r="H371" s="14"/>
      <c r="I371" s="14"/>
    </row>
    <row r="372" ht="11.25" customHeight="1">
      <c r="E372" s="147"/>
      <c r="F372" s="14"/>
      <c r="G372" s="14"/>
      <c r="H372" s="14"/>
      <c r="I372" s="14"/>
    </row>
    <row r="373" ht="11.25" customHeight="1">
      <c r="E373" s="147"/>
      <c r="F373" s="14"/>
      <c r="G373" s="14"/>
      <c r="H373" s="14"/>
      <c r="I373" s="14"/>
    </row>
    <row r="374" ht="11.25" customHeight="1">
      <c r="E374" s="147"/>
      <c r="F374" s="14"/>
      <c r="G374" s="14"/>
      <c r="H374" s="14"/>
      <c r="I374" s="14"/>
    </row>
    <row r="375" ht="11.25" customHeight="1">
      <c r="E375" s="147"/>
      <c r="F375" s="14"/>
      <c r="G375" s="14"/>
      <c r="H375" s="14"/>
      <c r="I375" s="14"/>
    </row>
    <row r="376" ht="11.25" customHeight="1">
      <c r="E376" s="147"/>
      <c r="F376" s="14"/>
      <c r="G376" s="14"/>
      <c r="H376" s="14"/>
      <c r="I376" s="14"/>
    </row>
    <row r="377" ht="11.25" customHeight="1">
      <c r="E377" s="147"/>
      <c r="F377" s="14"/>
      <c r="G377" s="14"/>
      <c r="H377" s="14"/>
      <c r="I377" s="14"/>
    </row>
    <row r="378" ht="11.25" customHeight="1">
      <c r="E378" s="147"/>
      <c r="F378" s="14"/>
      <c r="G378" s="14"/>
      <c r="H378" s="14"/>
      <c r="I378" s="14"/>
    </row>
    <row r="379" ht="11.25" customHeight="1">
      <c r="E379" s="147"/>
      <c r="F379" s="14"/>
      <c r="G379" s="14"/>
      <c r="H379" s="14"/>
      <c r="I379" s="14"/>
    </row>
    <row r="380" ht="11.25" customHeight="1">
      <c r="E380" s="147"/>
      <c r="F380" s="14"/>
      <c r="G380" s="14"/>
      <c r="H380" s="14"/>
      <c r="I380" s="14"/>
    </row>
    <row r="381" ht="11.25" customHeight="1">
      <c r="E381" s="147"/>
      <c r="F381" s="14"/>
      <c r="G381" s="14"/>
      <c r="H381" s="14"/>
      <c r="I381" s="14"/>
    </row>
    <row r="382" ht="11.25" customHeight="1">
      <c r="E382" s="147"/>
      <c r="F382" s="14"/>
      <c r="G382" s="14"/>
      <c r="H382" s="14"/>
      <c r="I382" s="14"/>
    </row>
    <row r="383" ht="11.25" customHeight="1">
      <c r="E383" s="147"/>
      <c r="F383" s="14"/>
      <c r="G383" s="14"/>
      <c r="H383" s="14"/>
      <c r="I383" s="14"/>
    </row>
    <row r="384" ht="11.25" customHeight="1">
      <c r="E384" s="147"/>
      <c r="F384" s="14"/>
      <c r="G384" s="14"/>
      <c r="H384" s="14"/>
      <c r="I384" s="14"/>
    </row>
    <row r="385" ht="11.25" customHeight="1">
      <c r="E385" s="147"/>
      <c r="F385" s="14"/>
      <c r="G385" s="14"/>
      <c r="H385" s="14"/>
      <c r="I385" s="14"/>
    </row>
    <row r="386" ht="11.25" customHeight="1">
      <c r="E386" s="147"/>
      <c r="F386" s="14"/>
      <c r="G386" s="14"/>
      <c r="H386" s="14"/>
      <c r="I386" s="14"/>
    </row>
    <row r="387" ht="11.25" customHeight="1">
      <c r="E387" s="147"/>
      <c r="F387" s="14"/>
      <c r="G387" s="14"/>
      <c r="H387" s="14"/>
      <c r="I387" s="14"/>
    </row>
    <row r="388" ht="11.25" customHeight="1">
      <c r="E388" s="147"/>
      <c r="F388" s="14"/>
      <c r="G388" s="14"/>
      <c r="H388" s="14"/>
      <c r="I388" s="14"/>
    </row>
    <row r="389" ht="11.25" customHeight="1">
      <c r="E389" s="147"/>
      <c r="F389" s="14"/>
      <c r="G389" s="14"/>
      <c r="H389" s="14"/>
      <c r="I389" s="14"/>
    </row>
    <row r="390" ht="11.25" customHeight="1">
      <c r="E390" s="147"/>
      <c r="F390" s="14"/>
      <c r="G390" s="14"/>
      <c r="H390" s="14"/>
      <c r="I390" s="14"/>
    </row>
    <row r="391" ht="11.25" customHeight="1">
      <c r="E391" s="147"/>
      <c r="F391" s="14"/>
      <c r="G391" s="14"/>
      <c r="H391" s="14"/>
      <c r="I391" s="14"/>
    </row>
    <row r="392" ht="11.25" customHeight="1">
      <c r="E392" s="147"/>
      <c r="F392" s="14"/>
      <c r="G392" s="14"/>
      <c r="H392" s="14"/>
      <c r="I392" s="14"/>
    </row>
    <row r="393" ht="11.25" customHeight="1">
      <c r="E393" s="147"/>
      <c r="F393" s="14"/>
      <c r="G393" s="14"/>
      <c r="H393" s="14"/>
      <c r="I393" s="14"/>
    </row>
    <row r="394" ht="11.25" customHeight="1">
      <c r="E394" s="147"/>
      <c r="F394" s="14"/>
      <c r="G394" s="14"/>
      <c r="H394" s="14"/>
      <c r="I394" s="14"/>
    </row>
    <row r="395" ht="11.25" customHeight="1">
      <c r="E395" s="147"/>
      <c r="F395" s="14"/>
      <c r="G395" s="14"/>
      <c r="H395" s="14"/>
      <c r="I395" s="14"/>
    </row>
    <row r="396" ht="11.25" customHeight="1">
      <c r="E396" s="147"/>
      <c r="F396" s="14"/>
      <c r="G396" s="14"/>
      <c r="H396" s="14"/>
      <c r="I396" s="14"/>
    </row>
    <row r="397" ht="11.25" customHeight="1">
      <c r="E397" s="147"/>
      <c r="F397" s="14"/>
      <c r="G397" s="14"/>
      <c r="H397" s="14"/>
      <c r="I397" s="14"/>
    </row>
    <row r="398" ht="11.25" customHeight="1">
      <c r="E398" s="147"/>
      <c r="F398" s="14"/>
      <c r="G398" s="14"/>
      <c r="H398" s="14"/>
      <c r="I398" s="14"/>
    </row>
    <row r="399" ht="11.25" customHeight="1">
      <c r="E399" s="147"/>
      <c r="F399" s="14"/>
      <c r="G399" s="14"/>
      <c r="H399" s="14"/>
      <c r="I399" s="14"/>
    </row>
    <row r="400" ht="11.25" customHeight="1">
      <c r="E400" s="147"/>
      <c r="F400" s="14"/>
      <c r="G400" s="14"/>
      <c r="H400" s="14"/>
      <c r="I400" s="14"/>
    </row>
    <row r="401" ht="11.25" customHeight="1">
      <c r="E401" s="147"/>
      <c r="F401" s="14"/>
      <c r="G401" s="14"/>
      <c r="H401" s="14"/>
      <c r="I401" s="14"/>
    </row>
    <row r="402" ht="11.25" customHeight="1">
      <c r="E402" s="147"/>
      <c r="F402" s="14"/>
      <c r="G402" s="14"/>
      <c r="H402" s="14"/>
      <c r="I402" s="14"/>
    </row>
    <row r="403" ht="11.25" customHeight="1">
      <c r="E403" s="147"/>
      <c r="F403" s="14"/>
      <c r="G403" s="14"/>
      <c r="H403" s="14"/>
      <c r="I403" s="14"/>
    </row>
    <row r="404" ht="11.25" customHeight="1">
      <c r="E404" s="147"/>
      <c r="F404" s="14"/>
      <c r="G404" s="14"/>
      <c r="H404" s="14"/>
      <c r="I404" s="14"/>
    </row>
    <row r="405" ht="11.25" customHeight="1">
      <c r="E405" s="147"/>
      <c r="F405" s="14"/>
      <c r="G405" s="14"/>
      <c r="H405" s="14"/>
      <c r="I405" s="14"/>
    </row>
    <row r="406" ht="11.25" customHeight="1">
      <c r="E406" s="147"/>
      <c r="F406" s="14"/>
      <c r="G406" s="14"/>
      <c r="H406" s="14"/>
      <c r="I406" s="14"/>
    </row>
    <row r="407" ht="11.25" customHeight="1">
      <c r="E407" s="147"/>
      <c r="F407" s="14"/>
      <c r="G407" s="14"/>
      <c r="H407" s="14"/>
      <c r="I407" s="14"/>
    </row>
    <row r="408" ht="11.25" customHeight="1">
      <c r="E408" s="147"/>
      <c r="F408" s="14"/>
      <c r="G408" s="14"/>
      <c r="H408" s="14"/>
      <c r="I408" s="14"/>
    </row>
    <row r="409" ht="11.25" customHeight="1">
      <c r="E409" s="147"/>
      <c r="F409" s="14"/>
      <c r="G409" s="14"/>
      <c r="H409" s="14"/>
      <c r="I409" s="14"/>
    </row>
    <row r="410" ht="11.25" customHeight="1">
      <c r="E410" s="147"/>
      <c r="F410" s="14"/>
      <c r="G410" s="14"/>
      <c r="H410" s="14"/>
      <c r="I410" s="14"/>
    </row>
    <row r="411" ht="11.25" customHeight="1">
      <c r="E411" s="147"/>
      <c r="F411" s="14"/>
      <c r="G411" s="14"/>
      <c r="H411" s="14"/>
      <c r="I411" s="14"/>
    </row>
    <row r="412" ht="11.25" customHeight="1">
      <c r="E412" s="147"/>
      <c r="F412" s="14"/>
      <c r="G412" s="14"/>
      <c r="H412" s="14"/>
      <c r="I412" s="14"/>
    </row>
    <row r="413" ht="11.25" customHeight="1">
      <c r="E413" s="147"/>
      <c r="F413" s="14"/>
      <c r="G413" s="14"/>
      <c r="H413" s="14"/>
      <c r="I413" s="14"/>
    </row>
    <row r="414" ht="11.25" customHeight="1">
      <c r="E414" s="147"/>
      <c r="F414" s="14"/>
      <c r="G414" s="14"/>
      <c r="H414" s="14"/>
      <c r="I414" s="14"/>
    </row>
    <row r="415" ht="11.25" customHeight="1">
      <c r="E415" s="147"/>
      <c r="F415" s="14"/>
      <c r="G415" s="14"/>
      <c r="H415" s="14"/>
      <c r="I415" s="14"/>
    </row>
    <row r="416" ht="11.25" customHeight="1">
      <c r="E416" s="147"/>
      <c r="F416" s="14"/>
      <c r="G416" s="14"/>
      <c r="H416" s="14"/>
      <c r="I416" s="14"/>
    </row>
    <row r="417" ht="11.25" customHeight="1">
      <c r="E417" s="147"/>
      <c r="F417" s="14"/>
      <c r="G417" s="14"/>
      <c r="H417" s="14"/>
      <c r="I417" s="14"/>
    </row>
    <row r="418" ht="11.25" customHeight="1">
      <c r="E418" s="147"/>
      <c r="F418" s="14"/>
      <c r="G418" s="14"/>
      <c r="H418" s="14"/>
      <c r="I418" s="14"/>
    </row>
    <row r="419" ht="11.25" customHeight="1">
      <c r="E419" s="147"/>
      <c r="F419" s="14"/>
      <c r="G419" s="14"/>
      <c r="H419" s="14"/>
      <c r="I419" s="14"/>
    </row>
    <row r="420" ht="11.25" customHeight="1">
      <c r="E420" s="147"/>
      <c r="F420" s="14"/>
      <c r="G420" s="14"/>
      <c r="H420" s="14"/>
      <c r="I420" s="14"/>
    </row>
    <row r="421" ht="11.25" customHeight="1">
      <c r="E421" s="147"/>
      <c r="F421" s="14"/>
      <c r="G421" s="14"/>
      <c r="H421" s="14"/>
      <c r="I421" s="14"/>
    </row>
    <row r="422" ht="11.25" customHeight="1">
      <c r="E422" s="147"/>
      <c r="F422" s="14"/>
      <c r="G422" s="14"/>
      <c r="H422" s="14"/>
      <c r="I422" s="14"/>
    </row>
    <row r="423" ht="11.25" customHeight="1">
      <c r="E423" s="147"/>
      <c r="F423" s="14"/>
      <c r="G423" s="14"/>
      <c r="H423" s="14"/>
      <c r="I423" s="14"/>
    </row>
    <row r="424" ht="11.25" customHeight="1">
      <c r="E424" s="147"/>
      <c r="F424" s="14"/>
      <c r="G424" s="14"/>
      <c r="H424" s="14"/>
      <c r="I424" s="14"/>
    </row>
    <row r="425" ht="11.25" customHeight="1">
      <c r="E425" s="147"/>
      <c r="F425" s="14"/>
      <c r="G425" s="14"/>
      <c r="H425" s="14"/>
      <c r="I425" s="14"/>
    </row>
    <row r="426" ht="11.25" customHeight="1">
      <c r="E426" s="147"/>
      <c r="F426" s="14"/>
      <c r="G426" s="14"/>
      <c r="H426" s="14"/>
      <c r="I426" s="14"/>
    </row>
    <row r="427" ht="11.25" customHeight="1">
      <c r="E427" s="147"/>
      <c r="F427" s="14"/>
      <c r="G427" s="14"/>
      <c r="H427" s="14"/>
      <c r="I427" s="14"/>
    </row>
    <row r="428" ht="11.25" customHeight="1">
      <c r="E428" s="147"/>
      <c r="F428" s="14"/>
      <c r="G428" s="14"/>
      <c r="H428" s="14"/>
      <c r="I428" s="14"/>
    </row>
    <row r="429" ht="11.25" customHeight="1">
      <c r="E429" s="147"/>
      <c r="F429" s="14"/>
      <c r="G429" s="14"/>
      <c r="H429" s="14"/>
      <c r="I429" s="14"/>
    </row>
    <row r="430" ht="11.25" customHeight="1">
      <c r="E430" s="147"/>
      <c r="F430" s="14"/>
      <c r="G430" s="14"/>
      <c r="H430" s="14"/>
      <c r="I430" s="14"/>
    </row>
    <row r="431" ht="11.25" customHeight="1">
      <c r="E431" s="147"/>
      <c r="F431" s="14"/>
      <c r="G431" s="14"/>
      <c r="H431" s="14"/>
      <c r="I431" s="14"/>
    </row>
    <row r="432" ht="11.25" customHeight="1">
      <c r="E432" s="147"/>
      <c r="F432" s="14"/>
      <c r="G432" s="14"/>
      <c r="H432" s="14"/>
      <c r="I432" s="14"/>
    </row>
    <row r="433" ht="11.25" customHeight="1">
      <c r="E433" s="147"/>
      <c r="F433" s="14"/>
      <c r="G433" s="14"/>
      <c r="H433" s="14"/>
      <c r="I433" s="14"/>
    </row>
    <row r="434" ht="11.25" customHeight="1">
      <c r="E434" s="147"/>
      <c r="F434" s="14"/>
      <c r="G434" s="14"/>
      <c r="H434" s="14"/>
      <c r="I434" s="14"/>
    </row>
    <row r="435" ht="11.25" customHeight="1">
      <c r="E435" s="147"/>
      <c r="F435" s="14"/>
      <c r="G435" s="14"/>
      <c r="H435" s="14"/>
      <c r="I435" s="14"/>
    </row>
    <row r="436" ht="11.25" customHeight="1">
      <c r="E436" s="147"/>
      <c r="F436" s="14"/>
      <c r="G436" s="14"/>
      <c r="H436" s="14"/>
      <c r="I436" s="14"/>
    </row>
    <row r="437" ht="11.25" customHeight="1">
      <c r="E437" s="147"/>
      <c r="F437" s="14"/>
      <c r="G437" s="14"/>
      <c r="H437" s="14"/>
      <c r="I437" s="14"/>
    </row>
    <row r="438" ht="11.25" customHeight="1">
      <c r="E438" s="147"/>
      <c r="F438" s="14"/>
      <c r="G438" s="14"/>
      <c r="H438" s="14"/>
      <c r="I438" s="14"/>
    </row>
    <row r="439" ht="11.25" customHeight="1">
      <c r="E439" s="147"/>
      <c r="F439" s="14"/>
      <c r="G439" s="14"/>
      <c r="H439" s="14"/>
      <c r="I439" s="14"/>
    </row>
    <row r="440" ht="11.25" customHeight="1">
      <c r="E440" s="147"/>
      <c r="F440" s="14"/>
      <c r="G440" s="14"/>
      <c r="H440" s="14"/>
      <c r="I440" s="14"/>
    </row>
    <row r="441" ht="11.25" customHeight="1">
      <c r="E441" s="147"/>
      <c r="F441" s="14"/>
      <c r="G441" s="14"/>
      <c r="H441" s="14"/>
      <c r="I441" s="14"/>
    </row>
    <row r="442" ht="11.25" customHeight="1">
      <c r="E442" s="147"/>
      <c r="F442" s="14"/>
      <c r="G442" s="14"/>
      <c r="H442" s="14"/>
      <c r="I442" s="14"/>
    </row>
    <row r="443" ht="11.25" customHeight="1">
      <c r="E443" s="147"/>
      <c r="F443" s="14"/>
      <c r="G443" s="14"/>
      <c r="H443" s="14"/>
      <c r="I443" s="14"/>
    </row>
    <row r="444" ht="11.25" customHeight="1">
      <c r="E444" s="147"/>
      <c r="F444" s="14"/>
      <c r="G444" s="14"/>
      <c r="H444" s="14"/>
      <c r="I444" s="14"/>
    </row>
    <row r="445" ht="11.25" customHeight="1">
      <c r="E445" s="147"/>
      <c r="F445" s="14"/>
      <c r="G445" s="14"/>
      <c r="H445" s="14"/>
      <c r="I445" s="14"/>
    </row>
    <row r="446" ht="11.25" customHeight="1">
      <c r="E446" s="147"/>
      <c r="F446" s="14"/>
      <c r="G446" s="14"/>
      <c r="H446" s="14"/>
      <c r="I446" s="14"/>
    </row>
    <row r="447" ht="11.25" customHeight="1">
      <c r="E447" s="147"/>
      <c r="F447" s="14"/>
      <c r="G447" s="14"/>
      <c r="H447" s="14"/>
      <c r="I447" s="14"/>
    </row>
    <row r="448" ht="11.25" customHeight="1">
      <c r="E448" s="147"/>
      <c r="F448" s="14"/>
      <c r="G448" s="14"/>
      <c r="H448" s="14"/>
      <c r="I448" s="14"/>
    </row>
    <row r="449" ht="11.25" customHeight="1">
      <c r="E449" s="147"/>
      <c r="F449" s="14"/>
      <c r="G449" s="14"/>
      <c r="H449" s="14"/>
      <c r="I449" s="14"/>
    </row>
    <row r="450" ht="11.25" customHeight="1">
      <c r="E450" s="147"/>
      <c r="F450" s="14"/>
      <c r="G450" s="14"/>
      <c r="H450" s="14"/>
      <c r="I450" s="14"/>
    </row>
    <row r="451" ht="11.25" customHeight="1">
      <c r="E451" s="147"/>
      <c r="F451" s="14"/>
      <c r="G451" s="14"/>
      <c r="H451" s="14"/>
      <c r="I451" s="14"/>
    </row>
    <row r="452" ht="11.25" customHeight="1">
      <c r="E452" s="147"/>
      <c r="F452" s="14"/>
      <c r="G452" s="14"/>
      <c r="H452" s="14"/>
      <c r="I452" s="14"/>
    </row>
    <row r="453" ht="11.25" customHeight="1">
      <c r="E453" s="147"/>
      <c r="F453" s="14"/>
      <c r="G453" s="14"/>
      <c r="H453" s="14"/>
      <c r="I453" s="14"/>
    </row>
    <row r="454" ht="11.25" customHeight="1">
      <c r="E454" s="147"/>
      <c r="F454" s="14"/>
      <c r="G454" s="14"/>
      <c r="H454" s="14"/>
      <c r="I454" s="14"/>
    </row>
    <row r="455" ht="11.25" customHeight="1">
      <c r="E455" s="147"/>
      <c r="F455" s="14"/>
      <c r="G455" s="14"/>
      <c r="H455" s="14"/>
      <c r="I455" s="14"/>
    </row>
    <row r="456" ht="11.25" customHeight="1">
      <c r="E456" s="147"/>
      <c r="F456" s="14"/>
      <c r="G456" s="14"/>
      <c r="H456" s="14"/>
      <c r="I456" s="14"/>
    </row>
    <row r="457" ht="11.25" customHeight="1">
      <c r="E457" s="147"/>
      <c r="F457" s="14"/>
      <c r="G457" s="14"/>
      <c r="H457" s="14"/>
      <c r="I457" s="14"/>
    </row>
    <row r="458" ht="11.25" customHeight="1">
      <c r="E458" s="147"/>
      <c r="F458" s="14"/>
      <c r="G458" s="14"/>
      <c r="H458" s="14"/>
      <c r="I458" s="14"/>
    </row>
    <row r="459" ht="11.25" customHeight="1">
      <c r="E459" s="147"/>
      <c r="F459" s="14"/>
      <c r="G459" s="14"/>
      <c r="H459" s="14"/>
      <c r="I459" s="14"/>
    </row>
    <row r="460" ht="11.25" customHeight="1">
      <c r="E460" s="147"/>
      <c r="F460" s="14"/>
      <c r="G460" s="14"/>
      <c r="H460" s="14"/>
      <c r="I460" s="14"/>
    </row>
    <row r="461" ht="11.25" customHeight="1">
      <c r="E461" s="147"/>
      <c r="F461" s="14"/>
      <c r="G461" s="14"/>
      <c r="H461" s="14"/>
      <c r="I461" s="14"/>
    </row>
    <row r="462" ht="11.25" customHeight="1">
      <c r="E462" s="147"/>
      <c r="F462" s="14"/>
      <c r="G462" s="14"/>
      <c r="H462" s="14"/>
      <c r="I462" s="14"/>
    </row>
    <row r="463" ht="11.25" customHeight="1">
      <c r="E463" s="147"/>
      <c r="F463" s="14"/>
      <c r="G463" s="14"/>
      <c r="H463" s="14"/>
      <c r="I463" s="14"/>
    </row>
    <row r="464" ht="11.25" customHeight="1">
      <c r="E464" s="147"/>
      <c r="F464" s="14"/>
      <c r="G464" s="14"/>
      <c r="H464" s="14"/>
      <c r="I464" s="14"/>
    </row>
    <row r="465" ht="11.25" customHeight="1">
      <c r="E465" s="147"/>
      <c r="F465" s="14"/>
      <c r="G465" s="14"/>
      <c r="H465" s="14"/>
      <c r="I465" s="14"/>
    </row>
    <row r="466" ht="11.25" customHeight="1">
      <c r="E466" s="147"/>
      <c r="F466" s="14"/>
      <c r="G466" s="14"/>
      <c r="H466" s="14"/>
      <c r="I466" s="14"/>
    </row>
    <row r="467" ht="11.25" customHeight="1">
      <c r="E467" s="147"/>
      <c r="F467" s="14"/>
      <c r="G467" s="14"/>
      <c r="H467" s="14"/>
      <c r="I467" s="14"/>
    </row>
    <row r="468" ht="11.25" customHeight="1">
      <c r="E468" s="147"/>
      <c r="F468" s="14"/>
      <c r="G468" s="14"/>
      <c r="H468" s="14"/>
      <c r="I468" s="14"/>
    </row>
    <row r="469" ht="11.25" customHeight="1">
      <c r="E469" s="147"/>
      <c r="F469" s="14"/>
      <c r="G469" s="14"/>
      <c r="H469" s="14"/>
      <c r="I469" s="14"/>
    </row>
    <row r="470" ht="11.25" customHeight="1">
      <c r="E470" s="147"/>
      <c r="F470" s="14"/>
      <c r="G470" s="14"/>
      <c r="H470" s="14"/>
      <c r="I470" s="14"/>
    </row>
    <row r="471" ht="11.25" customHeight="1">
      <c r="E471" s="147"/>
      <c r="F471" s="14"/>
      <c r="G471" s="14"/>
      <c r="H471" s="14"/>
      <c r="I471" s="14"/>
    </row>
    <row r="472" ht="11.25" customHeight="1">
      <c r="E472" s="147"/>
      <c r="F472" s="14"/>
      <c r="G472" s="14"/>
      <c r="H472" s="14"/>
      <c r="I472" s="14"/>
    </row>
    <row r="473" ht="11.25" customHeight="1">
      <c r="E473" s="147"/>
      <c r="F473" s="14"/>
      <c r="G473" s="14"/>
      <c r="H473" s="14"/>
      <c r="I473" s="14"/>
    </row>
    <row r="474" ht="11.25" customHeight="1">
      <c r="E474" s="147"/>
      <c r="F474" s="14"/>
      <c r="G474" s="14"/>
      <c r="H474" s="14"/>
      <c r="I474" s="14"/>
    </row>
    <row r="475" ht="11.25" customHeight="1">
      <c r="E475" s="147"/>
      <c r="F475" s="14"/>
      <c r="G475" s="14"/>
      <c r="H475" s="14"/>
      <c r="I475" s="14"/>
    </row>
    <row r="476" ht="11.25" customHeight="1">
      <c r="E476" s="147"/>
      <c r="F476" s="14"/>
      <c r="G476" s="14"/>
      <c r="H476" s="14"/>
      <c r="I476" s="14"/>
    </row>
    <row r="477" ht="11.25" customHeight="1">
      <c r="E477" s="147"/>
      <c r="F477" s="14"/>
      <c r="G477" s="14"/>
      <c r="H477" s="14"/>
      <c r="I477" s="14"/>
    </row>
    <row r="478" ht="11.25" customHeight="1">
      <c r="E478" s="147"/>
      <c r="F478" s="14"/>
      <c r="G478" s="14"/>
      <c r="H478" s="14"/>
      <c r="I478" s="14"/>
    </row>
    <row r="479" ht="11.25" customHeight="1">
      <c r="E479" s="147"/>
      <c r="F479" s="14"/>
      <c r="G479" s="14"/>
      <c r="H479" s="14"/>
      <c r="I479" s="14"/>
    </row>
    <row r="480" ht="11.25" customHeight="1">
      <c r="E480" s="147"/>
      <c r="F480" s="14"/>
      <c r="G480" s="14"/>
      <c r="H480" s="14"/>
      <c r="I480" s="14"/>
    </row>
    <row r="481" ht="11.25" customHeight="1">
      <c r="E481" s="147"/>
      <c r="F481" s="14"/>
      <c r="G481" s="14"/>
      <c r="H481" s="14"/>
      <c r="I481" s="14"/>
    </row>
    <row r="482" ht="11.25" customHeight="1">
      <c r="E482" s="147"/>
      <c r="F482" s="14"/>
      <c r="G482" s="14"/>
      <c r="H482" s="14"/>
      <c r="I482" s="14"/>
    </row>
    <row r="483" ht="11.25" customHeight="1">
      <c r="E483" s="147"/>
      <c r="F483" s="14"/>
      <c r="G483" s="14"/>
      <c r="H483" s="14"/>
      <c r="I483" s="14"/>
    </row>
    <row r="484" ht="11.25" customHeight="1">
      <c r="E484" s="147"/>
      <c r="F484" s="14"/>
      <c r="G484" s="14"/>
      <c r="H484" s="14"/>
      <c r="I484" s="14"/>
    </row>
    <row r="485" ht="11.25" customHeight="1">
      <c r="E485" s="147"/>
      <c r="F485" s="14"/>
      <c r="G485" s="14"/>
      <c r="H485" s="14"/>
      <c r="I485" s="14"/>
    </row>
    <row r="486" ht="11.25" customHeight="1">
      <c r="E486" s="147"/>
      <c r="F486" s="14"/>
      <c r="G486" s="14"/>
      <c r="H486" s="14"/>
      <c r="I486" s="14"/>
    </row>
    <row r="487" ht="11.25" customHeight="1">
      <c r="E487" s="147"/>
      <c r="F487" s="14"/>
      <c r="G487" s="14"/>
      <c r="H487" s="14"/>
      <c r="I487" s="14"/>
    </row>
    <row r="488" ht="11.25" customHeight="1">
      <c r="E488" s="147"/>
      <c r="F488" s="14"/>
      <c r="G488" s="14"/>
      <c r="H488" s="14"/>
      <c r="I488" s="14"/>
    </row>
    <row r="489" ht="11.25" customHeight="1">
      <c r="E489" s="147"/>
      <c r="F489" s="14"/>
      <c r="G489" s="14"/>
      <c r="H489" s="14"/>
      <c r="I489" s="14"/>
    </row>
    <row r="490" ht="11.25" customHeight="1">
      <c r="E490" s="147"/>
      <c r="F490" s="14"/>
      <c r="G490" s="14"/>
      <c r="H490" s="14"/>
      <c r="I490" s="14"/>
    </row>
    <row r="491" ht="11.25" customHeight="1">
      <c r="E491" s="147"/>
      <c r="F491" s="14"/>
      <c r="G491" s="14"/>
      <c r="H491" s="14"/>
      <c r="I491" s="14"/>
    </row>
    <row r="492" ht="11.25" customHeight="1">
      <c r="E492" s="147"/>
      <c r="F492" s="14"/>
      <c r="G492" s="14"/>
      <c r="H492" s="14"/>
      <c r="I492" s="14"/>
    </row>
    <row r="493" ht="11.25" customHeight="1">
      <c r="E493" s="147"/>
      <c r="F493" s="14"/>
      <c r="G493" s="14"/>
      <c r="H493" s="14"/>
      <c r="I493" s="14"/>
    </row>
    <row r="494" ht="11.25" customHeight="1">
      <c r="E494" s="147"/>
      <c r="F494" s="14"/>
      <c r="G494" s="14"/>
      <c r="H494" s="14"/>
      <c r="I494" s="14"/>
    </row>
    <row r="495" ht="11.25" customHeight="1">
      <c r="E495" s="147"/>
      <c r="F495" s="14"/>
      <c r="G495" s="14"/>
      <c r="H495" s="14"/>
      <c r="I495" s="14"/>
    </row>
    <row r="496" ht="11.25" customHeight="1">
      <c r="E496" s="147"/>
      <c r="F496" s="14"/>
      <c r="G496" s="14"/>
      <c r="H496" s="14"/>
      <c r="I496" s="14"/>
    </row>
    <row r="497" ht="11.25" customHeight="1">
      <c r="E497" s="147"/>
      <c r="F497" s="14"/>
      <c r="G497" s="14"/>
      <c r="H497" s="14"/>
      <c r="I497" s="14"/>
    </row>
    <row r="498" ht="11.25" customHeight="1">
      <c r="E498" s="147"/>
      <c r="F498" s="14"/>
      <c r="G498" s="14"/>
      <c r="H498" s="14"/>
      <c r="I498" s="14"/>
    </row>
    <row r="499" ht="11.25" customHeight="1">
      <c r="E499" s="147"/>
      <c r="F499" s="14"/>
      <c r="G499" s="14"/>
      <c r="H499" s="14"/>
      <c r="I499" s="14"/>
    </row>
    <row r="500" ht="11.25" customHeight="1">
      <c r="E500" s="147"/>
      <c r="F500" s="14"/>
      <c r="G500" s="14"/>
      <c r="H500" s="14"/>
      <c r="I500" s="14"/>
    </row>
    <row r="501" ht="11.25" customHeight="1">
      <c r="E501" s="147"/>
      <c r="F501" s="14"/>
      <c r="G501" s="14"/>
      <c r="H501" s="14"/>
      <c r="I501" s="14"/>
    </row>
    <row r="502" ht="11.25" customHeight="1">
      <c r="E502" s="147"/>
      <c r="F502" s="14"/>
      <c r="G502" s="14"/>
      <c r="H502" s="14"/>
      <c r="I502" s="14"/>
    </row>
    <row r="503" ht="11.25" customHeight="1">
      <c r="E503" s="147"/>
      <c r="F503" s="14"/>
      <c r="G503" s="14"/>
      <c r="H503" s="14"/>
      <c r="I503" s="14"/>
    </row>
    <row r="504" ht="11.25" customHeight="1">
      <c r="E504" s="147"/>
      <c r="F504" s="14"/>
      <c r="G504" s="14"/>
      <c r="H504" s="14"/>
      <c r="I504" s="14"/>
    </row>
    <row r="505" ht="11.25" customHeight="1">
      <c r="E505" s="147"/>
      <c r="F505" s="14"/>
      <c r="G505" s="14"/>
      <c r="H505" s="14"/>
      <c r="I505" s="14"/>
    </row>
    <row r="506" ht="11.25" customHeight="1">
      <c r="E506" s="147"/>
      <c r="F506" s="14"/>
      <c r="G506" s="14"/>
      <c r="H506" s="14"/>
      <c r="I506" s="14"/>
    </row>
    <row r="507" ht="11.25" customHeight="1">
      <c r="E507" s="147"/>
      <c r="F507" s="14"/>
      <c r="G507" s="14"/>
      <c r="H507" s="14"/>
      <c r="I507" s="14"/>
    </row>
    <row r="508" ht="11.25" customHeight="1">
      <c r="E508" s="147"/>
      <c r="F508" s="14"/>
      <c r="G508" s="14"/>
      <c r="H508" s="14"/>
      <c r="I508" s="14"/>
    </row>
    <row r="509" ht="11.25" customHeight="1">
      <c r="E509" s="147"/>
      <c r="F509" s="14"/>
      <c r="G509" s="14"/>
      <c r="H509" s="14"/>
      <c r="I509" s="14"/>
    </row>
    <row r="510" ht="11.25" customHeight="1">
      <c r="E510" s="147"/>
      <c r="F510" s="14"/>
      <c r="G510" s="14"/>
      <c r="H510" s="14"/>
      <c r="I510" s="14"/>
    </row>
    <row r="511" ht="11.25" customHeight="1">
      <c r="E511" s="147"/>
      <c r="F511" s="14"/>
      <c r="G511" s="14"/>
      <c r="H511" s="14"/>
      <c r="I511" s="14"/>
    </row>
    <row r="512" ht="11.25" customHeight="1">
      <c r="E512" s="147"/>
      <c r="F512" s="14"/>
      <c r="G512" s="14"/>
      <c r="H512" s="14"/>
      <c r="I512" s="14"/>
    </row>
    <row r="513" ht="11.25" customHeight="1">
      <c r="E513" s="147"/>
      <c r="F513" s="14"/>
      <c r="G513" s="14"/>
      <c r="H513" s="14"/>
      <c r="I513" s="14"/>
    </row>
    <row r="514" ht="11.25" customHeight="1">
      <c r="E514" s="147"/>
      <c r="F514" s="14"/>
      <c r="G514" s="14"/>
      <c r="H514" s="14"/>
      <c r="I514" s="14"/>
    </row>
    <row r="515" ht="11.25" customHeight="1">
      <c r="E515" s="147"/>
      <c r="F515" s="14"/>
      <c r="G515" s="14"/>
      <c r="H515" s="14"/>
      <c r="I515" s="14"/>
    </row>
    <row r="516" ht="11.25" customHeight="1">
      <c r="E516" s="147"/>
      <c r="F516" s="14"/>
      <c r="G516" s="14"/>
      <c r="H516" s="14"/>
      <c r="I516" s="14"/>
    </row>
    <row r="517" ht="11.25" customHeight="1">
      <c r="E517" s="147"/>
      <c r="F517" s="14"/>
      <c r="G517" s="14"/>
      <c r="H517" s="14"/>
      <c r="I517" s="14"/>
    </row>
    <row r="518" ht="11.25" customHeight="1">
      <c r="E518" s="147"/>
      <c r="F518" s="14"/>
      <c r="G518" s="14"/>
      <c r="H518" s="14"/>
      <c r="I518" s="14"/>
    </row>
    <row r="519" ht="11.25" customHeight="1">
      <c r="E519" s="147"/>
      <c r="F519" s="14"/>
      <c r="G519" s="14"/>
      <c r="H519" s="14"/>
      <c r="I519" s="14"/>
    </row>
    <row r="520" ht="11.25" customHeight="1">
      <c r="E520" s="147"/>
      <c r="F520" s="14"/>
      <c r="G520" s="14"/>
      <c r="H520" s="14"/>
      <c r="I520" s="14"/>
    </row>
    <row r="521" ht="11.25" customHeight="1">
      <c r="E521" s="147"/>
      <c r="F521" s="14"/>
      <c r="G521" s="14"/>
      <c r="H521" s="14"/>
      <c r="I521" s="14"/>
    </row>
    <row r="522" ht="11.25" customHeight="1">
      <c r="E522" s="147"/>
      <c r="F522" s="14"/>
      <c r="G522" s="14"/>
      <c r="H522" s="14"/>
      <c r="I522" s="14"/>
    </row>
    <row r="523" ht="11.25" customHeight="1">
      <c r="E523" s="147"/>
      <c r="F523" s="14"/>
      <c r="G523" s="14"/>
      <c r="H523" s="14"/>
      <c r="I523" s="14"/>
    </row>
    <row r="524" ht="11.25" customHeight="1">
      <c r="E524" s="147"/>
      <c r="F524" s="14"/>
      <c r="G524" s="14"/>
      <c r="H524" s="14"/>
      <c r="I524" s="14"/>
    </row>
    <row r="525" ht="11.25" customHeight="1">
      <c r="E525" s="147"/>
      <c r="F525" s="14"/>
      <c r="G525" s="14"/>
      <c r="H525" s="14"/>
      <c r="I525" s="14"/>
    </row>
    <row r="526" ht="11.25" customHeight="1">
      <c r="E526" s="147"/>
      <c r="F526" s="14"/>
      <c r="G526" s="14"/>
      <c r="H526" s="14"/>
      <c r="I526" s="14"/>
    </row>
    <row r="527" ht="11.25" customHeight="1">
      <c r="E527" s="147"/>
      <c r="F527" s="14"/>
      <c r="G527" s="14"/>
      <c r="H527" s="14"/>
      <c r="I527" s="14"/>
    </row>
    <row r="528" ht="11.25" customHeight="1">
      <c r="E528" s="147"/>
      <c r="F528" s="14"/>
      <c r="G528" s="14"/>
      <c r="H528" s="14"/>
      <c r="I528" s="14"/>
    </row>
    <row r="529" ht="11.25" customHeight="1">
      <c r="E529" s="147"/>
      <c r="F529" s="14"/>
      <c r="G529" s="14"/>
      <c r="H529" s="14"/>
      <c r="I529" s="14"/>
    </row>
    <row r="530" ht="11.25" customHeight="1">
      <c r="E530" s="147"/>
      <c r="F530" s="14"/>
      <c r="G530" s="14"/>
      <c r="H530" s="14"/>
      <c r="I530" s="14"/>
    </row>
    <row r="531" ht="11.25" customHeight="1">
      <c r="E531" s="147"/>
      <c r="F531" s="14"/>
      <c r="G531" s="14"/>
      <c r="H531" s="14"/>
      <c r="I531" s="14"/>
    </row>
    <row r="532" ht="11.25" customHeight="1">
      <c r="E532" s="147"/>
      <c r="F532" s="14"/>
      <c r="G532" s="14"/>
      <c r="H532" s="14"/>
      <c r="I532" s="14"/>
    </row>
    <row r="533" ht="11.25" customHeight="1">
      <c r="E533" s="147"/>
      <c r="F533" s="14"/>
      <c r="G533" s="14"/>
      <c r="H533" s="14"/>
      <c r="I533" s="14"/>
    </row>
    <row r="534" ht="11.25" customHeight="1">
      <c r="E534" s="147"/>
      <c r="F534" s="14"/>
      <c r="G534" s="14"/>
      <c r="H534" s="14"/>
      <c r="I534" s="14"/>
    </row>
    <row r="535" ht="11.25" customHeight="1">
      <c r="E535" s="147"/>
      <c r="F535" s="14"/>
      <c r="G535" s="14"/>
      <c r="H535" s="14"/>
      <c r="I535" s="14"/>
    </row>
    <row r="536" ht="11.25" customHeight="1">
      <c r="E536" s="147"/>
      <c r="F536" s="14"/>
      <c r="G536" s="14"/>
      <c r="H536" s="14"/>
      <c r="I536" s="14"/>
    </row>
    <row r="537" ht="11.25" customHeight="1">
      <c r="E537" s="147"/>
      <c r="F537" s="14"/>
      <c r="G537" s="14"/>
      <c r="H537" s="14"/>
      <c r="I537" s="14"/>
    </row>
    <row r="538" ht="11.25" customHeight="1">
      <c r="E538" s="147"/>
      <c r="F538" s="14"/>
      <c r="G538" s="14"/>
      <c r="H538" s="14"/>
      <c r="I538" s="14"/>
    </row>
    <row r="539" ht="11.25" customHeight="1">
      <c r="E539" s="147"/>
      <c r="F539" s="14"/>
      <c r="G539" s="14"/>
      <c r="H539" s="14"/>
      <c r="I539" s="14"/>
    </row>
    <row r="540" ht="11.25" customHeight="1">
      <c r="E540" s="147"/>
      <c r="F540" s="14"/>
      <c r="G540" s="14"/>
      <c r="H540" s="14"/>
      <c r="I540" s="14"/>
    </row>
    <row r="541" ht="11.25" customHeight="1">
      <c r="E541" s="147"/>
      <c r="F541" s="14"/>
      <c r="G541" s="14"/>
      <c r="H541" s="14"/>
      <c r="I541" s="14"/>
    </row>
    <row r="542" ht="11.25" customHeight="1">
      <c r="E542" s="147"/>
      <c r="F542" s="14"/>
      <c r="G542" s="14"/>
      <c r="H542" s="14"/>
      <c r="I542" s="14"/>
    </row>
    <row r="543" ht="11.25" customHeight="1">
      <c r="E543" s="147"/>
      <c r="F543" s="14"/>
      <c r="G543" s="14"/>
      <c r="H543" s="14"/>
      <c r="I543" s="14"/>
    </row>
    <row r="544" ht="11.25" customHeight="1">
      <c r="E544" s="147"/>
      <c r="F544" s="14"/>
      <c r="G544" s="14"/>
      <c r="H544" s="14"/>
      <c r="I544" s="14"/>
    </row>
    <row r="545" ht="11.25" customHeight="1">
      <c r="E545" s="147"/>
      <c r="F545" s="14"/>
      <c r="G545" s="14"/>
      <c r="H545" s="14"/>
      <c r="I545" s="14"/>
    </row>
    <row r="546" ht="11.25" customHeight="1">
      <c r="E546" s="147"/>
      <c r="F546" s="14"/>
      <c r="G546" s="14"/>
      <c r="H546" s="14"/>
      <c r="I546" s="14"/>
    </row>
    <row r="547" ht="11.25" customHeight="1">
      <c r="E547" s="147"/>
      <c r="F547" s="14"/>
      <c r="G547" s="14"/>
      <c r="H547" s="14"/>
      <c r="I547" s="14"/>
    </row>
    <row r="548" ht="11.25" customHeight="1">
      <c r="E548" s="147"/>
      <c r="F548" s="14"/>
      <c r="G548" s="14"/>
      <c r="H548" s="14"/>
      <c r="I548" s="14"/>
    </row>
    <row r="549" ht="11.25" customHeight="1">
      <c r="E549" s="147"/>
      <c r="F549" s="14"/>
      <c r="G549" s="14"/>
      <c r="H549" s="14"/>
      <c r="I549" s="14"/>
    </row>
    <row r="550" ht="11.25" customHeight="1">
      <c r="E550" s="147"/>
      <c r="F550" s="14"/>
      <c r="G550" s="14"/>
      <c r="H550" s="14"/>
      <c r="I550" s="14"/>
    </row>
    <row r="551" ht="11.25" customHeight="1">
      <c r="E551" s="147"/>
      <c r="F551" s="14"/>
      <c r="G551" s="14"/>
      <c r="H551" s="14"/>
      <c r="I551" s="14"/>
    </row>
    <row r="552" ht="11.25" customHeight="1">
      <c r="E552" s="147"/>
      <c r="F552" s="14"/>
      <c r="G552" s="14"/>
      <c r="H552" s="14"/>
      <c r="I552" s="14"/>
    </row>
    <row r="553" ht="11.25" customHeight="1">
      <c r="E553" s="147"/>
      <c r="F553" s="14"/>
      <c r="G553" s="14"/>
      <c r="H553" s="14"/>
      <c r="I553" s="14"/>
    </row>
    <row r="554" ht="11.25" customHeight="1">
      <c r="E554" s="147"/>
      <c r="F554" s="14"/>
      <c r="G554" s="14"/>
      <c r="H554" s="14"/>
      <c r="I554" s="14"/>
    </row>
    <row r="555" ht="11.25" customHeight="1">
      <c r="E555" s="147"/>
      <c r="F555" s="14"/>
      <c r="G555" s="14"/>
      <c r="H555" s="14"/>
      <c r="I555" s="14"/>
    </row>
    <row r="556" ht="11.25" customHeight="1">
      <c r="E556" s="147"/>
      <c r="F556" s="14"/>
      <c r="G556" s="14"/>
      <c r="H556" s="14"/>
      <c r="I556" s="14"/>
    </row>
    <row r="557" ht="11.25" customHeight="1">
      <c r="E557" s="147"/>
      <c r="F557" s="14"/>
      <c r="G557" s="14"/>
      <c r="H557" s="14"/>
      <c r="I557" s="14"/>
    </row>
    <row r="558" ht="11.25" customHeight="1">
      <c r="E558" s="147"/>
      <c r="F558" s="14"/>
      <c r="G558" s="14"/>
      <c r="H558" s="14"/>
      <c r="I558" s="14"/>
    </row>
    <row r="559" ht="11.25" customHeight="1">
      <c r="E559" s="147"/>
      <c r="F559" s="14"/>
      <c r="G559" s="14"/>
      <c r="H559" s="14"/>
      <c r="I559" s="14"/>
    </row>
    <row r="560" ht="11.25" customHeight="1">
      <c r="E560" s="147"/>
      <c r="F560" s="14"/>
      <c r="G560" s="14"/>
      <c r="H560" s="14"/>
      <c r="I560" s="14"/>
    </row>
    <row r="561" ht="11.25" customHeight="1">
      <c r="E561" s="147"/>
      <c r="F561" s="14"/>
      <c r="G561" s="14"/>
      <c r="H561" s="14"/>
      <c r="I561" s="14"/>
    </row>
    <row r="562" ht="11.25" customHeight="1">
      <c r="E562" s="147"/>
      <c r="F562" s="14"/>
      <c r="G562" s="14"/>
      <c r="H562" s="14"/>
      <c r="I562" s="14"/>
    </row>
    <row r="563" ht="11.25" customHeight="1">
      <c r="E563" s="147"/>
      <c r="F563" s="14"/>
      <c r="G563" s="14"/>
      <c r="H563" s="14"/>
      <c r="I563" s="14"/>
    </row>
    <row r="564" ht="11.25" customHeight="1">
      <c r="E564" s="147"/>
      <c r="F564" s="14"/>
      <c r="G564" s="14"/>
      <c r="H564" s="14"/>
      <c r="I564" s="14"/>
    </row>
    <row r="565" ht="11.25" customHeight="1">
      <c r="E565" s="147"/>
      <c r="F565" s="14"/>
      <c r="G565" s="14"/>
      <c r="H565" s="14"/>
      <c r="I565" s="14"/>
    </row>
    <row r="566" ht="11.25" customHeight="1">
      <c r="E566" s="147"/>
      <c r="F566" s="14"/>
      <c r="G566" s="14"/>
      <c r="H566" s="14"/>
      <c r="I566" s="14"/>
    </row>
    <row r="567" ht="11.25" customHeight="1">
      <c r="E567" s="147"/>
      <c r="F567" s="14"/>
      <c r="G567" s="14"/>
      <c r="H567" s="14"/>
      <c r="I567" s="14"/>
    </row>
    <row r="568" ht="11.25" customHeight="1">
      <c r="E568" s="147"/>
      <c r="F568" s="14"/>
      <c r="G568" s="14"/>
      <c r="H568" s="14"/>
      <c r="I568" s="14"/>
    </row>
    <row r="569" ht="11.25" customHeight="1">
      <c r="E569" s="147"/>
      <c r="F569" s="14"/>
      <c r="G569" s="14"/>
      <c r="H569" s="14"/>
      <c r="I569" s="14"/>
    </row>
    <row r="570" ht="11.25" customHeight="1">
      <c r="E570" s="147"/>
      <c r="F570" s="14"/>
      <c r="G570" s="14"/>
      <c r="H570" s="14"/>
      <c r="I570" s="14"/>
    </row>
    <row r="571" ht="11.25" customHeight="1">
      <c r="E571" s="147"/>
      <c r="F571" s="14"/>
      <c r="G571" s="14"/>
      <c r="H571" s="14"/>
      <c r="I571" s="14"/>
    </row>
    <row r="572" ht="11.25" customHeight="1">
      <c r="E572" s="147"/>
      <c r="F572" s="14"/>
      <c r="G572" s="14"/>
      <c r="H572" s="14"/>
      <c r="I572" s="14"/>
    </row>
    <row r="573" ht="11.25" customHeight="1">
      <c r="E573" s="147"/>
      <c r="F573" s="14"/>
      <c r="G573" s="14"/>
      <c r="H573" s="14"/>
      <c r="I573" s="14"/>
    </row>
    <row r="574" ht="11.25" customHeight="1">
      <c r="E574" s="147"/>
      <c r="F574" s="14"/>
      <c r="G574" s="14"/>
      <c r="H574" s="14"/>
      <c r="I574" s="14"/>
    </row>
    <row r="575" ht="11.25" customHeight="1">
      <c r="E575" s="147"/>
      <c r="F575" s="14"/>
      <c r="G575" s="14"/>
      <c r="H575" s="14"/>
      <c r="I575" s="14"/>
    </row>
    <row r="576" ht="11.25" customHeight="1">
      <c r="E576" s="147"/>
      <c r="F576" s="14"/>
      <c r="G576" s="14"/>
      <c r="H576" s="14"/>
      <c r="I576" s="14"/>
    </row>
    <row r="577" ht="11.25" customHeight="1">
      <c r="E577" s="147"/>
      <c r="F577" s="14"/>
      <c r="G577" s="14"/>
      <c r="H577" s="14"/>
      <c r="I577" s="14"/>
    </row>
    <row r="578" ht="11.25" customHeight="1">
      <c r="E578" s="147"/>
      <c r="F578" s="14"/>
      <c r="G578" s="14"/>
      <c r="H578" s="14"/>
      <c r="I578" s="14"/>
    </row>
    <row r="579" ht="11.25" customHeight="1">
      <c r="E579" s="147"/>
      <c r="F579" s="14"/>
      <c r="G579" s="14"/>
      <c r="H579" s="14"/>
      <c r="I579" s="14"/>
    </row>
    <row r="580" ht="11.25" customHeight="1">
      <c r="E580" s="147"/>
      <c r="F580" s="14"/>
      <c r="G580" s="14"/>
      <c r="H580" s="14"/>
      <c r="I580" s="14"/>
    </row>
    <row r="581" ht="11.25" customHeight="1">
      <c r="E581" s="147"/>
      <c r="F581" s="14"/>
      <c r="G581" s="14"/>
      <c r="H581" s="14"/>
      <c r="I581" s="14"/>
    </row>
    <row r="582" ht="11.25" customHeight="1">
      <c r="E582" s="147"/>
      <c r="F582" s="14"/>
      <c r="G582" s="14"/>
      <c r="H582" s="14"/>
      <c r="I582" s="14"/>
    </row>
    <row r="583" ht="11.25" customHeight="1">
      <c r="E583" s="147"/>
      <c r="F583" s="14"/>
      <c r="G583" s="14"/>
      <c r="H583" s="14"/>
      <c r="I583" s="14"/>
    </row>
    <row r="584" ht="11.25" customHeight="1">
      <c r="E584" s="147"/>
      <c r="F584" s="14"/>
      <c r="G584" s="14"/>
      <c r="H584" s="14"/>
      <c r="I584" s="14"/>
    </row>
    <row r="585" ht="11.25" customHeight="1">
      <c r="E585" s="147"/>
      <c r="F585" s="14"/>
      <c r="G585" s="14"/>
      <c r="H585" s="14"/>
      <c r="I585" s="14"/>
    </row>
    <row r="586" ht="11.25" customHeight="1">
      <c r="E586" s="147"/>
      <c r="F586" s="14"/>
      <c r="G586" s="14"/>
      <c r="H586" s="14"/>
      <c r="I586" s="14"/>
    </row>
    <row r="587" ht="11.25" customHeight="1">
      <c r="E587" s="147"/>
      <c r="F587" s="14"/>
      <c r="G587" s="14"/>
      <c r="H587" s="14"/>
      <c r="I587" s="14"/>
    </row>
    <row r="588" ht="11.25" customHeight="1">
      <c r="E588" s="147"/>
      <c r="F588" s="14"/>
      <c r="G588" s="14"/>
      <c r="H588" s="14"/>
      <c r="I588" s="14"/>
    </row>
    <row r="589" ht="11.25" customHeight="1">
      <c r="E589" s="147"/>
      <c r="F589" s="14"/>
      <c r="G589" s="14"/>
      <c r="H589" s="14"/>
      <c r="I589" s="14"/>
    </row>
    <row r="590" ht="11.25" customHeight="1">
      <c r="E590" s="147"/>
      <c r="F590" s="14"/>
      <c r="G590" s="14"/>
      <c r="H590" s="14"/>
      <c r="I590" s="14"/>
    </row>
    <row r="591" ht="11.25" customHeight="1">
      <c r="E591" s="147"/>
      <c r="F591" s="14"/>
      <c r="G591" s="14"/>
      <c r="H591" s="14"/>
      <c r="I591" s="14"/>
    </row>
    <row r="592" ht="11.25" customHeight="1">
      <c r="E592" s="147"/>
      <c r="F592" s="14"/>
      <c r="G592" s="14"/>
      <c r="H592" s="14"/>
      <c r="I592" s="14"/>
    </row>
    <row r="593" ht="11.25" customHeight="1">
      <c r="E593" s="147"/>
      <c r="F593" s="14"/>
      <c r="G593" s="14"/>
      <c r="H593" s="14"/>
      <c r="I593" s="14"/>
    </row>
    <row r="594" ht="11.25" customHeight="1">
      <c r="E594" s="147"/>
      <c r="F594" s="14"/>
      <c r="G594" s="14"/>
      <c r="H594" s="14"/>
      <c r="I594" s="14"/>
    </row>
    <row r="595" ht="11.25" customHeight="1">
      <c r="E595" s="147"/>
      <c r="F595" s="14"/>
      <c r="G595" s="14"/>
      <c r="H595" s="14"/>
      <c r="I595" s="14"/>
    </row>
    <row r="596" ht="11.25" customHeight="1">
      <c r="E596" s="147"/>
      <c r="F596" s="14"/>
      <c r="G596" s="14"/>
      <c r="H596" s="14"/>
      <c r="I596" s="14"/>
    </row>
    <row r="597" ht="11.25" customHeight="1">
      <c r="E597" s="147"/>
      <c r="F597" s="14"/>
      <c r="G597" s="14"/>
      <c r="H597" s="14"/>
      <c r="I597" s="14"/>
    </row>
    <row r="598" ht="11.25" customHeight="1">
      <c r="E598" s="147"/>
      <c r="F598" s="14"/>
      <c r="G598" s="14"/>
      <c r="H598" s="14"/>
      <c r="I598" s="14"/>
    </row>
    <row r="599" ht="11.25" customHeight="1">
      <c r="E599" s="147"/>
      <c r="F599" s="14"/>
      <c r="G599" s="14"/>
      <c r="H599" s="14"/>
      <c r="I599" s="14"/>
    </row>
    <row r="600" ht="11.25" customHeight="1">
      <c r="E600" s="147"/>
      <c r="F600" s="14"/>
      <c r="G600" s="14"/>
      <c r="H600" s="14"/>
      <c r="I600" s="14"/>
    </row>
    <row r="601" ht="11.25" customHeight="1">
      <c r="E601" s="147"/>
      <c r="F601" s="14"/>
      <c r="G601" s="14"/>
      <c r="H601" s="14"/>
      <c r="I601" s="14"/>
    </row>
    <row r="602" ht="11.25" customHeight="1">
      <c r="E602" s="147"/>
      <c r="F602" s="14"/>
      <c r="G602" s="14"/>
      <c r="H602" s="14"/>
      <c r="I602" s="14"/>
    </row>
    <row r="603" ht="11.25" customHeight="1">
      <c r="E603" s="147"/>
      <c r="F603" s="14"/>
      <c r="G603" s="14"/>
      <c r="H603" s="14"/>
      <c r="I603" s="14"/>
    </row>
    <row r="604" ht="11.25" customHeight="1">
      <c r="E604" s="147"/>
      <c r="F604" s="14"/>
      <c r="G604" s="14"/>
      <c r="H604" s="14"/>
      <c r="I604" s="14"/>
    </row>
    <row r="605" ht="11.25" customHeight="1">
      <c r="E605" s="147"/>
      <c r="F605" s="14"/>
      <c r="G605" s="14"/>
      <c r="H605" s="14"/>
      <c r="I605" s="14"/>
    </row>
    <row r="606" ht="11.25" customHeight="1">
      <c r="E606" s="147"/>
      <c r="F606" s="14"/>
      <c r="G606" s="14"/>
      <c r="H606" s="14"/>
      <c r="I606" s="14"/>
    </row>
    <row r="607" ht="11.25" customHeight="1">
      <c r="E607" s="147"/>
      <c r="F607" s="14"/>
      <c r="G607" s="14"/>
      <c r="H607" s="14"/>
      <c r="I607" s="14"/>
    </row>
    <row r="608" ht="11.25" customHeight="1">
      <c r="E608" s="147"/>
      <c r="F608" s="14"/>
      <c r="G608" s="14"/>
      <c r="H608" s="14"/>
      <c r="I608" s="14"/>
    </row>
    <row r="609" ht="11.25" customHeight="1">
      <c r="E609" s="147"/>
      <c r="F609" s="14"/>
      <c r="G609" s="14"/>
      <c r="H609" s="14"/>
      <c r="I609" s="14"/>
    </row>
    <row r="610" ht="11.25" customHeight="1">
      <c r="E610" s="147"/>
      <c r="F610" s="14"/>
      <c r="G610" s="14"/>
      <c r="H610" s="14"/>
      <c r="I610" s="14"/>
    </row>
    <row r="611" ht="11.25" customHeight="1">
      <c r="E611" s="147"/>
      <c r="F611" s="14"/>
      <c r="G611" s="14"/>
      <c r="H611" s="14"/>
      <c r="I611" s="14"/>
    </row>
    <row r="612" ht="11.25" customHeight="1">
      <c r="E612" s="147"/>
      <c r="F612" s="14"/>
      <c r="G612" s="14"/>
      <c r="H612" s="14"/>
      <c r="I612" s="14"/>
    </row>
    <row r="613" ht="11.25" customHeight="1">
      <c r="E613" s="147"/>
      <c r="F613" s="14"/>
      <c r="G613" s="14"/>
      <c r="H613" s="14"/>
      <c r="I613" s="14"/>
    </row>
    <row r="614" ht="11.25" customHeight="1">
      <c r="E614" s="147"/>
      <c r="F614" s="14"/>
      <c r="G614" s="14"/>
      <c r="H614" s="14"/>
      <c r="I614" s="14"/>
    </row>
    <row r="615" ht="11.25" customHeight="1">
      <c r="E615" s="147"/>
      <c r="F615" s="14"/>
      <c r="G615" s="14"/>
      <c r="H615" s="14"/>
      <c r="I615" s="14"/>
    </row>
    <row r="616" ht="11.25" customHeight="1">
      <c r="E616" s="147"/>
      <c r="F616" s="14"/>
      <c r="G616" s="14"/>
      <c r="H616" s="14"/>
      <c r="I616" s="14"/>
    </row>
    <row r="617" ht="11.25" customHeight="1">
      <c r="E617" s="147"/>
      <c r="F617" s="14"/>
      <c r="G617" s="14"/>
      <c r="H617" s="14"/>
      <c r="I617" s="14"/>
    </row>
    <row r="618" ht="11.25" customHeight="1">
      <c r="E618" s="147"/>
      <c r="F618" s="14"/>
      <c r="G618" s="14"/>
      <c r="H618" s="14"/>
      <c r="I618" s="14"/>
    </row>
    <row r="619" ht="11.25" customHeight="1">
      <c r="E619" s="147"/>
      <c r="F619" s="14"/>
      <c r="G619" s="14"/>
      <c r="H619" s="14"/>
      <c r="I619" s="14"/>
    </row>
    <row r="620" ht="11.25" customHeight="1">
      <c r="E620" s="147"/>
      <c r="F620" s="14"/>
      <c r="G620" s="14"/>
      <c r="H620" s="14"/>
      <c r="I620" s="14"/>
    </row>
    <row r="621" ht="11.25" customHeight="1">
      <c r="E621" s="147"/>
      <c r="F621" s="14"/>
      <c r="G621" s="14"/>
      <c r="H621" s="14"/>
      <c r="I621" s="14"/>
    </row>
    <row r="622" ht="11.25" customHeight="1">
      <c r="E622" s="147"/>
      <c r="F622" s="14"/>
      <c r="G622" s="14"/>
      <c r="H622" s="14"/>
      <c r="I622" s="14"/>
    </row>
    <row r="623" ht="11.25" customHeight="1">
      <c r="E623" s="147"/>
      <c r="F623" s="14"/>
      <c r="G623" s="14"/>
      <c r="H623" s="14"/>
      <c r="I623" s="14"/>
    </row>
    <row r="624" ht="11.25" customHeight="1">
      <c r="E624" s="147"/>
      <c r="F624" s="14"/>
      <c r="G624" s="14"/>
      <c r="H624" s="14"/>
      <c r="I624" s="14"/>
    </row>
    <row r="625" ht="11.25" customHeight="1">
      <c r="E625" s="147"/>
      <c r="F625" s="14"/>
      <c r="G625" s="14"/>
      <c r="H625" s="14"/>
      <c r="I625" s="14"/>
    </row>
    <row r="626" ht="11.25" customHeight="1">
      <c r="E626" s="147"/>
      <c r="F626" s="14"/>
      <c r="G626" s="14"/>
      <c r="H626" s="14"/>
      <c r="I626" s="14"/>
    </row>
    <row r="627" ht="11.25" customHeight="1">
      <c r="E627" s="147"/>
      <c r="F627" s="14"/>
      <c r="G627" s="14"/>
      <c r="H627" s="14"/>
      <c r="I627" s="14"/>
    </row>
    <row r="628" ht="11.25" customHeight="1">
      <c r="E628" s="147"/>
      <c r="F628" s="14"/>
      <c r="G628" s="14"/>
      <c r="H628" s="14"/>
      <c r="I628" s="14"/>
    </row>
    <row r="629" ht="11.25" customHeight="1">
      <c r="E629" s="147"/>
      <c r="F629" s="14"/>
      <c r="G629" s="14"/>
      <c r="H629" s="14"/>
      <c r="I629" s="14"/>
    </row>
    <row r="630" ht="11.25" customHeight="1">
      <c r="E630" s="147"/>
      <c r="F630" s="14"/>
      <c r="G630" s="14"/>
      <c r="H630" s="14"/>
      <c r="I630" s="14"/>
    </row>
    <row r="631" ht="11.25" customHeight="1">
      <c r="E631" s="147"/>
      <c r="F631" s="14"/>
      <c r="G631" s="14"/>
      <c r="H631" s="14"/>
      <c r="I631" s="14"/>
    </row>
    <row r="632" ht="11.25" customHeight="1">
      <c r="E632" s="147"/>
      <c r="F632" s="14"/>
      <c r="G632" s="14"/>
      <c r="H632" s="14"/>
      <c r="I632" s="14"/>
    </row>
    <row r="633" ht="11.25" customHeight="1">
      <c r="E633" s="147"/>
      <c r="F633" s="14"/>
      <c r="G633" s="14"/>
      <c r="H633" s="14"/>
      <c r="I633" s="14"/>
    </row>
    <row r="634" ht="11.25" customHeight="1">
      <c r="E634" s="147"/>
      <c r="F634" s="14"/>
      <c r="G634" s="14"/>
      <c r="H634" s="14"/>
      <c r="I634" s="14"/>
    </row>
    <row r="635" ht="11.25" customHeight="1">
      <c r="E635" s="147"/>
      <c r="F635" s="14"/>
      <c r="G635" s="14"/>
      <c r="H635" s="14"/>
      <c r="I635" s="14"/>
    </row>
    <row r="636" ht="11.25" customHeight="1">
      <c r="E636" s="147"/>
      <c r="F636" s="14"/>
      <c r="G636" s="14"/>
      <c r="H636" s="14"/>
      <c r="I636" s="14"/>
    </row>
    <row r="637" ht="11.25" customHeight="1">
      <c r="E637" s="147"/>
      <c r="F637" s="14"/>
      <c r="G637" s="14"/>
      <c r="H637" s="14"/>
      <c r="I637" s="14"/>
    </row>
    <row r="638" ht="11.25" customHeight="1">
      <c r="E638" s="147"/>
      <c r="F638" s="14"/>
      <c r="G638" s="14"/>
      <c r="H638" s="14"/>
      <c r="I638" s="14"/>
    </row>
    <row r="639" ht="11.25" customHeight="1">
      <c r="E639" s="147"/>
      <c r="F639" s="14"/>
      <c r="G639" s="14"/>
      <c r="H639" s="14"/>
      <c r="I639" s="14"/>
    </row>
    <row r="640" ht="11.25" customHeight="1">
      <c r="E640" s="147"/>
      <c r="F640" s="14"/>
      <c r="G640" s="14"/>
      <c r="H640" s="14"/>
      <c r="I640" s="14"/>
    </row>
    <row r="641" ht="11.25" customHeight="1">
      <c r="E641" s="147"/>
      <c r="F641" s="14"/>
      <c r="G641" s="14"/>
      <c r="H641" s="14"/>
      <c r="I641" s="14"/>
    </row>
    <row r="642" ht="11.25" customHeight="1">
      <c r="E642" s="147"/>
      <c r="F642" s="14"/>
      <c r="G642" s="14"/>
      <c r="H642" s="14"/>
      <c r="I642" s="14"/>
    </row>
    <row r="643" ht="11.25" customHeight="1">
      <c r="E643" s="147"/>
      <c r="F643" s="14"/>
      <c r="G643" s="14"/>
      <c r="H643" s="14"/>
      <c r="I643" s="14"/>
    </row>
    <row r="644" ht="11.25" customHeight="1">
      <c r="E644" s="147"/>
      <c r="F644" s="14"/>
      <c r="G644" s="14"/>
      <c r="H644" s="14"/>
      <c r="I644" s="14"/>
    </row>
    <row r="645" ht="11.25" customHeight="1">
      <c r="E645" s="147"/>
      <c r="F645" s="14"/>
      <c r="G645" s="14"/>
      <c r="H645" s="14"/>
      <c r="I645" s="14"/>
    </row>
    <row r="646" ht="11.25" customHeight="1">
      <c r="E646" s="147"/>
      <c r="F646" s="14"/>
      <c r="G646" s="14"/>
      <c r="H646" s="14"/>
      <c r="I646" s="14"/>
    </row>
    <row r="647" ht="11.25" customHeight="1">
      <c r="E647" s="147"/>
      <c r="F647" s="14"/>
      <c r="G647" s="14"/>
      <c r="H647" s="14"/>
      <c r="I647" s="14"/>
    </row>
    <row r="648" ht="11.25" customHeight="1">
      <c r="E648" s="147"/>
      <c r="F648" s="14"/>
      <c r="G648" s="14"/>
      <c r="H648" s="14"/>
      <c r="I648" s="14"/>
    </row>
    <row r="649" ht="11.25" customHeight="1">
      <c r="E649" s="147"/>
      <c r="F649" s="14"/>
      <c r="G649" s="14"/>
      <c r="H649" s="14"/>
      <c r="I649" s="14"/>
    </row>
    <row r="650" ht="11.25" customHeight="1">
      <c r="E650" s="147"/>
      <c r="F650" s="14"/>
      <c r="G650" s="14"/>
      <c r="H650" s="14"/>
      <c r="I650" s="14"/>
    </row>
    <row r="651" ht="11.25" customHeight="1">
      <c r="E651" s="147"/>
      <c r="F651" s="14"/>
      <c r="G651" s="14"/>
      <c r="H651" s="14"/>
      <c r="I651" s="14"/>
    </row>
    <row r="652" ht="11.25" customHeight="1">
      <c r="E652" s="147"/>
      <c r="F652" s="14"/>
      <c r="G652" s="14"/>
      <c r="H652" s="14"/>
      <c r="I652" s="14"/>
    </row>
    <row r="653" ht="11.25" customHeight="1">
      <c r="E653" s="147"/>
      <c r="F653" s="14"/>
      <c r="G653" s="14"/>
      <c r="H653" s="14"/>
      <c r="I653" s="14"/>
    </row>
    <row r="654" ht="11.25" customHeight="1">
      <c r="E654" s="147"/>
      <c r="F654" s="14"/>
      <c r="G654" s="14"/>
      <c r="H654" s="14"/>
      <c r="I654" s="14"/>
    </row>
    <row r="655" ht="11.25" customHeight="1">
      <c r="E655" s="147"/>
      <c r="F655" s="14"/>
      <c r="G655" s="14"/>
      <c r="H655" s="14"/>
      <c r="I655" s="14"/>
    </row>
    <row r="656" ht="11.25" customHeight="1">
      <c r="E656" s="147"/>
      <c r="F656" s="14"/>
      <c r="G656" s="14"/>
      <c r="H656" s="14"/>
      <c r="I656" s="14"/>
    </row>
    <row r="657" ht="11.25" customHeight="1">
      <c r="E657" s="147"/>
      <c r="F657" s="14"/>
      <c r="G657" s="14"/>
      <c r="H657" s="14"/>
      <c r="I657" s="14"/>
    </row>
    <row r="658" ht="11.25" customHeight="1">
      <c r="E658" s="147"/>
      <c r="F658" s="14"/>
      <c r="G658" s="14"/>
      <c r="H658" s="14"/>
      <c r="I658" s="14"/>
    </row>
    <row r="659" ht="11.25" customHeight="1">
      <c r="E659" s="147"/>
      <c r="F659" s="14"/>
      <c r="G659" s="14"/>
      <c r="H659" s="14"/>
      <c r="I659" s="14"/>
    </row>
    <row r="660" ht="11.25" customHeight="1">
      <c r="E660" s="147"/>
      <c r="F660" s="14"/>
      <c r="G660" s="14"/>
      <c r="H660" s="14"/>
      <c r="I660" s="14"/>
    </row>
    <row r="661" ht="11.25" customHeight="1">
      <c r="E661" s="147"/>
      <c r="F661" s="14"/>
      <c r="G661" s="14"/>
      <c r="H661" s="14"/>
      <c r="I661" s="14"/>
    </row>
    <row r="662" ht="11.25" customHeight="1">
      <c r="E662" s="147"/>
      <c r="F662" s="14"/>
      <c r="G662" s="14"/>
      <c r="H662" s="14"/>
      <c r="I662" s="14"/>
    </row>
    <row r="663" ht="11.25" customHeight="1">
      <c r="E663" s="147"/>
      <c r="F663" s="14"/>
      <c r="G663" s="14"/>
      <c r="H663" s="14"/>
      <c r="I663" s="14"/>
    </row>
    <row r="664" ht="11.25" customHeight="1">
      <c r="E664" s="147"/>
      <c r="F664" s="14"/>
      <c r="G664" s="14"/>
      <c r="H664" s="14"/>
      <c r="I664" s="14"/>
    </row>
    <row r="665" ht="11.25" customHeight="1">
      <c r="E665" s="147"/>
      <c r="F665" s="14"/>
      <c r="G665" s="14"/>
      <c r="H665" s="14"/>
      <c r="I665" s="14"/>
    </row>
    <row r="666" ht="11.25" customHeight="1">
      <c r="E666" s="147"/>
      <c r="F666" s="14"/>
      <c r="G666" s="14"/>
      <c r="H666" s="14"/>
      <c r="I666" s="14"/>
    </row>
    <row r="667" ht="11.25" customHeight="1">
      <c r="E667" s="147"/>
      <c r="F667" s="14"/>
      <c r="G667" s="14"/>
      <c r="H667" s="14"/>
      <c r="I667" s="14"/>
    </row>
    <row r="668" ht="11.25" customHeight="1">
      <c r="E668" s="147"/>
      <c r="F668" s="14"/>
      <c r="G668" s="14"/>
      <c r="H668" s="14"/>
      <c r="I668" s="14"/>
    </row>
    <row r="669" ht="11.25" customHeight="1">
      <c r="E669" s="147"/>
      <c r="F669" s="14"/>
      <c r="G669" s="14"/>
      <c r="H669" s="14"/>
      <c r="I669" s="14"/>
    </row>
    <row r="670" ht="11.25" customHeight="1">
      <c r="E670" s="147"/>
      <c r="F670" s="14"/>
      <c r="G670" s="14"/>
      <c r="H670" s="14"/>
      <c r="I670" s="14"/>
    </row>
    <row r="671" ht="11.25" customHeight="1">
      <c r="E671" s="147"/>
      <c r="F671" s="14"/>
      <c r="G671" s="14"/>
      <c r="H671" s="14"/>
      <c r="I671" s="14"/>
    </row>
    <row r="672" ht="11.25" customHeight="1">
      <c r="E672" s="147"/>
      <c r="F672" s="14"/>
      <c r="G672" s="14"/>
      <c r="H672" s="14"/>
      <c r="I672" s="14"/>
    </row>
    <row r="673" ht="11.25" customHeight="1">
      <c r="E673" s="147"/>
      <c r="F673" s="14"/>
      <c r="G673" s="14"/>
      <c r="H673" s="14"/>
      <c r="I673" s="14"/>
    </row>
    <row r="674" ht="11.25" customHeight="1">
      <c r="E674" s="147"/>
      <c r="F674" s="14"/>
      <c r="G674" s="14"/>
      <c r="H674" s="14"/>
      <c r="I674" s="14"/>
    </row>
    <row r="675" ht="11.25" customHeight="1">
      <c r="E675" s="147"/>
      <c r="F675" s="14"/>
      <c r="G675" s="14"/>
      <c r="H675" s="14"/>
      <c r="I675" s="14"/>
    </row>
    <row r="676" ht="11.25" customHeight="1">
      <c r="E676" s="147"/>
      <c r="F676" s="14"/>
      <c r="G676" s="14"/>
      <c r="H676" s="14"/>
      <c r="I676" s="14"/>
    </row>
    <row r="677" ht="11.25" customHeight="1">
      <c r="E677" s="147"/>
      <c r="F677" s="14"/>
      <c r="G677" s="14"/>
      <c r="H677" s="14"/>
      <c r="I677" s="14"/>
    </row>
    <row r="678" ht="11.25" customHeight="1">
      <c r="E678" s="147"/>
      <c r="F678" s="14"/>
      <c r="G678" s="14"/>
      <c r="H678" s="14"/>
      <c r="I678" s="14"/>
    </row>
    <row r="679" ht="11.25" customHeight="1">
      <c r="E679" s="147"/>
      <c r="F679" s="14"/>
      <c r="G679" s="14"/>
      <c r="H679" s="14"/>
      <c r="I679" s="14"/>
    </row>
    <row r="680" ht="11.25" customHeight="1">
      <c r="E680" s="147"/>
      <c r="F680" s="14"/>
      <c r="G680" s="14"/>
      <c r="H680" s="14"/>
      <c r="I680" s="14"/>
    </row>
    <row r="681" ht="11.25" customHeight="1">
      <c r="E681" s="147"/>
      <c r="F681" s="14"/>
      <c r="G681" s="14"/>
      <c r="H681" s="14"/>
      <c r="I681" s="14"/>
    </row>
    <row r="682" ht="11.25" customHeight="1">
      <c r="E682" s="147"/>
      <c r="F682" s="14"/>
      <c r="G682" s="14"/>
      <c r="H682" s="14"/>
      <c r="I682" s="14"/>
    </row>
    <row r="683" ht="11.25" customHeight="1">
      <c r="E683" s="147"/>
      <c r="F683" s="14"/>
      <c r="G683" s="14"/>
      <c r="H683" s="14"/>
      <c r="I683" s="14"/>
    </row>
    <row r="684" ht="11.25" customHeight="1">
      <c r="E684" s="147"/>
      <c r="F684" s="14"/>
      <c r="G684" s="14"/>
      <c r="H684" s="14"/>
      <c r="I684" s="14"/>
    </row>
    <row r="685" ht="11.25" customHeight="1">
      <c r="E685" s="147"/>
      <c r="F685" s="14"/>
      <c r="G685" s="14"/>
      <c r="H685" s="14"/>
      <c r="I685" s="14"/>
    </row>
    <row r="686" ht="11.25" customHeight="1">
      <c r="E686" s="147"/>
      <c r="F686" s="14"/>
      <c r="G686" s="14"/>
      <c r="H686" s="14"/>
      <c r="I686" s="14"/>
    </row>
    <row r="687" ht="11.25" customHeight="1">
      <c r="E687" s="147"/>
      <c r="F687" s="14"/>
      <c r="G687" s="14"/>
      <c r="H687" s="14"/>
      <c r="I687" s="14"/>
    </row>
    <row r="688" ht="11.25" customHeight="1">
      <c r="E688" s="147"/>
      <c r="F688" s="14"/>
      <c r="G688" s="14"/>
      <c r="H688" s="14"/>
      <c r="I688" s="14"/>
    </row>
    <row r="689" ht="11.25" customHeight="1">
      <c r="E689" s="147"/>
      <c r="F689" s="14"/>
      <c r="G689" s="14"/>
      <c r="H689" s="14"/>
      <c r="I689" s="14"/>
    </row>
    <row r="690" ht="11.25" customHeight="1">
      <c r="E690" s="147"/>
      <c r="F690" s="14"/>
      <c r="G690" s="14"/>
      <c r="H690" s="14"/>
      <c r="I690" s="14"/>
    </row>
    <row r="691" ht="11.25" customHeight="1">
      <c r="E691" s="147"/>
      <c r="F691" s="14"/>
      <c r="G691" s="14"/>
      <c r="H691" s="14"/>
      <c r="I691" s="14"/>
    </row>
    <row r="692" ht="11.25" customHeight="1">
      <c r="E692" s="147"/>
      <c r="F692" s="14"/>
      <c r="G692" s="14"/>
      <c r="H692" s="14"/>
      <c r="I692" s="14"/>
    </row>
    <row r="693" ht="11.25" customHeight="1">
      <c r="E693" s="147"/>
      <c r="F693" s="14"/>
      <c r="G693" s="14"/>
      <c r="H693" s="14"/>
      <c r="I693" s="14"/>
    </row>
    <row r="694" ht="11.25" customHeight="1">
      <c r="E694" s="147"/>
      <c r="F694" s="14"/>
      <c r="G694" s="14"/>
      <c r="H694" s="14"/>
      <c r="I694" s="14"/>
    </row>
    <row r="695" ht="11.25" customHeight="1">
      <c r="E695" s="147"/>
      <c r="F695" s="14"/>
      <c r="G695" s="14"/>
      <c r="H695" s="14"/>
      <c r="I695" s="14"/>
    </row>
    <row r="696" ht="11.25" customHeight="1">
      <c r="E696" s="147"/>
      <c r="F696" s="14"/>
      <c r="G696" s="14"/>
      <c r="H696" s="14"/>
      <c r="I696" s="14"/>
    </row>
    <row r="697" ht="11.25" customHeight="1">
      <c r="E697" s="147"/>
      <c r="F697" s="14"/>
      <c r="G697" s="14"/>
      <c r="H697" s="14"/>
      <c r="I697" s="14"/>
    </row>
    <row r="698" ht="11.25" customHeight="1">
      <c r="E698" s="147"/>
      <c r="F698" s="14"/>
      <c r="G698" s="14"/>
      <c r="H698" s="14"/>
      <c r="I698" s="14"/>
    </row>
    <row r="699" ht="11.25" customHeight="1">
      <c r="E699" s="147"/>
      <c r="F699" s="14"/>
      <c r="G699" s="14"/>
      <c r="H699" s="14"/>
      <c r="I699" s="14"/>
    </row>
    <row r="700" ht="11.25" customHeight="1">
      <c r="E700" s="147"/>
      <c r="F700" s="14"/>
      <c r="G700" s="14"/>
      <c r="H700" s="14"/>
      <c r="I700" s="14"/>
    </row>
    <row r="701" ht="11.25" customHeight="1">
      <c r="E701" s="147"/>
      <c r="F701" s="14"/>
      <c r="G701" s="14"/>
      <c r="H701" s="14"/>
      <c r="I701" s="14"/>
    </row>
    <row r="702" ht="11.25" customHeight="1">
      <c r="E702" s="147"/>
      <c r="F702" s="14"/>
      <c r="G702" s="14"/>
      <c r="H702" s="14"/>
      <c r="I702" s="14"/>
    </row>
    <row r="703" ht="11.25" customHeight="1">
      <c r="E703" s="147"/>
      <c r="F703" s="14"/>
      <c r="G703" s="14"/>
      <c r="H703" s="14"/>
      <c r="I703" s="14"/>
    </row>
    <row r="704" ht="11.25" customHeight="1">
      <c r="E704" s="147"/>
      <c r="F704" s="14"/>
      <c r="G704" s="14"/>
      <c r="H704" s="14"/>
      <c r="I704" s="14"/>
    </row>
    <row r="705" ht="11.25" customHeight="1">
      <c r="E705" s="147"/>
      <c r="F705" s="14"/>
      <c r="G705" s="14"/>
      <c r="H705" s="14"/>
      <c r="I705" s="14"/>
    </row>
    <row r="706" ht="11.25" customHeight="1">
      <c r="E706" s="147"/>
      <c r="F706" s="14"/>
      <c r="G706" s="14"/>
      <c r="H706" s="14"/>
      <c r="I706" s="14"/>
    </row>
    <row r="707" ht="11.25" customHeight="1">
      <c r="E707" s="147"/>
      <c r="F707" s="14"/>
      <c r="G707" s="14"/>
      <c r="H707" s="14"/>
      <c r="I707" s="14"/>
    </row>
    <row r="708" ht="11.25" customHeight="1">
      <c r="E708" s="147"/>
      <c r="F708" s="14"/>
      <c r="G708" s="14"/>
      <c r="H708" s="14"/>
      <c r="I708" s="14"/>
    </row>
    <row r="709" ht="11.25" customHeight="1">
      <c r="E709" s="147"/>
      <c r="F709" s="14"/>
      <c r="G709" s="14"/>
      <c r="H709" s="14"/>
      <c r="I709" s="14"/>
    </row>
    <row r="710" ht="11.25" customHeight="1">
      <c r="E710" s="147"/>
      <c r="F710" s="14"/>
      <c r="G710" s="14"/>
      <c r="H710" s="14"/>
      <c r="I710" s="14"/>
    </row>
    <row r="711" ht="11.25" customHeight="1">
      <c r="E711" s="147"/>
      <c r="F711" s="14"/>
      <c r="G711" s="14"/>
      <c r="H711" s="14"/>
      <c r="I711" s="14"/>
    </row>
    <row r="712" ht="11.25" customHeight="1">
      <c r="E712" s="147"/>
      <c r="F712" s="14"/>
      <c r="G712" s="14"/>
      <c r="H712" s="14"/>
      <c r="I712" s="14"/>
    </row>
    <row r="713" ht="11.25" customHeight="1">
      <c r="E713" s="147"/>
      <c r="F713" s="14"/>
      <c r="G713" s="14"/>
      <c r="H713" s="14"/>
      <c r="I713" s="14"/>
    </row>
    <row r="714" ht="11.25" customHeight="1">
      <c r="E714" s="147"/>
      <c r="F714" s="14"/>
      <c r="G714" s="14"/>
      <c r="H714" s="14"/>
      <c r="I714" s="14"/>
    </row>
    <row r="715" ht="11.25" customHeight="1">
      <c r="E715" s="147"/>
      <c r="F715" s="14"/>
      <c r="G715" s="14"/>
      <c r="H715" s="14"/>
      <c r="I715" s="14"/>
    </row>
    <row r="716" ht="11.25" customHeight="1">
      <c r="E716" s="147"/>
      <c r="F716" s="14"/>
      <c r="G716" s="14"/>
      <c r="H716" s="14"/>
      <c r="I716" s="14"/>
    </row>
    <row r="717" ht="11.25" customHeight="1">
      <c r="E717" s="147"/>
      <c r="F717" s="14"/>
      <c r="G717" s="14"/>
      <c r="H717" s="14"/>
      <c r="I717" s="14"/>
    </row>
    <row r="718" ht="11.25" customHeight="1">
      <c r="E718" s="147"/>
      <c r="F718" s="14"/>
      <c r="G718" s="14"/>
      <c r="H718" s="14"/>
      <c r="I718" s="14"/>
    </row>
    <row r="719" ht="11.25" customHeight="1">
      <c r="E719" s="147"/>
      <c r="F719" s="14"/>
      <c r="G719" s="14"/>
      <c r="H719" s="14"/>
      <c r="I719" s="14"/>
    </row>
    <row r="720" ht="11.25" customHeight="1">
      <c r="E720" s="147"/>
      <c r="F720" s="14"/>
      <c r="G720" s="14"/>
      <c r="H720" s="14"/>
      <c r="I720" s="14"/>
    </row>
    <row r="721" ht="11.25" customHeight="1">
      <c r="E721" s="147"/>
      <c r="F721" s="14"/>
      <c r="G721" s="14"/>
      <c r="H721" s="14"/>
      <c r="I721" s="14"/>
    </row>
    <row r="722" ht="11.25" customHeight="1">
      <c r="E722" s="147"/>
      <c r="F722" s="14"/>
      <c r="G722" s="14"/>
      <c r="H722" s="14"/>
      <c r="I722" s="14"/>
    </row>
    <row r="723" ht="11.25" customHeight="1">
      <c r="E723" s="147"/>
      <c r="F723" s="14"/>
      <c r="G723" s="14"/>
      <c r="H723" s="14"/>
      <c r="I723" s="14"/>
    </row>
    <row r="724" ht="11.25" customHeight="1">
      <c r="E724" s="147"/>
      <c r="F724" s="14"/>
      <c r="G724" s="14"/>
      <c r="H724" s="14"/>
      <c r="I724" s="14"/>
    </row>
    <row r="725" ht="11.25" customHeight="1">
      <c r="E725" s="147"/>
      <c r="F725" s="14"/>
      <c r="G725" s="14"/>
      <c r="H725" s="14"/>
      <c r="I725" s="14"/>
    </row>
    <row r="726" ht="11.25" customHeight="1">
      <c r="E726" s="147"/>
      <c r="F726" s="14"/>
      <c r="G726" s="14"/>
      <c r="H726" s="14"/>
      <c r="I726" s="14"/>
    </row>
    <row r="727" ht="11.25" customHeight="1">
      <c r="E727" s="147"/>
      <c r="F727" s="14"/>
      <c r="G727" s="14"/>
      <c r="H727" s="14"/>
      <c r="I727" s="14"/>
    </row>
    <row r="728" ht="11.25" customHeight="1">
      <c r="E728" s="147"/>
      <c r="F728" s="14"/>
      <c r="G728" s="14"/>
      <c r="H728" s="14"/>
      <c r="I728" s="14"/>
    </row>
    <row r="729" ht="11.25" customHeight="1">
      <c r="E729" s="147"/>
      <c r="F729" s="14"/>
      <c r="G729" s="14"/>
      <c r="H729" s="14"/>
      <c r="I729" s="14"/>
    </row>
    <row r="730" ht="11.25" customHeight="1">
      <c r="E730" s="147"/>
      <c r="F730" s="14"/>
      <c r="G730" s="14"/>
      <c r="H730" s="14"/>
      <c r="I730" s="14"/>
    </row>
    <row r="731" ht="11.25" customHeight="1">
      <c r="E731" s="147"/>
      <c r="F731" s="14"/>
      <c r="G731" s="14"/>
      <c r="H731" s="14"/>
      <c r="I731" s="14"/>
    </row>
    <row r="732" ht="11.25" customHeight="1">
      <c r="E732" s="147"/>
      <c r="F732" s="14"/>
      <c r="G732" s="14"/>
      <c r="H732" s="14"/>
      <c r="I732" s="14"/>
    </row>
    <row r="733" ht="11.25" customHeight="1">
      <c r="E733" s="147"/>
      <c r="F733" s="14"/>
      <c r="G733" s="14"/>
      <c r="H733" s="14"/>
      <c r="I733" s="14"/>
    </row>
    <row r="734" ht="11.25" customHeight="1">
      <c r="E734" s="147"/>
      <c r="F734" s="14"/>
      <c r="G734" s="14"/>
      <c r="H734" s="14"/>
      <c r="I734" s="14"/>
    </row>
    <row r="735" ht="11.25" customHeight="1">
      <c r="E735" s="147"/>
      <c r="F735" s="14"/>
      <c r="G735" s="14"/>
      <c r="H735" s="14"/>
      <c r="I735" s="14"/>
    </row>
    <row r="736" ht="11.25" customHeight="1">
      <c r="E736" s="147"/>
      <c r="F736" s="14"/>
      <c r="G736" s="14"/>
      <c r="H736" s="14"/>
      <c r="I736" s="14"/>
    </row>
    <row r="737" ht="11.25" customHeight="1">
      <c r="E737" s="147"/>
      <c r="F737" s="14"/>
      <c r="G737" s="14"/>
      <c r="H737" s="14"/>
      <c r="I737" s="14"/>
    </row>
    <row r="738" ht="11.25" customHeight="1">
      <c r="E738" s="147"/>
      <c r="F738" s="14"/>
      <c r="G738" s="14"/>
      <c r="H738" s="14"/>
      <c r="I738" s="14"/>
    </row>
    <row r="739" ht="11.25" customHeight="1">
      <c r="E739" s="147"/>
      <c r="F739" s="14"/>
      <c r="G739" s="14"/>
      <c r="H739" s="14"/>
      <c r="I739" s="14"/>
    </row>
    <row r="740" ht="11.25" customHeight="1">
      <c r="E740" s="147"/>
      <c r="F740" s="14"/>
      <c r="G740" s="14"/>
      <c r="H740" s="14"/>
      <c r="I740" s="14"/>
    </row>
    <row r="741" ht="11.25" customHeight="1">
      <c r="E741" s="147"/>
      <c r="F741" s="14"/>
      <c r="G741" s="14"/>
      <c r="H741" s="14"/>
      <c r="I741" s="14"/>
    </row>
    <row r="742" ht="11.25" customHeight="1">
      <c r="E742" s="147"/>
      <c r="F742" s="14"/>
      <c r="G742" s="14"/>
      <c r="H742" s="14"/>
      <c r="I742" s="14"/>
    </row>
    <row r="743" ht="11.25" customHeight="1">
      <c r="E743" s="147"/>
      <c r="F743" s="14"/>
      <c r="G743" s="14"/>
      <c r="H743" s="14"/>
      <c r="I743" s="14"/>
    </row>
    <row r="744" ht="11.25" customHeight="1">
      <c r="E744" s="147"/>
      <c r="F744" s="14"/>
      <c r="G744" s="14"/>
      <c r="H744" s="14"/>
      <c r="I744" s="14"/>
    </row>
    <row r="745" ht="11.25" customHeight="1">
      <c r="E745" s="147"/>
      <c r="F745" s="14"/>
      <c r="G745" s="14"/>
      <c r="H745" s="14"/>
      <c r="I745" s="14"/>
    </row>
    <row r="746" ht="11.25" customHeight="1">
      <c r="E746" s="147"/>
      <c r="F746" s="14"/>
      <c r="G746" s="14"/>
      <c r="H746" s="14"/>
      <c r="I746" s="14"/>
    </row>
    <row r="747" ht="11.25" customHeight="1">
      <c r="E747" s="147"/>
      <c r="F747" s="14"/>
      <c r="G747" s="14"/>
      <c r="H747" s="14"/>
      <c r="I747" s="14"/>
    </row>
    <row r="748" ht="11.25" customHeight="1">
      <c r="E748" s="147"/>
      <c r="F748" s="14"/>
      <c r="G748" s="14"/>
      <c r="H748" s="14"/>
      <c r="I748" s="14"/>
    </row>
    <row r="749" ht="11.25" customHeight="1">
      <c r="E749" s="147"/>
      <c r="F749" s="14"/>
      <c r="G749" s="14"/>
      <c r="H749" s="14"/>
      <c r="I749" s="14"/>
    </row>
    <row r="750" ht="11.25" customHeight="1">
      <c r="E750" s="147"/>
      <c r="F750" s="14"/>
      <c r="G750" s="14"/>
      <c r="H750" s="14"/>
      <c r="I750" s="14"/>
    </row>
    <row r="751" ht="11.25" customHeight="1">
      <c r="E751" s="147"/>
      <c r="F751" s="14"/>
      <c r="G751" s="14"/>
      <c r="H751" s="14"/>
      <c r="I751" s="14"/>
    </row>
    <row r="752" ht="11.25" customHeight="1">
      <c r="E752" s="147"/>
      <c r="F752" s="14"/>
      <c r="G752" s="14"/>
      <c r="H752" s="14"/>
      <c r="I752" s="14"/>
    </row>
    <row r="753" ht="11.25" customHeight="1">
      <c r="E753" s="147"/>
      <c r="F753" s="14"/>
      <c r="G753" s="14"/>
      <c r="H753" s="14"/>
      <c r="I753" s="14"/>
    </row>
    <row r="754" ht="11.25" customHeight="1">
      <c r="E754" s="147"/>
      <c r="F754" s="14"/>
      <c r="G754" s="14"/>
      <c r="H754" s="14"/>
      <c r="I754" s="14"/>
    </row>
    <row r="755" ht="11.25" customHeight="1">
      <c r="E755" s="147"/>
      <c r="F755" s="14"/>
      <c r="G755" s="14"/>
      <c r="H755" s="14"/>
      <c r="I755" s="14"/>
    </row>
    <row r="756" ht="11.25" customHeight="1">
      <c r="E756" s="147"/>
      <c r="F756" s="14"/>
      <c r="G756" s="14"/>
      <c r="H756" s="14"/>
      <c r="I756" s="14"/>
    </row>
    <row r="757" ht="11.25" customHeight="1">
      <c r="E757" s="147"/>
      <c r="F757" s="14"/>
      <c r="G757" s="14"/>
      <c r="H757" s="14"/>
      <c r="I757" s="14"/>
    </row>
    <row r="758" ht="11.25" customHeight="1">
      <c r="E758" s="147"/>
      <c r="F758" s="14"/>
      <c r="G758" s="14"/>
      <c r="H758" s="14"/>
      <c r="I758" s="14"/>
    </row>
    <row r="759" ht="11.25" customHeight="1">
      <c r="E759" s="147"/>
      <c r="F759" s="14"/>
      <c r="G759" s="14"/>
      <c r="H759" s="14"/>
      <c r="I759" s="14"/>
    </row>
    <row r="760" ht="11.25" customHeight="1">
      <c r="E760" s="147"/>
      <c r="F760" s="14"/>
      <c r="G760" s="14"/>
      <c r="H760" s="14"/>
      <c r="I760" s="14"/>
    </row>
    <row r="761" ht="11.25" customHeight="1">
      <c r="E761" s="147"/>
      <c r="F761" s="14"/>
      <c r="G761" s="14"/>
      <c r="H761" s="14"/>
      <c r="I761" s="14"/>
    </row>
    <row r="762" ht="11.25" customHeight="1">
      <c r="E762" s="147"/>
      <c r="F762" s="14"/>
      <c r="G762" s="14"/>
      <c r="H762" s="14"/>
      <c r="I762" s="14"/>
    </row>
    <row r="763" ht="11.25" customHeight="1">
      <c r="E763" s="147"/>
      <c r="F763" s="14"/>
      <c r="G763" s="14"/>
      <c r="H763" s="14"/>
      <c r="I763" s="14"/>
    </row>
    <row r="764" ht="11.25" customHeight="1">
      <c r="E764" s="147"/>
      <c r="F764" s="14"/>
      <c r="G764" s="14"/>
      <c r="H764" s="14"/>
      <c r="I764" s="14"/>
    </row>
    <row r="765" ht="11.25" customHeight="1">
      <c r="E765" s="147"/>
      <c r="F765" s="14"/>
      <c r="G765" s="14"/>
      <c r="H765" s="14"/>
      <c r="I765" s="14"/>
    </row>
    <row r="766" ht="11.25" customHeight="1">
      <c r="E766" s="147"/>
      <c r="F766" s="14"/>
      <c r="G766" s="14"/>
      <c r="H766" s="14"/>
      <c r="I766" s="14"/>
    </row>
    <row r="767" ht="11.25" customHeight="1">
      <c r="E767" s="147"/>
      <c r="F767" s="14"/>
      <c r="G767" s="14"/>
      <c r="H767" s="14"/>
      <c r="I767" s="14"/>
    </row>
    <row r="768" ht="11.25" customHeight="1">
      <c r="E768" s="147"/>
      <c r="F768" s="14"/>
      <c r="G768" s="14"/>
      <c r="H768" s="14"/>
      <c r="I768" s="14"/>
    </row>
    <row r="769" ht="11.25" customHeight="1">
      <c r="E769" s="147"/>
      <c r="F769" s="14"/>
      <c r="G769" s="14"/>
      <c r="H769" s="14"/>
      <c r="I769" s="14"/>
    </row>
    <row r="770" ht="11.25" customHeight="1">
      <c r="E770" s="147"/>
      <c r="F770" s="14"/>
      <c r="G770" s="14"/>
      <c r="H770" s="14"/>
      <c r="I770" s="14"/>
    </row>
    <row r="771" ht="11.25" customHeight="1">
      <c r="E771" s="147"/>
      <c r="F771" s="14"/>
      <c r="G771" s="14"/>
      <c r="H771" s="14"/>
      <c r="I771" s="14"/>
    </row>
    <row r="772" ht="11.25" customHeight="1">
      <c r="E772" s="147"/>
      <c r="F772" s="14"/>
      <c r="G772" s="14"/>
      <c r="H772" s="14"/>
      <c r="I772" s="14"/>
    </row>
    <row r="773" ht="11.25" customHeight="1">
      <c r="E773" s="147"/>
      <c r="F773" s="14"/>
      <c r="G773" s="14"/>
      <c r="H773" s="14"/>
      <c r="I773" s="14"/>
    </row>
    <row r="774" ht="11.25" customHeight="1">
      <c r="E774" s="147"/>
      <c r="F774" s="14"/>
      <c r="G774" s="14"/>
      <c r="H774" s="14"/>
      <c r="I774" s="14"/>
    </row>
    <row r="775" ht="11.25" customHeight="1">
      <c r="E775" s="147"/>
      <c r="F775" s="14"/>
      <c r="G775" s="14"/>
      <c r="H775" s="14"/>
      <c r="I775" s="14"/>
    </row>
    <row r="776" ht="11.25" customHeight="1">
      <c r="E776" s="147"/>
      <c r="F776" s="14"/>
      <c r="G776" s="14"/>
      <c r="H776" s="14"/>
      <c r="I776" s="14"/>
    </row>
    <row r="777" ht="11.25" customHeight="1">
      <c r="E777" s="147"/>
      <c r="F777" s="14"/>
      <c r="G777" s="14"/>
      <c r="H777" s="14"/>
      <c r="I777" s="14"/>
    </row>
    <row r="778" ht="11.25" customHeight="1">
      <c r="E778" s="147"/>
      <c r="F778" s="14"/>
      <c r="G778" s="14"/>
      <c r="H778" s="14"/>
      <c r="I778" s="14"/>
    </row>
    <row r="779" ht="11.25" customHeight="1">
      <c r="E779" s="147"/>
      <c r="F779" s="14"/>
      <c r="G779" s="14"/>
      <c r="H779" s="14"/>
      <c r="I779" s="14"/>
    </row>
    <row r="780" ht="11.25" customHeight="1">
      <c r="E780" s="147"/>
      <c r="F780" s="14"/>
      <c r="G780" s="14"/>
      <c r="H780" s="14"/>
      <c r="I780" s="14"/>
    </row>
    <row r="781" ht="11.25" customHeight="1">
      <c r="E781" s="147"/>
      <c r="F781" s="14"/>
      <c r="G781" s="14"/>
      <c r="H781" s="14"/>
      <c r="I781" s="14"/>
    </row>
    <row r="782" ht="11.25" customHeight="1">
      <c r="E782" s="147"/>
      <c r="F782" s="14"/>
      <c r="G782" s="14"/>
      <c r="H782" s="14"/>
      <c r="I782" s="14"/>
    </row>
    <row r="783" ht="11.25" customHeight="1">
      <c r="E783" s="147"/>
      <c r="F783" s="14"/>
      <c r="G783" s="14"/>
      <c r="H783" s="14"/>
      <c r="I783" s="14"/>
    </row>
    <row r="784" ht="11.25" customHeight="1">
      <c r="E784" s="147"/>
      <c r="F784" s="14"/>
      <c r="G784" s="14"/>
      <c r="H784" s="14"/>
      <c r="I784" s="14"/>
    </row>
    <row r="785" ht="11.25" customHeight="1">
      <c r="E785" s="147"/>
      <c r="F785" s="14"/>
      <c r="G785" s="14"/>
      <c r="H785" s="14"/>
      <c r="I785" s="14"/>
    </row>
    <row r="786" ht="11.25" customHeight="1">
      <c r="E786" s="147"/>
      <c r="F786" s="14"/>
      <c r="G786" s="14"/>
      <c r="H786" s="14"/>
      <c r="I786" s="14"/>
    </row>
    <row r="787" ht="11.25" customHeight="1">
      <c r="E787" s="147"/>
      <c r="F787" s="14"/>
      <c r="G787" s="14"/>
      <c r="H787" s="14"/>
      <c r="I787" s="14"/>
    </row>
    <row r="788" ht="11.25" customHeight="1">
      <c r="E788" s="147"/>
      <c r="F788" s="14"/>
      <c r="G788" s="14"/>
      <c r="H788" s="14"/>
      <c r="I788" s="14"/>
    </row>
    <row r="789" ht="11.25" customHeight="1">
      <c r="E789" s="147"/>
      <c r="F789" s="14"/>
      <c r="G789" s="14"/>
      <c r="H789" s="14"/>
      <c r="I789" s="14"/>
    </row>
    <row r="790" ht="11.25" customHeight="1">
      <c r="E790" s="147"/>
      <c r="F790" s="14"/>
      <c r="G790" s="14"/>
      <c r="H790" s="14"/>
      <c r="I790" s="14"/>
    </row>
    <row r="791" ht="11.25" customHeight="1">
      <c r="E791" s="147"/>
      <c r="F791" s="14"/>
      <c r="G791" s="14"/>
      <c r="H791" s="14"/>
      <c r="I791" s="14"/>
    </row>
    <row r="792" ht="11.25" customHeight="1">
      <c r="E792" s="147"/>
      <c r="F792" s="14"/>
      <c r="G792" s="14"/>
      <c r="H792" s="14"/>
      <c r="I792" s="14"/>
    </row>
    <row r="793" ht="11.25" customHeight="1">
      <c r="E793" s="147"/>
      <c r="F793" s="14"/>
      <c r="G793" s="14"/>
      <c r="H793" s="14"/>
      <c r="I793" s="14"/>
    </row>
    <row r="794" ht="11.25" customHeight="1">
      <c r="E794" s="147"/>
      <c r="F794" s="14"/>
      <c r="G794" s="14"/>
      <c r="H794" s="14"/>
      <c r="I794" s="14"/>
    </row>
    <row r="795" ht="11.25" customHeight="1">
      <c r="E795" s="147"/>
      <c r="F795" s="14"/>
      <c r="G795" s="14"/>
      <c r="H795" s="14"/>
      <c r="I795" s="14"/>
    </row>
    <row r="796" ht="11.25" customHeight="1">
      <c r="E796" s="147"/>
      <c r="F796" s="14"/>
      <c r="G796" s="14"/>
      <c r="H796" s="14"/>
      <c r="I796" s="14"/>
    </row>
    <row r="797" ht="11.25" customHeight="1">
      <c r="E797" s="147"/>
      <c r="F797" s="14"/>
      <c r="G797" s="14"/>
      <c r="H797" s="14"/>
      <c r="I797" s="14"/>
    </row>
    <row r="798" ht="11.25" customHeight="1">
      <c r="E798" s="147"/>
      <c r="F798" s="14"/>
      <c r="G798" s="14"/>
      <c r="H798" s="14"/>
      <c r="I798" s="14"/>
    </row>
    <row r="799" ht="11.25" customHeight="1">
      <c r="E799" s="147"/>
      <c r="F799" s="14"/>
      <c r="G799" s="14"/>
      <c r="H799" s="14"/>
      <c r="I799" s="14"/>
    </row>
    <row r="800" ht="11.25" customHeight="1">
      <c r="E800" s="147"/>
      <c r="F800" s="14"/>
      <c r="G800" s="14"/>
      <c r="H800" s="14"/>
      <c r="I800" s="14"/>
    </row>
    <row r="801" ht="11.25" customHeight="1">
      <c r="E801" s="147"/>
      <c r="F801" s="14"/>
      <c r="G801" s="14"/>
      <c r="H801" s="14"/>
      <c r="I801" s="14"/>
    </row>
    <row r="802" ht="11.25" customHeight="1">
      <c r="E802" s="147"/>
      <c r="F802" s="14"/>
      <c r="G802" s="14"/>
      <c r="H802" s="14"/>
      <c r="I802" s="14"/>
    </row>
    <row r="803" ht="11.25" customHeight="1">
      <c r="E803" s="147"/>
      <c r="F803" s="14"/>
      <c r="G803" s="14"/>
      <c r="H803" s="14"/>
      <c r="I803" s="14"/>
    </row>
    <row r="804" ht="11.25" customHeight="1">
      <c r="E804" s="147"/>
      <c r="F804" s="14"/>
      <c r="G804" s="14"/>
      <c r="H804" s="14"/>
      <c r="I804" s="14"/>
    </row>
    <row r="805" ht="11.25" customHeight="1">
      <c r="E805" s="147"/>
      <c r="F805" s="14"/>
      <c r="G805" s="14"/>
      <c r="H805" s="14"/>
      <c r="I805" s="14"/>
    </row>
    <row r="806" ht="11.25" customHeight="1">
      <c r="E806" s="147"/>
      <c r="F806" s="14"/>
      <c r="G806" s="14"/>
      <c r="H806" s="14"/>
      <c r="I806" s="14"/>
    </row>
    <row r="807" ht="11.25" customHeight="1">
      <c r="E807" s="147"/>
      <c r="F807" s="14"/>
      <c r="G807" s="14"/>
      <c r="H807" s="14"/>
      <c r="I807" s="14"/>
    </row>
    <row r="808" ht="11.25" customHeight="1">
      <c r="E808" s="147"/>
      <c r="F808" s="14"/>
      <c r="G808" s="14"/>
      <c r="H808" s="14"/>
      <c r="I808" s="14"/>
    </row>
    <row r="809" ht="11.25" customHeight="1">
      <c r="E809" s="147"/>
      <c r="F809" s="14"/>
      <c r="G809" s="14"/>
      <c r="H809" s="14"/>
      <c r="I809" s="14"/>
    </row>
    <row r="810" ht="11.25" customHeight="1">
      <c r="E810" s="147"/>
      <c r="F810" s="14"/>
      <c r="G810" s="14"/>
      <c r="H810" s="14"/>
      <c r="I810" s="14"/>
    </row>
    <row r="811" ht="11.25" customHeight="1">
      <c r="E811" s="147"/>
      <c r="F811" s="14"/>
      <c r="G811" s="14"/>
      <c r="H811" s="14"/>
      <c r="I811" s="14"/>
    </row>
    <row r="812" ht="11.25" customHeight="1">
      <c r="E812" s="147"/>
      <c r="F812" s="14"/>
      <c r="G812" s="14"/>
      <c r="H812" s="14"/>
      <c r="I812" s="14"/>
    </row>
    <row r="813" ht="11.25" customHeight="1">
      <c r="E813" s="147"/>
      <c r="F813" s="14"/>
      <c r="G813" s="14"/>
      <c r="H813" s="14"/>
      <c r="I813" s="14"/>
    </row>
    <row r="814" ht="11.25" customHeight="1">
      <c r="E814" s="147"/>
      <c r="F814" s="14"/>
      <c r="G814" s="14"/>
      <c r="H814" s="14"/>
      <c r="I814" s="14"/>
    </row>
    <row r="815" ht="11.25" customHeight="1">
      <c r="E815" s="147"/>
      <c r="F815" s="14"/>
      <c r="G815" s="14"/>
      <c r="H815" s="14"/>
      <c r="I815" s="14"/>
    </row>
    <row r="816" ht="11.25" customHeight="1">
      <c r="E816" s="147"/>
      <c r="F816" s="14"/>
      <c r="G816" s="14"/>
      <c r="H816" s="14"/>
      <c r="I816" s="14"/>
    </row>
    <row r="817" ht="11.25" customHeight="1">
      <c r="E817" s="147"/>
      <c r="F817" s="14"/>
      <c r="G817" s="14"/>
      <c r="H817" s="14"/>
      <c r="I817" s="14"/>
    </row>
    <row r="818" ht="11.25" customHeight="1">
      <c r="E818" s="147"/>
      <c r="F818" s="14"/>
      <c r="G818" s="14"/>
      <c r="H818" s="14"/>
      <c r="I818" s="14"/>
    </row>
    <row r="819" ht="11.25" customHeight="1">
      <c r="E819" s="147"/>
      <c r="F819" s="14"/>
      <c r="G819" s="14"/>
      <c r="H819" s="14"/>
      <c r="I819" s="14"/>
    </row>
    <row r="820" ht="11.25" customHeight="1">
      <c r="E820" s="147"/>
      <c r="F820" s="14"/>
      <c r="G820" s="14"/>
      <c r="H820" s="14"/>
      <c r="I820" s="14"/>
    </row>
    <row r="821" ht="11.25" customHeight="1">
      <c r="E821" s="147"/>
      <c r="F821" s="14"/>
      <c r="G821" s="14"/>
      <c r="H821" s="14"/>
      <c r="I821" s="14"/>
    </row>
    <row r="822" ht="11.25" customHeight="1">
      <c r="E822" s="147"/>
      <c r="F822" s="14"/>
      <c r="G822" s="14"/>
      <c r="H822" s="14"/>
      <c r="I822" s="14"/>
    </row>
    <row r="823" ht="11.25" customHeight="1">
      <c r="E823" s="147"/>
      <c r="F823" s="14"/>
      <c r="G823" s="14"/>
      <c r="H823" s="14"/>
      <c r="I823" s="14"/>
    </row>
    <row r="824" ht="11.25" customHeight="1">
      <c r="E824" s="147"/>
      <c r="F824" s="14"/>
      <c r="G824" s="14"/>
      <c r="H824" s="14"/>
      <c r="I824" s="14"/>
    </row>
    <row r="825" ht="11.25" customHeight="1">
      <c r="E825" s="147"/>
      <c r="F825" s="14"/>
      <c r="G825" s="14"/>
      <c r="H825" s="14"/>
      <c r="I825" s="14"/>
    </row>
    <row r="826" ht="11.25" customHeight="1">
      <c r="E826" s="147"/>
      <c r="F826" s="14"/>
      <c r="G826" s="14"/>
      <c r="H826" s="14"/>
      <c r="I826" s="14"/>
    </row>
    <row r="827" ht="11.25" customHeight="1">
      <c r="E827" s="147"/>
      <c r="F827" s="14"/>
      <c r="G827" s="14"/>
      <c r="H827" s="14"/>
      <c r="I827" s="14"/>
    </row>
    <row r="828" ht="11.25" customHeight="1">
      <c r="E828" s="147"/>
      <c r="F828" s="14"/>
      <c r="G828" s="14"/>
      <c r="H828" s="14"/>
      <c r="I828" s="14"/>
    </row>
    <row r="829" ht="11.25" customHeight="1">
      <c r="E829" s="147"/>
      <c r="F829" s="14"/>
      <c r="G829" s="14"/>
      <c r="H829" s="14"/>
      <c r="I829" s="14"/>
    </row>
    <row r="830" ht="11.25" customHeight="1">
      <c r="E830" s="147"/>
      <c r="F830" s="14"/>
      <c r="G830" s="14"/>
      <c r="H830" s="14"/>
      <c r="I830" s="14"/>
    </row>
    <row r="831" ht="11.25" customHeight="1">
      <c r="E831" s="147"/>
      <c r="F831" s="14"/>
      <c r="G831" s="14"/>
      <c r="H831" s="14"/>
      <c r="I831" s="14"/>
    </row>
    <row r="832" ht="11.25" customHeight="1">
      <c r="E832" s="147"/>
      <c r="F832" s="14"/>
      <c r="G832" s="14"/>
      <c r="H832" s="14"/>
      <c r="I832" s="14"/>
    </row>
    <row r="833" ht="11.25" customHeight="1">
      <c r="E833" s="147"/>
      <c r="F833" s="14"/>
      <c r="G833" s="14"/>
      <c r="H833" s="14"/>
      <c r="I833" s="14"/>
    </row>
    <row r="834" ht="11.25" customHeight="1">
      <c r="E834" s="147"/>
      <c r="F834" s="14"/>
      <c r="G834" s="14"/>
      <c r="H834" s="14"/>
      <c r="I834" s="14"/>
    </row>
    <row r="835" ht="11.25" customHeight="1">
      <c r="E835" s="147"/>
      <c r="F835" s="14"/>
      <c r="G835" s="14"/>
      <c r="H835" s="14"/>
      <c r="I835" s="14"/>
    </row>
    <row r="836" ht="11.25" customHeight="1">
      <c r="E836" s="147"/>
      <c r="F836" s="14"/>
      <c r="G836" s="14"/>
      <c r="H836" s="14"/>
      <c r="I836" s="14"/>
    </row>
    <row r="837" ht="11.25" customHeight="1">
      <c r="E837" s="147"/>
      <c r="F837" s="14"/>
      <c r="G837" s="14"/>
      <c r="H837" s="14"/>
      <c r="I837" s="14"/>
    </row>
    <row r="838" ht="11.25" customHeight="1">
      <c r="E838" s="147"/>
      <c r="F838" s="14"/>
      <c r="G838" s="14"/>
      <c r="H838" s="14"/>
      <c r="I838" s="14"/>
    </row>
    <row r="839" ht="11.25" customHeight="1">
      <c r="E839" s="147"/>
      <c r="F839" s="14"/>
      <c r="G839" s="14"/>
      <c r="H839" s="14"/>
      <c r="I839" s="14"/>
    </row>
    <row r="840" ht="11.25" customHeight="1">
      <c r="E840" s="147"/>
      <c r="F840" s="14"/>
      <c r="G840" s="14"/>
      <c r="H840" s="14"/>
      <c r="I840" s="14"/>
    </row>
    <row r="841" ht="11.25" customHeight="1">
      <c r="E841" s="147"/>
      <c r="F841" s="14"/>
      <c r="G841" s="14"/>
      <c r="H841" s="14"/>
      <c r="I841" s="14"/>
    </row>
    <row r="842" ht="11.25" customHeight="1">
      <c r="E842" s="147"/>
      <c r="F842" s="14"/>
      <c r="G842" s="14"/>
      <c r="H842" s="14"/>
      <c r="I842" s="14"/>
    </row>
    <row r="843" ht="11.25" customHeight="1">
      <c r="E843" s="147"/>
      <c r="F843" s="14"/>
      <c r="G843" s="14"/>
      <c r="H843" s="14"/>
      <c r="I843" s="14"/>
    </row>
    <row r="844" ht="11.25" customHeight="1">
      <c r="E844" s="147"/>
      <c r="F844" s="14"/>
      <c r="G844" s="14"/>
      <c r="H844" s="14"/>
      <c r="I844" s="14"/>
    </row>
    <row r="845" ht="11.25" customHeight="1">
      <c r="E845" s="147"/>
      <c r="F845" s="14"/>
      <c r="G845" s="14"/>
      <c r="H845" s="14"/>
      <c r="I845" s="14"/>
    </row>
    <row r="846" ht="11.25" customHeight="1">
      <c r="E846" s="147"/>
      <c r="F846" s="14"/>
      <c r="G846" s="14"/>
      <c r="H846" s="14"/>
      <c r="I846" s="14"/>
    </row>
    <row r="847" ht="11.25" customHeight="1">
      <c r="E847" s="147"/>
      <c r="F847" s="14"/>
      <c r="G847" s="14"/>
      <c r="H847" s="14"/>
      <c r="I847" s="14"/>
    </row>
    <row r="848" ht="11.25" customHeight="1">
      <c r="E848" s="147"/>
      <c r="F848" s="14"/>
      <c r="G848" s="14"/>
      <c r="H848" s="14"/>
      <c r="I848" s="14"/>
    </row>
    <row r="849" ht="11.25" customHeight="1">
      <c r="E849" s="147"/>
      <c r="F849" s="14"/>
      <c r="G849" s="14"/>
      <c r="H849" s="14"/>
      <c r="I849" s="14"/>
    </row>
    <row r="850" ht="11.25" customHeight="1">
      <c r="E850" s="147"/>
      <c r="F850" s="14"/>
      <c r="G850" s="14"/>
      <c r="H850" s="14"/>
      <c r="I850" s="14"/>
    </row>
    <row r="851" ht="11.25" customHeight="1">
      <c r="E851" s="147"/>
      <c r="F851" s="14"/>
      <c r="G851" s="14"/>
      <c r="H851" s="14"/>
      <c r="I851" s="14"/>
    </row>
    <row r="852" ht="11.25" customHeight="1">
      <c r="E852" s="147"/>
      <c r="F852" s="14"/>
      <c r="G852" s="14"/>
      <c r="H852" s="14"/>
      <c r="I852" s="14"/>
    </row>
    <row r="853" ht="11.25" customHeight="1">
      <c r="E853" s="147"/>
      <c r="F853" s="14"/>
      <c r="G853" s="14"/>
      <c r="H853" s="14"/>
      <c r="I853" s="14"/>
    </row>
    <row r="854" ht="11.25" customHeight="1">
      <c r="E854" s="147"/>
      <c r="F854" s="14"/>
      <c r="G854" s="14"/>
      <c r="H854" s="14"/>
      <c r="I854" s="14"/>
    </row>
    <row r="855" ht="11.25" customHeight="1">
      <c r="E855" s="147"/>
      <c r="F855" s="14"/>
      <c r="G855" s="14"/>
      <c r="H855" s="14"/>
      <c r="I855" s="14"/>
    </row>
    <row r="856" ht="11.25" customHeight="1">
      <c r="E856" s="147"/>
      <c r="F856" s="14"/>
      <c r="G856" s="14"/>
      <c r="H856" s="14"/>
      <c r="I856" s="14"/>
    </row>
    <row r="857" ht="11.25" customHeight="1">
      <c r="E857" s="147"/>
      <c r="F857" s="14"/>
      <c r="G857" s="14"/>
      <c r="H857" s="14"/>
      <c r="I857" s="14"/>
    </row>
    <row r="858" ht="11.25" customHeight="1">
      <c r="E858" s="147"/>
      <c r="F858" s="14"/>
      <c r="G858" s="14"/>
      <c r="H858" s="14"/>
      <c r="I858" s="14"/>
    </row>
    <row r="859" ht="11.25" customHeight="1">
      <c r="E859" s="147"/>
      <c r="F859" s="14"/>
      <c r="G859" s="14"/>
      <c r="H859" s="14"/>
      <c r="I859" s="14"/>
    </row>
    <row r="860" ht="11.25" customHeight="1">
      <c r="E860" s="147"/>
      <c r="F860" s="14"/>
      <c r="G860" s="14"/>
      <c r="H860" s="14"/>
      <c r="I860" s="14"/>
    </row>
    <row r="861" ht="11.25" customHeight="1">
      <c r="E861" s="147"/>
      <c r="F861" s="14"/>
      <c r="G861" s="14"/>
      <c r="H861" s="14"/>
      <c r="I861" s="14"/>
    </row>
    <row r="862" ht="11.25" customHeight="1">
      <c r="E862" s="147"/>
      <c r="F862" s="14"/>
      <c r="G862" s="14"/>
      <c r="H862" s="14"/>
      <c r="I862" s="14"/>
    </row>
    <row r="863" ht="11.25" customHeight="1">
      <c r="E863" s="147"/>
      <c r="F863" s="14"/>
      <c r="G863" s="14"/>
      <c r="H863" s="14"/>
      <c r="I863" s="14"/>
    </row>
    <row r="864" ht="11.25" customHeight="1">
      <c r="E864" s="147"/>
      <c r="F864" s="14"/>
      <c r="G864" s="14"/>
      <c r="H864" s="14"/>
      <c r="I864" s="14"/>
    </row>
    <row r="865" ht="11.25" customHeight="1">
      <c r="E865" s="147"/>
      <c r="F865" s="14"/>
      <c r="G865" s="14"/>
      <c r="H865" s="14"/>
      <c r="I865" s="14"/>
    </row>
    <row r="866" ht="11.25" customHeight="1">
      <c r="E866" s="147"/>
      <c r="F866" s="14"/>
      <c r="G866" s="14"/>
      <c r="H866" s="14"/>
      <c r="I866" s="14"/>
    </row>
    <row r="867" ht="11.25" customHeight="1">
      <c r="E867" s="147"/>
      <c r="F867" s="14"/>
      <c r="G867" s="14"/>
      <c r="H867" s="14"/>
      <c r="I867" s="14"/>
    </row>
    <row r="868" ht="11.25" customHeight="1">
      <c r="E868" s="147"/>
      <c r="F868" s="14"/>
      <c r="G868" s="14"/>
      <c r="H868" s="14"/>
      <c r="I868" s="14"/>
    </row>
    <row r="869" ht="11.25" customHeight="1">
      <c r="E869" s="147"/>
      <c r="F869" s="14"/>
      <c r="G869" s="14"/>
      <c r="H869" s="14"/>
      <c r="I869" s="14"/>
    </row>
    <row r="870" ht="11.25" customHeight="1">
      <c r="E870" s="147"/>
      <c r="F870" s="14"/>
      <c r="G870" s="14"/>
      <c r="H870" s="14"/>
      <c r="I870" s="14"/>
    </row>
    <row r="871" ht="11.25" customHeight="1">
      <c r="E871" s="147"/>
      <c r="F871" s="14"/>
      <c r="G871" s="14"/>
      <c r="H871" s="14"/>
      <c r="I871" s="14"/>
    </row>
    <row r="872" ht="11.25" customHeight="1">
      <c r="E872" s="147"/>
      <c r="F872" s="14"/>
      <c r="G872" s="14"/>
      <c r="H872" s="14"/>
      <c r="I872" s="14"/>
    </row>
    <row r="873" ht="11.25" customHeight="1">
      <c r="E873" s="147"/>
      <c r="F873" s="14"/>
      <c r="G873" s="14"/>
      <c r="H873" s="14"/>
      <c r="I873" s="14"/>
    </row>
    <row r="874" ht="11.25" customHeight="1">
      <c r="E874" s="147"/>
      <c r="F874" s="14"/>
      <c r="G874" s="14"/>
      <c r="H874" s="14"/>
      <c r="I874" s="14"/>
    </row>
    <row r="875" ht="11.25" customHeight="1">
      <c r="E875" s="147"/>
      <c r="F875" s="14"/>
      <c r="G875" s="14"/>
      <c r="H875" s="14"/>
      <c r="I875" s="14"/>
    </row>
    <row r="876" ht="11.25" customHeight="1">
      <c r="E876" s="147"/>
      <c r="F876" s="14"/>
      <c r="G876" s="14"/>
      <c r="H876" s="14"/>
      <c r="I876" s="14"/>
    </row>
    <row r="877" ht="11.25" customHeight="1">
      <c r="E877" s="147"/>
      <c r="F877" s="14"/>
      <c r="G877" s="14"/>
      <c r="H877" s="14"/>
      <c r="I877" s="14"/>
    </row>
    <row r="878" ht="11.25" customHeight="1">
      <c r="E878" s="147"/>
      <c r="F878" s="14"/>
      <c r="G878" s="14"/>
      <c r="H878" s="14"/>
      <c r="I878" s="14"/>
    </row>
    <row r="879" ht="11.25" customHeight="1">
      <c r="E879" s="147"/>
      <c r="F879" s="14"/>
      <c r="G879" s="14"/>
      <c r="H879" s="14"/>
      <c r="I879" s="14"/>
    </row>
    <row r="880" ht="11.25" customHeight="1">
      <c r="E880" s="147"/>
      <c r="F880" s="14"/>
      <c r="G880" s="14"/>
      <c r="H880" s="14"/>
      <c r="I880" s="14"/>
    </row>
    <row r="881" ht="11.25" customHeight="1">
      <c r="E881" s="147"/>
      <c r="F881" s="14"/>
      <c r="G881" s="14"/>
      <c r="H881" s="14"/>
      <c r="I881" s="14"/>
    </row>
    <row r="882" ht="11.25" customHeight="1">
      <c r="E882" s="147"/>
      <c r="F882" s="14"/>
      <c r="G882" s="14"/>
      <c r="H882" s="14"/>
      <c r="I882" s="14"/>
    </row>
    <row r="883" ht="11.25" customHeight="1">
      <c r="E883" s="147"/>
      <c r="F883" s="14"/>
      <c r="G883" s="14"/>
      <c r="H883" s="14"/>
      <c r="I883" s="14"/>
    </row>
    <row r="884" ht="11.25" customHeight="1">
      <c r="E884" s="147"/>
      <c r="F884" s="14"/>
      <c r="G884" s="14"/>
      <c r="H884" s="14"/>
      <c r="I884" s="14"/>
    </row>
    <row r="885" ht="11.25" customHeight="1">
      <c r="E885" s="147"/>
      <c r="F885" s="14"/>
      <c r="G885" s="14"/>
      <c r="H885" s="14"/>
      <c r="I885" s="14"/>
    </row>
    <row r="886" ht="11.25" customHeight="1">
      <c r="E886" s="147"/>
      <c r="F886" s="14"/>
      <c r="G886" s="14"/>
      <c r="H886" s="14"/>
      <c r="I886" s="14"/>
    </row>
    <row r="887" ht="11.25" customHeight="1">
      <c r="E887" s="147"/>
      <c r="F887" s="14"/>
      <c r="G887" s="14"/>
      <c r="H887" s="14"/>
      <c r="I887" s="14"/>
    </row>
    <row r="888" ht="11.25" customHeight="1">
      <c r="E888" s="147"/>
      <c r="F888" s="14"/>
      <c r="G888" s="14"/>
      <c r="H888" s="14"/>
      <c r="I888" s="14"/>
    </row>
    <row r="889" ht="11.25" customHeight="1">
      <c r="E889" s="147"/>
      <c r="F889" s="14"/>
      <c r="G889" s="14"/>
      <c r="H889" s="14"/>
      <c r="I889" s="14"/>
    </row>
    <row r="890" ht="11.25" customHeight="1">
      <c r="E890" s="147"/>
      <c r="F890" s="14"/>
      <c r="G890" s="14"/>
      <c r="H890" s="14"/>
      <c r="I890" s="14"/>
    </row>
    <row r="891" ht="11.25" customHeight="1">
      <c r="E891" s="147"/>
      <c r="F891" s="14"/>
      <c r="G891" s="14"/>
      <c r="H891" s="14"/>
      <c r="I891" s="14"/>
    </row>
    <row r="892" ht="11.25" customHeight="1">
      <c r="E892" s="147"/>
      <c r="F892" s="14"/>
      <c r="G892" s="14"/>
      <c r="H892" s="14"/>
      <c r="I892" s="14"/>
    </row>
    <row r="893" ht="11.25" customHeight="1">
      <c r="E893" s="147"/>
      <c r="F893" s="14"/>
      <c r="G893" s="14"/>
      <c r="H893" s="14"/>
      <c r="I893" s="14"/>
    </row>
    <row r="894" ht="11.25" customHeight="1">
      <c r="E894" s="147"/>
      <c r="F894" s="14"/>
      <c r="G894" s="14"/>
      <c r="H894" s="14"/>
      <c r="I894" s="14"/>
    </row>
    <row r="895" ht="11.25" customHeight="1">
      <c r="E895" s="147"/>
      <c r="F895" s="14"/>
      <c r="G895" s="14"/>
      <c r="H895" s="14"/>
      <c r="I895" s="14"/>
    </row>
    <row r="896" ht="11.25" customHeight="1">
      <c r="E896" s="147"/>
      <c r="F896" s="14"/>
      <c r="G896" s="14"/>
      <c r="H896" s="14"/>
      <c r="I896" s="14"/>
    </row>
    <row r="897" ht="11.25" customHeight="1">
      <c r="E897" s="147"/>
      <c r="F897" s="14"/>
      <c r="G897" s="14"/>
      <c r="H897" s="14"/>
      <c r="I897" s="14"/>
    </row>
    <row r="898" ht="11.25" customHeight="1">
      <c r="E898" s="147"/>
      <c r="F898" s="14"/>
      <c r="G898" s="14"/>
      <c r="H898" s="14"/>
      <c r="I898" s="14"/>
    </row>
    <row r="899" ht="11.25" customHeight="1">
      <c r="E899" s="147"/>
      <c r="F899" s="14"/>
      <c r="G899" s="14"/>
      <c r="H899" s="14"/>
      <c r="I899" s="14"/>
    </row>
    <row r="900" ht="11.25" customHeight="1">
      <c r="E900" s="147"/>
      <c r="F900" s="14"/>
      <c r="G900" s="14"/>
      <c r="H900" s="14"/>
      <c r="I900" s="14"/>
    </row>
    <row r="901" ht="11.25" customHeight="1">
      <c r="E901" s="147"/>
      <c r="F901" s="14"/>
      <c r="G901" s="14"/>
      <c r="H901" s="14"/>
      <c r="I901" s="14"/>
    </row>
    <row r="902" ht="11.25" customHeight="1">
      <c r="E902" s="147"/>
      <c r="F902" s="14"/>
      <c r="G902" s="14"/>
      <c r="H902" s="14"/>
      <c r="I902" s="14"/>
    </row>
    <row r="903" ht="11.25" customHeight="1">
      <c r="E903" s="147"/>
      <c r="F903" s="14"/>
      <c r="G903" s="14"/>
      <c r="H903" s="14"/>
      <c r="I903" s="14"/>
    </row>
    <row r="904" ht="11.25" customHeight="1">
      <c r="E904" s="147"/>
      <c r="F904" s="14"/>
      <c r="G904" s="14"/>
      <c r="H904" s="14"/>
      <c r="I904" s="14"/>
    </row>
    <row r="905" ht="11.25" customHeight="1">
      <c r="E905" s="147"/>
      <c r="F905" s="14"/>
      <c r="G905" s="14"/>
      <c r="H905" s="14"/>
      <c r="I905" s="14"/>
    </row>
    <row r="906" ht="11.25" customHeight="1">
      <c r="E906" s="147"/>
      <c r="F906" s="14"/>
      <c r="G906" s="14"/>
      <c r="H906" s="14"/>
      <c r="I906" s="14"/>
    </row>
    <row r="907" ht="11.25" customHeight="1">
      <c r="E907" s="147"/>
      <c r="F907" s="14"/>
      <c r="G907" s="14"/>
      <c r="H907" s="14"/>
      <c r="I907" s="14"/>
    </row>
    <row r="908" ht="11.25" customHeight="1">
      <c r="E908" s="147"/>
      <c r="F908" s="14"/>
      <c r="G908" s="14"/>
      <c r="H908" s="14"/>
      <c r="I908" s="14"/>
    </row>
    <row r="909" ht="11.25" customHeight="1">
      <c r="E909" s="147"/>
      <c r="F909" s="14"/>
      <c r="G909" s="14"/>
      <c r="H909" s="14"/>
      <c r="I909" s="14"/>
    </row>
    <row r="910" ht="11.25" customHeight="1">
      <c r="E910" s="147"/>
      <c r="F910" s="14"/>
      <c r="G910" s="14"/>
      <c r="H910" s="14"/>
      <c r="I910" s="14"/>
    </row>
    <row r="911" ht="11.25" customHeight="1">
      <c r="E911" s="147"/>
      <c r="F911" s="14"/>
      <c r="G911" s="14"/>
      <c r="H911" s="14"/>
      <c r="I911" s="14"/>
    </row>
    <row r="912" ht="11.25" customHeight="1">
      <c r="E912" s="147"/>
      <c r="F912" s="14"/>
      <c r="G912" s="14"/>
      <c r="H912" s="14"/>
      <c r="I912" s="14"/>
    </row>
    <row r="913" ht="11.25" customHeight="1">
      <c r="E913" s="147"/>
      <c r="F913" s="14"/>
      <c r="G913" s="14"/>
      <c r="H913" s="14"/>
      <c r="I913" s="14"/>
    </row>
    <row r="914" ht="11.25" customHeight="1">
      <c r="E914" s="147"/>
      <c r="F914" s="14"/>
      <c r="G914" s="14"/>
      <c r="H914" s="14"/>
      <c r="I914" s="14"/>
    </row>
    <row r="915" ht="11.25" customHeight="1">
      <c r="E915" s="147"/>
      <c r="F915" s="14"/>
      <c r="G915" s="14"/>
      <c r="H915" s="14"/>
      <c r="I915" s="14"/>
    </row>
    <row r="916" ht="11.25" customHeight="1">
      <c r="E916" s="147"/>
      <c r="F916" s="14"/>
      <c r="G916" s="14"/>
      <c r="H916" s="14"/>
      <c r="I916" s="14"/>
    </row>
    <row r="917" ht="11.25" customHeight="1">
      <c r="E917" s="147"/>
      <c r="F917" s="14"/>
      <c r="G917" s="14"/>
      <c r="H917" s="14"/>
      <c r="I917" s="14"/>
    </row>
    <row r="918" ht="11.25" customHeight="1">
      <c r="E918" s="147"/>
      <c r="F918" s="14"/>
      <c r="G918" s="14"/>
      <c r="H918" s="14"/>
      <c r="I918" s="14"/>
    </row>
    <row r="919" ht="11.25" customHeight="1">
      <c r="E919" s="147"/>
      <c r="F919" s="14"/>
      <c r="G919" s="14"/>
      <c r="H919" s="14"/>
      <c r="I919" s="14"/>
    </row>
    <row r="920" ht="11.25" customHeight="1">
      <c r="E920" s="147"/>
      <c r="F920" s="14"/>
      <c r="G920" s="14"/>
      <c r="H920" s="14"/>
      <c r="I920" s="14"/>
    </row>
    <row r="921" ht="11.25" customHeight="1">
      <c r="E921" s="147"/>
      <c r="F921" s="14"/>
      <c r="G921" s="14"/>
      <c r="H921" s="14"/>
      <c r="I921" s="14"/>
    </row>
    <row r="922" ht="11.25" customHeight="1">
      <c r="E922" s="147"/>
      <c r="F922" s="14"/>
      <c r="G922" s="14"/>
      <c r="H922" s="14"/>
      <c r="I922" s="14"/>
    </row>
    <row r="923" ht="11.25" customHeight="1">
      <c r="E923" s="147"/>
      <c r="F923" s="14"/>
      <c r="G923" s="14"/>
      <c r="H923" s="14"/>
      <c r="I923" s="14"/>
    </row>
    <row r="924" ht="11.25" customHeight="1">
      <c r="E924" s="147"/>
      <c r="F924" s="14"/>
      <c r="G924" s="14"/>
      <c r="H924" s="14"/>
      <c r="I924" s="14"/>
    </row>
    <row r="925" ht="11.25" customHeight="1">
      <c r="E925" s="147"/>
      <c r="F925" s="14"/>
      <c r="G925" s="14"/>
      <c r="H925" s="14"/>
      <c r="I925" s="14"/>
    </row>
    <row r="926" ht="11.25" customHeight="1">
      <c r="E926" s="147"/>
      <c r="F926" s="14"/>
      <c r="G926" s="14"/>
      <c r="H926" s="14"/>
      <c r="I926" s="14"/>
    </row>
    <row r="927" ht="11.25" customHeight="1">
      <c r="E927" s="147"/>
      <c r="F927" s="14"/>
      <c r="G927" s="14"/>
      <c r="H927" s="14"/>
      <c r="I927" s="14"/>
    </row>
    <row r="928" ht="11.25" customHeight="1">
      <c r="E928" s="147"/>
      <c r="F928" s="14"/>
      <c r="G928" s="14"/>
      <c r="H928" s="14"/>
      <c r="I928" s="14"/>
    </row>
    <row r="929" ht="11.25" customHeight="1">
      <c r="E929" s="147"/>
      <c r="F929" s="14"/>
      <c r="G929" s="14"/>
      <c r="H929" s="14"/>
      <c r="I929" s="14"/>
    </row>
    <row r="930" ht="11.25" customHeight="1">
      <c r="E930" s="147"/>
      <c r="F930" s="14"/>
      <c r="G930" s="14"/>
      <c r="H930" s="14"/>
      <c r="I930" s="14"/>
    </row>
    <row r="931" ht="11.25" customHeight="1">
      <c r="E931" s="147"/>
      <c r="F931" s="14"/>
      <c r="G931" s="14"/>
      <c r="H931" s="14"/>
      <c r="I931" s="14"/>
    </row>
    <row r="932" ht="11.25" customHeight="1">
      <c r="E932" s="147"/>
      <c r="F932" s="14"/>
      <c r="G932" s="14"/>
      <c r="H932" s="14"/>
      <c r="I932" s="14"/>
    </row>
    <row r="933" ht="11.25" customHeight="1">
      <c r="E933" s="147"/>
      <c r="F933" s="14"/>
      <c r="G933" s="14"/>
      <c r="H933" s="14"/>
      <c r="I933" s="14"/>
    </row>
    <row r="934" ht="11.25" customHeight="1">
      <c r="E934" s="147"/>
      <c r="F934" s="14"/>
      <c r="G934" s="14"/>
      <c r="H934" s="14"/>
      <c r="I934" s="14"/>
    </row>
    <row r="935" ht="11.25" customHeight="1">
      <c r="E935" s="147"/>
      <c r="F935" s="14"/>
      <c r="G935" s="14"/>
      <c r="H935" s="14"/>
      <c r="I935" s="14"/>
    </row>
    <row r="936" ht="11.25" customHeight="1">
      <c r="E936" s="147"/>
      <c r="F936" s="14"/>
      <c r="G936" s="14"/>
      <c r="H936" s="14"/>
      <c r="I936" s="14"/>
    </row>
    <row r="937" ht="11.25" customHeight="1">
      <c r="E937" s="147"/>
      <c r="F937" s="14"/>
      <c r="G937" s="14"/>
      <c r="H937" s="14"/>
      <c r="I937" s="14"/>
    </row>
    <row r="938" ht="11.25" customHeight="1">
      <c r="E938" s="147"/>
      <c r="F938" s="14"/>
      <c r="G938" s="14"/>
      <c r="H938" s="14"/>
      <c r="I938" s="14"/>
    </row>
    <row r="939" ht="11.25" customHeight="1">
      <c r="E939" s="147"/>
      <c r="F939" s="14"/>
      <c r="G939" s="14"/>
      <c r="H939" s="14"/>
      <c r="I939" s="14"/>
    </row>
    <row r="940" ht="11.25" customHeight="1">
      <c r="E940" s="147"/>
      <c r="F940" s="14"/>
      <c r="G940" s="14"/>
      <c r="H940" s="14"/>
      <c r="I940" s="14"/>
    </row>
    <row r="941" ht="11.25" customHeight="1">
      <c r="E941" s="147"/>
      <c r="F941" s="14"/>
      <c r="G941" s="14"/>
      <c r="H941" s="14"/>
      <c r="I941" s="14"/>
    </row>
    <row r="942" ht="11.25" customHeight="1">
      <c r="E942" s="147"/>
      <c r="F942" s="14"/>
      <c r="G942" s="14"/>
      <c r="H942" s="14"/>
      <c r="I942" s="14"/>
    </row>
    <row r="943" ht="11.25" customHeight="1">
      <c r="E943" s="147"/>
      <c r="F943" s="14"/>
      <c r="G943" s="14"/>
      <c r="H943" s="14"/>
      <c r="I943" s="14"/>
    </row>
    <row r="944" ht="11.25" customHeight="1">
      <c r="E944" s="147"/>
      <c r="F944" s="14"/>
      <c r="G944" s="14"/>
      <c r="H944" s="14"/>
      <c r="I944" s="14"/>
    </row>
    <row r="945" ht="11.25" customHeight="1">
      <c r="E945" s="147"/>
      <c r="F945" s="14"/>
      <c r="G945" s="14"/>
      <c r="H945" s="14"/>
      <c r="I945" s="14"/>
    </row>
    <row r="946" ht="11.25" customHeight="1">
      <c r="E946" s="147"/>
      <c r="F946" s="14"/>
      <c r="G946" s="14"/>
      <c r="H946" s="14"/>
      <c r="I946" s="14"/>
    </row>
    <row r="947" ht="11.25" customHeight="1">
      <c r="E947" s="147"/>
      <c r="F947" s="14"/>
      <c r="G947" s="14"/>
      <c r="H947" s="14"/>
      <c r="I947" s="14"/>
    </row>
    <row r="948" ht="11.25" customHeight="1">
      <c r="E948" s="147"/>
      <c r="F948" s="14"/>
      <c r="G948" s="14"/>
      <c r="H948" s="14"/>
      <c r="I948" s="14"/>
    </row>
    <row r="949" ht="11.25" customHeight="1">
      <c r="E949" s="147"/>
      <c r="F949" s="14"/>
      <c r="G949" s="14"/>
      <c r="H949" s="14"/>
      <c r="I949" s="14"/>
    </row>
    <row r="950" ht="11.25" customHeight="1">
      <c r="E950" s="147"/>
      <c r="F950" s="14"/>
      <c r="G950" s="14"/>
      <c r="H950" s="14"/>
      <c r="I950" s="14"/>
    </row>
    <row r="951" ht="11.25" customHeight="1">
      <c r="E951" s="147"/>
      <c r="F951" s="14"/>
      <c r="G951" s="14"/>
      <c r="H951" s="14"/>
      <c r="I951" s="14"/>
    </row>
    <row r="952" ht="11.25" customHeight="1">
      <c r="E952" s="147"/>
      <c r="F952" s="14"/>
      <c r="G952" s="14"/>
      <c r="H952" s="14"/>
      <c r="I952" s="14"/>
    </row>
    <row r="953" ht="11.25" customHeight="1">
      <c r="E953" s="147"/>
      <c r="F953" s="14"/>
      <c r="G953" s="14"/>
      <c r="H953" s="14"/>
      <c r="I953" s="14"/>
    </row>
    <row r="954" ht="11.25" customHeight="1">
      <c r="E954" s="147"/>
      <c r="F954" s="14"/>
      <c r="G954" s="14"/>
      <c r="H954" s="14"/>
      <c r="I954" s="14"/>
    </row>
    <row r="955" ht="11.25" customHeight="1">
      <c r="E955" s="147"/>
      <c r="F955" s="14"/>
      <c r="G955" s="14"/>
      <c r="H955" s="14"/>
      <c r="I955" s="14"/>
    </row>
    <row r="956" ht="11.25" customHeight="1">
      <c r="E956" s="147"/>
      <c r="F956" s="14"/>
      <c r="G956" s="14"/>
      <c r="H956" s="14"/>
      <c r="I956" s="14"/>
    </row>
    <row r="957" ht="11.25" customHeight="1">
      <c r="E957" s="147"/>
      <c r="F957" s="14"/>
      <c r="G957" s="14"/>
      <c r="H957" s="14"/>
      <c r="I957" s="14"/>
    </row>
    <row r="958" ht="11.25" customHeight="1">
      <c r="E958" s="147"/>
      <c r="F958" s="14"/>
      <c r="G958" s="14"/>
      <c r="H958" s="14"/>
      <c r="I958" s="14"/>
    </row>
    <row r="959" ht="11.25" customHeight="1">
      <c r="E959" s="147"/>
      <c r="F959" s="14"/>
      <c r="G959" s="14"/>
      <c r="H959" s="14"/>
      <c r="I959" s="14"/>
    </row>
    <row r="960" ht="11.25" customHeight="1">
      <c r="E960" s="147"/>
      <c r="F960" s="14"/>
      <c r="G960" s="14"/>
      <c r="H960" s="14"/>
      <c r="I960" s="14"/>
    </row>
    <row r="961" ht="11.25" customHeight="1">
      <c r="E961" s="147"/>
      <c r="F961" s="14"/>
      <c r="G961" s="14"/>
      <c r="H961" s="14"/>
      <c r="I961" s="14"/>
    </row>
    <row r="962" ht="11.25" customHeight="1">
      <c r="E962" s="147"/>
      <c r="F962" s="14"/>
      <c r="G962" s="14"/>
      <c r="H962" s="14"/>
      <c r="I962" s="14"/>
    </row>
    <row r="963" ht="11.25" customHeight="1">
      <c r="E963" s="147"/>
      <c r="F963" s="14"/>
      <c r="G963" s="14"/>
      <c r="H963" s="14"/>
      <c r="I963" s="14"/>
    </row>
    <row r="964" ht="11.25" customHeight="1">
      <c r="E964" s="147"/>
      <c r="F964" s="14"/>
      <c r="G964" s="14"/>
      <c r="H964" s="14"/>
      <c r="I964" s="14"/>
    </row>
    <row r="965" ht="11.25" customHeight="1">
      <c r="E965" s="147"/>
      <c r="F965" s="14"/>
      <c r="G965" s="14"/>
      <c r="H965" s="14"/>
      <c r="I965" s="14"/>
    </row>
    <row r="966" ht="11.25" customHeight="1">
      <c r="E966" s="147"/>
      <c r="F966" s="14"/>
      <c r="G966" s="14"/>
      <c r="H966" s="14"/>
      <c r="I966" s="14"/>
    </row>
    <row r="967" ht="11.25" customHeight="1">
      <c r="E967" s="147"/>
      <c r="F967" s="14"/>
      <c r="G967" s="14"/>
      <c r="H967" s="14"/>
      <c r="I967" s="14"/>
    </row>
    <row r="968" ht="11.25" customHeight="1">
      <c r="E968" s="147"/>
      <c r="F968" s="14"/>
      <c r="G968" s="14"/>
      <c r="H968" s="14"/>
      <c r="I968" s="14"/>
    </row>
    <row r="969" ht="11.25" customHeight="1">
      <c r="E969" s="147"/>
      <c r="F969" s="14"/>
      <c r="G969" s="14"/>
      <c r="H969" s="14"/>
      <c r="I969" s="14"/>
    </row>
    <row r="970" ht="11.25" customHeight="1">
      <c r="E970" s="147"/>
      <c r="F970" s="14"/>
      <c r="G970" s="14"/>
      <c r="H970" s="14"/>
      <c r="I970" s="14"/>
    </row>
    <row r="971" ht="11.25" customHeight="1">
      <c r="E971" s="147"/>
      <c r="F971" s="14"/>
      <c r="G971" s="14"/>
      <c r="H971" s="14"/>
      <c r="I971" s="14"/>
    </row>
    <row r="972" ht="11.25" customHeight="1">
      <c r="E972" s="147"/>
      <c r="F972" s="14"/>
      <c r="G972" s="14"/>
      <c r="H972" s="14"/>
      <c r="I972" s="14"/>
    </row>
    <row r="973" ht="11.25" customHeight="1">
      <c r="E973" s="147"/>
      <c r="F973" s="14"/>
      <c r="G973" s="14"/>
      <c r="H973" s="14"/>
      <c r="I973" s="14"/>
    </row>
    <row r="974" ht="11.25" customHeight="1">
      <c r="E974" s="147"/>
      <c r="F974" s="14"/>
      <c r="G974" s="14"/>
      <c r="H974" s="14"/>
      <c r="I974" s="14"/>
    </row>
    <row r="975" ht="11.25" customHeight="1">
      <c r="E975" s="147"/>
      <c r="F975" s="14"/>
      <c r="G975" s="14"/>
      <c r="H975" s="14"/>
      <c r="I975" s="14"/>
    </row>
    <row r="976" ht="11.25" customHeight="1">
      <c r="E976" s="147"/>
      <c r="F976" s="14"/>
      <c r="G976" s="14"/>
      <c r="H976" s="14"/>
      <c r="I976" s="14"/>
    </row>
    <row r="977" ht="11.25" customHeight="1">
      <c r="E977" s="147"/>
      <c r="F977" s="14"/>
      <c r="G977" s="14"/>
      <c r="H977" s="14"/>
      <c r="I977" s="14"/>
    </row>
    <row r="978" ht="11.25" customHeight="1">
      <c r="E978" s="147"/>
      <c r="F978" s="14"/>
      <c r="G978" s="14"/>
      <c r="H978" s="14"/>
      <c r="I978" s="14"/>
    </row>
    <row r="979" ht="11.25" customHeight="1">
      <c r="E979" s="147"/>
      <c r="F979" s="14"/>
      <c r="G979" s="14"/>
      <c r="H979" s="14"/>
      <c r="I979" s="14"/>
    </row>
    <row r="980" ht="11.25" customHeight="1">
      <c r="E980" s="147"/>
      <c r="F980" s="14"/>
      <c r="G980" s="14"/>
      <c r="H980" s="14"/>
      <c r="I980" s="14"/>
    </row>
    <row r="981" ht="11.25" customHeight="1">
      <c r="E981" s="147"/>
      <c r="F981" s="14"/>
      <c r="G981" s="14"/>
      <c r="H981" s="14"/>
      <c r="I981" s="14"/>
    </row>
    <row r="982" ht="11.25" customHeight="1">
      <c r="E982" s="147"/>
      <c r="F982" s="14"/>
      <c r="G982" s="14"/>
      <c r="H982" s="14"/>
      <c r="I982" s="14"/>
    </row>
    <row r="983" ht="11.25" customHeight="1">
      <c r="E983" s="147"/>
      <c r="F983" s="14"/>
      <c r="G983" s="14"/>
      <c r="H983" s="14"/>
      <c r="I983" s="14"/>
    </row>
    <row r="984" ht="11.25" customHeight="1">
      <c r="E984" s="147"/>
      <c r="F984" s="14"/>
      <c r="G984" s="14"/>
      <c r="H984" s="14"/>
      <c r="I984" s="14"/>
    </row>
    <row r="985" ht="11.25" customHeight="1">
      <c r="E985" s="147"/>
      <c r="F985" s="14"/>
      <c r="G985" s="14"/>
      <c r="H985" s="14"/>
      <c r="I985" s="14"/>
    </row>
    <row r="986" ht="11.25" customHeight="1">
      <c r="E986" s="147"/>
      <c r="F986" s="14"/>
      <c r="G986" s="14"/>
      <c r="H986" s="14"/>
      <c r="I986" s="14"/>
    </row>
    <row r="987" ht="11.25" customHeight="1">
      <c r="E987" s="147"/>
      <c r="F987" s="14"/>
      <c r="G987" s="14"/>
      <c r="H987" s="14"/>
      <c r="I987" s="14"/>
    </row>
    <row r="988" ht="11.25" customHeight="1">
      <c r="E988" s="147"/>
      <c r="F988" s="14"/>
      <c r="G988" s="14"/>
      <c r="H988" s="14"/>
      <c r="I988" s="14"/>
    </row>
    <row r="989" ht="11.25" customHeight="1">
      <c r="E989" s="147"/>
      <c r="F989" s="14"/>
      <c r="G989" s="14"/>
      <c r="H989" s="14"/>
      <c r="I989" s="14"/>
    </row>
    <row r="990" ht="11.25" customHeight="1">
      <c r="E990" s="147"/>
      <c r="F990" s="14"/>
      <c r="G990" s="14"/>
      <c r="H990" s="14"/>
      <c r="I990" s="14"/>
    </row>
    <row r="991" ht="11.25" customHeight="1">
      <c r="E991" s="147"/>
      <c r="F991" s="14"/>
      <c r="G991" s="14"/>
      <c r="H991" s="14"/>
      <c r="I991" s="14"/>
    </row>
    <row r="992" ht="11.25" customHeight="1">
      <c r="E992" s="147"/>
      <c r="F992" s="14"/>
      <c r="G992" s="14"/>
      <c r="H992" s="14"/>
      <c r="I992" s="14"/>
    </row>
    <row r="993" ht="11.25" customHeight="1">
      <c r="E993" s="147"/>
      <c r="F993" s="14"/>
      <c r="G993" s="14"/>
      <c r="H993" s="14"/>
      <c r="I993" s="14"/>
    </row>
    <row r="994" ht="11.25" customHeight="1">
      <c r="E994" s="147"/>
      <c r="F994" s="14"/>
      <c r="G994" s="14"/>
      <c r="H994" s="14"/>
      <c r="I994" s="14"/>
    </row>
    <row r="995" ht="11.25" customHeight="1">
      <c r="E995" s="147"/>
      <c r="F995" s="14"/>
      <c r="G995" s="14"/>
      <c r="H995" s="14"/>
      <c r="I995" s="14"/>
    </row>
    <row r="996" ht="11.25" customHeight="1">
      <c r="E996" s="147"/>
      <c r="F996" s="14"/>
      <c r="G996" s="14"/>
      <c r="H996" s="14"/>
      <c r="I996" s="14"/>
    </row>
    <row r="997" ht="11.25" customHeight="1">
      <c r="E997" s="147"/>
      <c r="F997" s="14"/>
      <c r="G997" s="14"/>
      <c r="H997" s="14"/>
      <c r="I997" s="14"/>
    </row>
    <row r="998" ht="11.25" customHeight="1">
      <c r="E998" s="147"/>
      <c r="F998" s="14"/>
      <c r="G998" s="14"/>
      <c r="H998" s="14"/>
      <c r="I998" s="14"/>
    </row>
    <row r="999" ht="11.25" customHeight="1">
      <c r="E999" s="147"/>
      <c r="F999" s="14"/>
      <c r="G999" s="14"/>
      <c r="H999" s="14"/>
      <c r="I999" s="14"/>
    </row>
    <row r="1000" ht="11.25" customHeight="1">
      <c r="E1000" s="147"/>
      <c r="F1000" s="14"/>
      <c r="G1000" s="14"/>
      <c r="H1000" s="14"/>
      <c r="I1000" s="14"/>
    </row>
  </sheetData>
  <mergeCells count="2">
    <mergeCell ref="C6:D6"/>
    <mergeCell ref="H13:I13"/>
  </mergeCells>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cols>
    <col customWidth="1" min="1" max="2" width="5.0"/>
    <col customWidth="1" min="3" max="3" width="28.71"/>
    <col customWidth="1" min="4" max="4" width="45.43"/>
    <col customWidth="1" min="5" max="8" width="18.43"/>
    <col customWidth="1" hidden="1" min="9" max="11" width="9.71"/>
    <col customWidth="1" min="12" max="12" width="10.71"/>
    <col customWidth="1" min="13" max="13" width="40.43"/>
    <col customWidth="1" min="14" max="14" width="10.43"/>
    <col customWidth="1" min="15" max="15" width="37.14"/>
    <col customWidth="1" min="16" max="16" width="101.71"/>
    <col customWidth="1" min="17" max="17" width="9.14"/>
    <col customWidth="1" min="18" max="26" width="8.71"/>
  </cols>
  <sheetData>
    <row r="1">
      <c r="A1" s="1"/>
      <c r="B1" s="1"/>
      <c r="C1" s="2"/>
      <c r="D1" s="1"/>
      <c r="E1" s="1"/>
      <c r="F1" s="1"/>
      <c r="G1" s="1"/>
      <c r="H1" s="1"/>
      <c r="I1" s="1"/>
      <c r="J1" s="1"/>
      <c r="K1" s="1"/>
      <c r="L1" s="1"/>
      <c r="M1" s="1"/>
      <c r="N1" s="1"/>
      <c r="O1" s="1"/>
      <c r="P1" s="1"/>
      <c r="Q1" s="1"/>
    </row>
    <row r="2">
      <c r="A2" s="1"/>
      <c r="B2" s="1"/>
      <c r="C2" s="3" t="str">
        <f>cstProjectName</f>
        <v>RM 6261 (Lots 3&amp;4) Financial Viability Risk Assessment Template</v>
      </c>
      <c r="D2" s="1"/>
      <c r="E2" s="1"/>
      <c r="F2" s="1"/>
      <c r="G2" s="1"/>
      <c r="H2" s="1"/>
      <c r="I2" s="1"/>
      <c r="J2" s="1"/>
      <c r="K2" s="1"/>
      <c r="L2" s="1"/>
      <c r="M2" s="1"/>
      <c r="N2" s="1"/>
      <c r="O2" s="1"/>
      <c r="P2" s="1"/>
      <c r="Q2" s="1"/>
    </row>
    <row r="3">
      <c r="A3" s="1"/>
      <c r="B3" s="1"/>
      <c r="C3" s="4" t="str">
        <f>MID(CELL("filename",A1),FIND("]",CELL("filename",A1))+1,256)&amp;" Sheet"</f>
        <v>#VALUE!</v>
      </c>
      <c r="D3" s="1"/>
      <c r="E3" s="1"/>
      <c r="F3" s="1"/>
      <c r="G3" s="1"/>
      <c r="H3" s="1"/>
      <c r="I3" s="1"/>
      <c r="J3" s="1"/>
      <c r="K3" s="1"/>
      <c r="L3" s="1"/>
      <c r="M3" s="1"/>
      <c r="N3" s="1"/>
      <c r="O3" s="1"/>
      <c r="P3" s="1"/>
      <c r="Q3" s="1"/>
    </row>
    <row r="4">
      <c r="A4" s="1"/>
      <c r="B4" s="1"/>
      <c r="C4" s="2" t="str">
        <f>IF(ISBLANK(cstProtectiveMarking),"",cstProtectiveMarking)</f>
        <v>OFFICIAL</v>
      </c>
      <c r="D4" s="1"/>
      <c r="E4" s="1"/>
      <c r="F4" s="1"/>
      <c r="G4" s="1"/>
      <c r="H4" s="1"/>
      <c r="I4" s="1"/>
      <c r="J4" s="1"/>
      <c r="K4" s="1"/>
      <c r="L4" s="1"/>
      <c r="M4" s="1"/>
      <c r="N4" s="1"/>
      <c r="O4" s="1"/>
      <c r="P4" s="1"/>
      <c r="Q4" s="1"/>
    </row>
    <row r="5">
      <c r="A5" s="1"/>
      <c r="B5" s="1"/>
      <c r="C5" s="8" t="str">
        <f>HYPERLINK("#'Contents'!A1",sysChkWord)</f>
        <v>All Checks OK</v>
      </c>
      <c r="D5" s="1"/>
      <c r="E5" s="1"/>
      <c r="F5" s="1"/>
      <c r="G5" s="1"/>
      <c r="H5" s="1"/>
      <c r="I5" s="1"/>
      <c r="J5" s="1"/>
      <c r="K5" s="1"/>
      <c r="L5" s="1"/>
      <c r="M5" s="1"/>
      <c r="N5" s="1"/>
      <c r="O5" s="1"/>
      <c r="P5" s="1"/>
      <c r="Q5" s="1"/>
    </row>
    <row r="6">
      <c r="A6" s="1"/>
      <c r="B6" s="8"/>
      <c r="C6" s="9" t="str">
        <f>HYPERLINK("#'Contents'!A1","Click for Contents")</f>
        <v>Click for Contents</v>
      </c>
      <c r="D6" s="7"/>
      <c r="E6" s="10"/>
      <c r="F6" s="10"/>
      <c r="G6" s="10"/>
      <c r="H6" s="10"/>
      <c r="I6" s="10"/>
      <c r="J6" s="10"/>
      <c r="K6" s="10"/>
      <c r="L6" s="10"/>
      <c r="M6" s="10"/>
      <c r="N6" s="10"/>
      <c r="O6" s="10"/>
      <c r="P6" s="10"/>
      <c r="Q6" s="10"/>
    </row>
    <row r="7">
      <c r="A7" s="1"/>
      <c r="B7" s="1"/>
      <c r="C7" s="1"/>
      <c r="D7" s="1"/>
      <c r="E7" s="1"/>
      <c r="F7" s="1"/>
      <c r="G7" s="1"/>
      <c r="H7" s="1"/>
      <c r="I7" s="1"/>
      <c r="J7" s="1"/>
      <c r="K7" s="1"/>
      <c r="L7" s="1"/>
      <c r="M7" s="1"/>
      <c r="N7" s="1"/>
      <c r="O7" s="1"/>
      <c r="P7" s="1"/>
      <c r="Q7" s="1"/>
    </row>
    <row r="8">
      <c r="A8" s="11">
        <f t="shared" ref="A8:B8" si="1">SUM(A9:A34)</f>
        <v>0</v>
      </c>
      <c r="B8" s="11">
        <f t="shared" si="1"/>
        <v>0</v>
      </c>
      <c r="C8" s="13"/>
      <c r="D8" s="13"/>
      <c r="E8" s="13"/>
      <c r="F8" s="13"/>
      <c r="G8" s="13"/>
      <c r="H8" s="13"/>
      <c r="I8" s="13"/>
      <c r="J8" s="13"/>
      <c r="K8" s="13"/>
      <c r="L8" s="13"/>
      <c r="M8" s="13"/>
      <c r="N8" s="13"/>
      <c r="O8" s="13"/>
      <c r="P8" s="13"/>
      <c r="Q8" s="13"/>
    </row>
    <row r="9">
      <c r="A9" s="14"/>
      <c r="B9" s="14"/>
      <c r="C9" s="14"/>
      <c r="D9" s="14"/>
      <c r="E9" s="14"/>
      <c r="F9" s="14"/>
      <c r="G9" s="14"/>
      <c r="H9" s="14"/>
      <c r="I9" s="14"/>
      <c r="J9" s="14"/>
      <c r="K9" s="14"/>
      <c r="L9" s="14"/>
      <c r="M9" s="14"/>
      <c r="N9" s="14"/>
      <c r="O9" s="14"/>
      <c r="P9" s="14"/>
    </row>
    <row r="10">
      <c r="A10" s="46"/>
      <c r="B10" s="46"/>
      <c r="C10" s="148" t="s">
        <v>348</v>
      </c>
      <c r="F10" s="149"/>
      <c r="G10" s="150" t="str">
        <f>CHOOSE('Bidder Instructions'!$E$40,'1.1b Lead Financial Input'!D$18,'1.1a Lead Financial Input'!D$18)</f>
        <v>Lead Bidder Name</v>
      </c>
      <c r="H10" s="151"/>
      <c r="I10" s="151"/>
      <c r="J10" s="151"/>
      <c r="K10" s="151"/>
      <c r="L10" s="151"/>
      <c r="M10" s="151"/>
      <c r="N10" s="151"/>
      <c r="O10" s="151"/>
      <c r="P10" s="141"/>
    </row>
    <row r="11">
      <c r="A11" s="46"/>
      <c r="B11" s="46"/>
      <c r="C11" s="148" t="s">
        <v>329</v>
      </c>
      <c r="F11" s="149"/>
      <c r="G11" s="150" t="str">
        <f>'2.1 Lead Ancillary Input '!D12</f>
        <v/>
      </c>
      <c r="H11" s="151"/>
      <c r="I11" s="151"/>
      <c r="J11" s="151"/>
      <c r="K11" s="151"/>
      <c r="L11" s="151"/>
      <c r="M11" s="151"/>
      <c r="N11" s="151"/>
      <c r="O11" s="151"/>
      <c r="P11" s="141"/>
    </row>
    <row r="12">
      <c r="A12" s="46"/>
      <c r="B12" s="46"/>
      <c r="C12" s="148" t="s">
        <v>322</v>
      </c>
      <c r="F12" s="149"/>
      <c r="G12" s="150" t="str">
        <f>'2.1 Lead Ancillary Input '!D13</f>
        <v/>
      </c>
      <c r="H12" s="151"/>
      <c r="I12" s="151"/>
      <c r="J12" s="151"/>
      <c r="K12" s="151"/>
      <c r="L12" s="151"/>
      <c r="M12" s="151"/>
      <c r="N12" s="151"/>
      <c r="O12" s="151"/>
      <c r="P12" s="141"/>
    </row>
    <row r="13">
      <c r="A13" s="46"/>
      <c r="B13" s="46"/>
      <c r="C13" s="148" t="s">
        <v>323</v>
      </c>
      <c r="F13" s="149"/>
      <c r="G13" s="150" t="str">
        <f>'2.1 Lead Ancillary Input '!D14</f>
        <v/>
      </c>
      <c r="H13" s="151"/>
      <c r="I13" s="151"/>
      <c r="J13" s="151"/>
      <c r="K13" s="151"/>
      <c r="L13" s="151"/>
      <c r="M13" s="151"/>
      <c r="N13" s="151"/>
      <c r="O13" s="151"/>
      <c r="P13" s="141"/>
    </row>
    <row r="14">
      <c r="A14" s="46"/>
      <c r="B14" s="46"/>
      <c r="C14" s="148" t="s">
        <v>349</v>
      </c>
      <c r="F14" s="149"/>
      <c r="G14" s="152" t="str">
        <f>CHOOSE('Bidder Instructions'!$E$40,'1.1b Lead Financial Input'!M$21,'1.1a Lead Financial Input'!F$21)</f>
        <v>31/XX/20XX</v>
      </c>
      <c r="H14" s="151"/>
      <c r="I14" s="151"/>
      <c r="J14" s="151"/>
      <c r="K14" s="151"/>
      <c r="L14" s="151"/>
      <c r="M14" s="151"/>
      <c r="N14" s="151"/>
      <c r="O14" s="151"/>
      <c r="P14" s="141"/>
    </row>
    <row r="15">
      <c r="A15" s="46"/>
      <c r="B15" s="46"/>
      <c r="C15" s="27"/>
      <c r="D15" s="153"/>
      <c r="E15" s="153"/>
      <c r="F15" s="153"/>
      <c r="G15" s="153"/>
      <c r="H15" s="153"/>
      <c r="I15" s="153"/>
      <c r="J15" s="153"/>
      <c r="K15" s="153"/>
      <c r="L15" s="153"/>
      <c r="M15" s="153"/>
      <c r="N15" s="153"/>
      <c r="O15" s="153"/>
      <c r="P15" s="153"/>
    </row>
    <row r="16">
      <c r="A16" s="46"/>
      <c r="B16" s="46"/>
      <c r="C16" s="27"/>
      <c r="D16" s="153"/>
      <c r="E16" s="153"/>
      <c r="F16" s="153"/>
      <c r="G16" s="153"/>
      <c r="H16" s="153"/>
      <c r="I16" s="153"/>
      <c r="J16" s="153"/>
      <c r="K16" s="153"/>
      <c r="L16" s="153"/>
      <c r="M16" s="153"/>
      <c r="N16" s="153"/>
      <c r="O16" s="153"/>
      <c r="P16" s="153"/>
    </row>
    <row r="17">
      <c r="A17" s="46"/>
      <c r="B17" s="46"/>
      <c r="C17" s="24" t="s">
        <v>350</v>
      </c>
      <c r="D17" s="46"/>
      <c r="E17" s="154"/>
      <c r="F17" s="154"/>
      <c r="G17" s="153"/>
      <c r="H17" s="153"/>
      <c r="I17" s="153"/>
      <c r="J17" s="153"/>
      <c r="K17" s="153"/>
      <c r="L17" s="153"/>
      <c r="M17" s="153"/>
      <c r="N17" s="153"/>
      <c r="O17" s="153"/>
      <c r="P17" s="153"/>
    </row>
    <row r="18" ht="15.0" customHeight="1">
      <c r="A18" s="155"/>
      <c r="B18" s="155"/>
      <c r="C18" s="156" t="s">
        <v>351</v>
      </c>
      <c r="D18" s="157"/>
      <c r="E18" s="158"/>
      <c r="F18" s="158" t="s">
        <v>352</v>
      </c>
      <c r="G18" s="159"/>
      <c r="H18" s="159" t="s">
        <v>353</v>
      </c>
      <c r="I18" s="159" t="s">
        <v>354</v>
      </c>
      <c r="J18" s="159"/>
      <c r="K18" s="159" t="s">
        <v>355</v>
      </c>
      <c r="L18" s="160" t="s">
        <v>356</v>
      </c>
      <c r="M18" s="161"/>
      <c r="N18" s="161"/>
      <c r="O18" s="161"/>
      <c r="P18" s="157"/>
    </row>
    <row r="19" ht="141.0" customHeight="1">
      <c r="A19" s="46"/>
      <c r="B19" s="46"/>
      <c r="C19" s="162">
        <v>1.0</v>
      </c>
      <c r="D19" s="162" t="s">
        <v>103</v>
      </c>
      <c r="E19" s="163" t="str">
        <f>CHOOSE('Bidder Instructions'!$E$40,'1.1b Lead Financial Input'!J134,'1.1a Lead Financial Input'!E156)</f>
        <v>#DIV/0!</v>
      </c>
      <c r="F19" s="163" t="str">
        <f>CHOOSE('Bidder Instructions'!$E$40,'1.1b Lead Financial Input'!M134,'1.1a Lead Financial Input'!F156)</f>
        <v>#DIV/0!</v>
      </c>
      <c r="G19" s="164" t="str">
        <f>CHOOSE('Bidder Instructions'!$E$40,'1.1b Lead Financial Input'!J146,'1.1a Lead Financial Input'!E168)</f>
        <v>#DIV/0!</v>
      </c>
      <c r="H19" s="164" t="str">
        <f>CHOOSE('Bidder Instructions'!$E$40,'1.1b Lead Financial Input'!M146,'1.1a Lead Financial Input'!F168)</f>
        <v>#DIV/0!</v>
      </c>
      <c r="I19" s="165"/>
      <c r="J19" s="165"/>
      <c r="K19" s="165"/>
      <c r="L19" s="166"/>
      <c r="M19" s="167"/>
      <c r="N19" s="167"/>
      <c r="O19" s="167"/>
      <c r="P19" s="168"/>
    </row>
    <row r="20" ht="42.75" customHeight="1">
      <c r="A20" s="46"/>
      <c r="B20" s="46"/>
      <c r="C20" s="162">
        <v>2.0</v>
      </c>
      <c r="D20" s="162" t="s">
        <v>105</v>
      </c>
      <c r="E20" s="72"/>
      <c r="F20" s="72"/>
      <c r="G20" s="72"/>
      <c r="H20" s="72"/>
      <c r="I20" s="165"/>
      <c r="J20" s="165"/>
      <c r="K20" s="165"/>
      <c r="L20" s="169" t="s">
        <v>357</v>
      </c>
      <c r="M20" s="151"/>
      <c r="N20" s="151"/>
      <c r="O20" s="151"/>
      <c r="P20" s="141"/>
    </row>
    <row r="21" ht="42.75" customHeight="1">
      <c r="A21" s="46"/>
      <c r="B21" s="46"/>
      <c r="C21" s="162" t="s">
        <v>106</v>
      </c>
      <c r="D21" s="162" t="s">
        <v>246</v>
      </c>
      <c r="E21" s="72"/>
      <c r="F21" s="72"/>
      <c r="G21" s="72"/>
      <c r="H21" s="72"/>
      <c r="I21" s="165"/>
      <c r="J21" s="165"/>
      <c r="K21" s="165"/>
      <c r="L21" s="169" t="s">
        <v>357</v>
      </c>
      <c r="M21" s="151"/>
      <c r="N21" s="151"/>
      <c r="O21" s="151"/>
      <c r="P21" s="141"/>
    </row>
    <row r="22" ht="141.0" customHeight="1">
      <c r="A22" s="46"/>
      <c r="B22" s="46"/>
      <c r="C22" s="162" t="s">
        <v>108</v>
      </c>
      <c r="D22" s="162" t="s">
        <v>109</v>
      </c>
      <c r="E22" s="163" t="str">
        <f>CHOOSE('Bidder Instructions'!$E$40,'1.1b Lead Financial Input'!J137,'1.1a Lead Financial Input'!E159)</f>
        <v>#DIV/0!</v>
      </c>
      <c r="F22" s="163" t="str">
        <f>CHOOSE('Bidder Instructions'!$E$40,'1.1b Lead Financial Input'!M137,'1.1a Lead Financial Input'!F159)</f>
        <v>#DIV/0!</v>
      </c>
      <c r="G22" s="164" t="str">
        <f>CHOOSE('Bidder Instructions'!$E$40,'1.1b Lead Financial Input'!J149,'1.1a Lead Financial Input'!E171)</f>
        <v>#DIV/0!</v>
      </c>
      <c r="H22" s="164" t="str">
        <f>CHOOSE('Bidder Instructions'!$E$40,'1.1b Lead Financial Input'!M149,'1.1a Lead Financial Input'!F171)</f>
        <v>#DIV/0!</v>
      </c>
      <c r="I22" s="165"/>
      <c r="J22" s="165"/>
      <c r="K22" s="165"/>
      <c r="L22" s="169"/>
      <c r="M22" s="151"/>
      <c r="N22" s="151"/>
      <c r="O22" s="151"/>
      <c r="P22" s="141"/>
    </row>
    <row r="23" ht="42.75" customHeight="1">
      <c r="A23" s="46"/>
      <c r="B23" s="46"/>
      <c r="C23" s="162">
        <v>4.0</v>
      </c>
      <c r="D23" s="170" t="s">
        <v>111</v>
      </c>
      <c r="E23" s="72"/>
      <c r="F23" s="72"/>
      <c r="G23" s="72"/>
      <c r="H23" s="72"/>
      <c r="I23" s="165"/>
      <c r="J23" s="165"/>
      <c r="K23" s="165"/>
      <c r="L23" s="169" t="s">
        <v>357</v>
      </c>
      <c r="M23" s="151"/>
      <c r="N23" s="151"/>
      <c r="O23" s="151"/>
      <c r="P23" s="141"/>
    </row>
    <row r="24" ht="141.0" customHeight="1">
      <c r="A24" s="46"/>
      <c r="B24" s="46"/>
      <c r="C24" s="162">
        <v>5.0</v>
      </c>
      <c r="D24" s="162" t="s">
        <v>112</v>
      </c>
      <c r="E24" s="163" t="str">
        <f>CHOOSE('Bidder Instructions'!$E$40,'1.1b Lead Financial Input'!J139,'1.1a Lead Financial Input'!E161)</f>
        <v>#DIV/0!</v>
      </c>
      <c r="F24" s="163" t="str">
        <f>CHOOSE('Bidder Instructions'!$E$40,'1.1b Lead Financial Input'!M139,'1.1a Lead Financial Input'!F161)</f>
        <v>#DIV/0!</v>
      </c>
      <c r="G24" s="164" t="str">
        <f>CHOOSE('Bidder Instructions'!$E$40,'1.1b Lead Financial Input'!J151,'1.1a Lead Financial Input'!E173)</f>
        <v>G</v>
      </c>
      <c r="H24" s="164" t="str">
        <f>CHOOSE('Bidder Instructions'!$E$40,'1.1b Lead Financial Input'!M151,'1.1a Lead Financial Input'!F173)</f>
        <v>G</v>
      </c>
      <c r="I24" s="165"/>
      <c r="J24" s="165"/>
      <c r="K24" s="165"/>
      <c r="L24" s="171"/>
      <c r="M24" s="151"/>
      <c r="N24" s="151"/>
      <c r="O24" s="151"/>
      <c r="P24" s="141"/>
    </row>
    <row r="25" ht="141.0" customHeight="1">
      <c r="A25" s="46"/>
      <c r="B25" s="46"/>
      <c r="C25" s="162">
        <v>6.0</v>
      </c>
      <c r="D25" s="162" t="s">
        <v>113</v>
      </c>
      <c r="E25" s="163" t="str">
        <f>CHOOSE('Bidder Instructions'!$E$40,'1.1b Lead Financial Input'!J140,'1.1a Lead Financial Input'!E162)</f>
        <v>#DIV/0!</v>
      </c>
      <c r="F25" s="163" t="str">
        <f>CHOOSE('Bidder Instructions'!$E$40,'1.1b Lead Financial Input'!M140,'1.1a Lead Financial Input'!F162)</f>
        <v>#DIV/0!</v>
      </c>
      <c r="G25" s="164" t="str">
        <f>CHOOSE('Bidder Instructions'!$E$40,'1.1b Lead Financial Input'!J152,'1.1a Lead Financial Input'!E174)</f>
        <v>#DIV/0!</v>
      </c>
      <c r="H25" s="164" t="str">
        <f>CHOOSE('Bidder Instructions'!$E$40,'1.1b Lead Financial Input'!M152,'1.1a Lead Financial Input'!F174)</f>
        <v>#DIV/0!</v>
      </c>
      <c r="I25" s="165"/>
      <c r="J25" s="165"/>
      <c r="K25" s="165"/>
      <c r="L25" s="171"/>
      <c r="M25" s="151"/>
      <c r="N25" s="151"/>
      <c r="O25" s="151"/>
      <c r="P25" s="141"/>
    </row>
    <row r="26" ht="141.0" customHeight="1">
      <c r="A26" s="46"/>
      <c r="B26" s="46"/>
      <c r="C26" s="162">
        <v>7.0</v>
      </c>
      <c r="D26" s="162" t="s">
        <v>114</v>
      </c>
      <c r="E26" s="163">
        <f>CHOOSE('Bidder Instructions'!$E$40,'1.1b Lead Financial Input'!J141,'1.1a Lead Financial Input'!E163)</f>
        <v>0</v>
      </c>
      <c r="F26" s="163">
        <f>CHOOSE('Bidder Instructions'!$E$40,'1.1b Lead Financial Input'!M141,'1.1a Lead Financial Input'!F163)</f>
        <v>0</v>
      </c>
      <c r="G26" s="164" t="str">
        <f>CHOOSE('Bidder Instructions'!$E$40,'1.1b Lead Financial Input'!J153,'1.1a Lead Financial Input'!E175)</f>
        <v>R</v>
      </c>
      <c r="H26" s="164" t="str">
        <f>CHOOSE('Bidder Instructions'!$E$40,'1.1b Lead Financial Input'!M153,'1.1a Lead Financial Input'!F175)</f>
        <v>R</v>
      </c>
      <c r="I26" s="165"/>
      <c r="J26" s="165"/>
      <c r="K26" s="165"/>
      <c r="L26" s="169"/>
      <c r="M26" s="151"/>
      <c r="N26" s="151"/>
      <c r="O26" s="151"/>
      <c r="P26" s="141"/>
    </row>
    <row r="27" ht="42.75" customHeight="1">
      <c r="A27" s="46"/>
      <c r="B27" s="46"/>
      <c r="C27" s="162">
        <v>8.0</v>
      </c>
      <c r="D27" s="162" t="s">
        <v>115</v>
      </c>
      <c r="E27" s="72"/>
      <c r="F27" s="72"/>
      <c r="G27" s="72"/>
      <c r="H27" s="72"/>
      <c r="I27" s="172"/>
      <c r="J27" s="172"/>
      <c r="K27" s="172"/>
      <c r="L27" s="169" t="s">
        <v>357</v>
      </c>
      <c r="M27" s="151"/>
      <c r="N27" s="151"/>
      <c r="O27" s="151"/>
      <c r="P27" s="141"/>
    </row>
    <row r="28" ht="15.75" customHeight="1">
      <c r="A28" s="46"/>
      <c r="B28" s="46"/>
      <c r="C28" s="27"/>
      <c r="D28" s="27"/>
      <c r="E28" s="153"/>
      <c r="F28" s="153"/>
      <c r="G28" s="153"/>
      <c r="H28" s="153"/>
      <c r="I28" s="153"/>
      <c r="J28" s="153"/>
      <c r="K28" s="153"/>
      <c r="L28" s="153"/>
      <c r="M28" s="153"/>
      <c r="N28" s="153"/>
      <c r="O28" s="153"/>
      <c r="P28" s="153"/>
    </row>
    <row r="29" ht="15.75" customHeight="1">
      <c r="A29" s="46"/>
      <c r="B29" s="46"/>
      <c r="C29" s="27"/>
      <c r="D29" s="27"/>
      <c r="E29" s="153"/>
      <c r="F29" s="153"/>
      <c r="G29" s="153"/>
      <c r="H29" s="153"/>
      <c r="I29" s="153"/>
      <c r="J29" s="153"/>
      <c r="K29" s="153"/>
      <c r="L29" s="153"/>
      <c r="M29" s="153"/>
      <c r="N29" s="153"/>
      <c r="O29" s="153"/>
      <c r="P29" s="153"/>
    </row>
    <row r="30" ht="15.75" customHeight="1">
      <c r="A30" s="46"/>
      <c r="B30" s="46"/>
      <c r="C30" s="27"/>
      <c r="D30" s="27"/>
      <c r="E30" s="153"/>
      <c r="F30" s="153"/>
      <c r="G30" s="153"/>
      <c r="H30" s="153"/>
      <c r="I30" s="153"/>
      <c r="J30" s="153"/>
      <c r="K30" s="153"/>
      <c r="L30" s="153"/>
      <c r="M30" s="153"/>
      <c r="N30" s="153"/>
      <c r="O30" s="153"/>
      <c r="P30" s="153"/>
    </row>
    <row r="31" ht="15.75" customHeight="1">
      <c r="A31" s="46"/>
      <c r="B31" s="46"/>
      <c r="C31" s="27"/>
      <c r="D31" s="27"/>
      <c r="E31" s="153"/>
      <c r="F31" s="153"/>
      <c r="G31" s="153"/>
      <c r="H31" s="153"/>
      <c r="I31" s="153"/>
      <c r="J31" s="153"/>
      <c r="K31" s="153"/>
      <c r="L31" s="153"/>
      <c r="M31" s="153"/>
      <c r="N31" s="153"/>
      <c r="O31" s="153"/>
      <c r="P31" s="153"/>
    </row>
    <row r="32" ht="15.75" customHeight="1">
      <c r="A32" s="46"/>
      <c r="B32" s="46"/>
      <c r="C32" s="27"/>
      <c r="D32" s="27"/>
      <c r="E32" s="153"/>
      <c r="F32" s="153"/>
      <c r="G32" s="153"/>
      <c r="H32" s="153"/>
      <c r="I32" s="153"/>
      <c r="J32" s="153"/>
      <c r="K32" s="153"/>
      <c r="L32" s="153"/>
      <c r="M32" s="153"/>
      <c r="N32" s="153"/>
      <c r="O32" s="153"/>
      <c r="P32" s="153"/>
    </row>
    <row r="33" ht="15.75" customHeight="1">
      <c r="A33" s="46"/>
      <c r="B33" s="46"/>
      <c r="C33" s="27"/>
      <c r="D33" s="27"/>
      <c r="E33" s="153"/>
      <c r="F33" s="153"/>
      <c r="G33" s="153"/>
      <c r="H33" s="153"/>
      <c r="I33" s="153"/>
      <c r="J33" s="153"/>
      <c r="K33" s="153"/>
      <c r="L33" s="153"/>
      <c r="M33" s="153"/>
      <c r="N33" s="153"/>
      <c r="O33" s="153"/>
      <c r="P33" s="153"/>
    </row>
    <row r="34" ht="15.75" customHeight="1">
      <c r="A34" s="15" t="s">
        <v>93</v>
      </c>
      <c r="B34" s="15"/>
      <c r="C34" s="15"/>
      <c r="D34" s="15"/>
      <c r="E34" s="15"/>
      <c r="F34" s="15"/>
      <c r="G34" s="15"/>
      <c r="H34" s="15"/>
      <c r="I34" s="15"/>
      <c r="J34" s="15"/>
      <c r="K34" s="15"/>
      <c r="L34" s="15"/>
      <c r="M34" s="15"/>
      <c r="N34" s="15"/>
      <c r="O34" s="15"/>
      <c r="P34" s="15"/>
      <c r="Q34" s="15"/>
    </row>
    <row r="35" ht="14.25" customHeight="1"/>
    <row r="36" ht="14.25" hidden="1" customHeight="1"/>
    <row r="37" ht="14.25" hidden="1" customHeight="1"/>
    <row r="38" ht="14.25" hidden="1" customHeight="1"/>
    <row r="39" ht="14.25" hidden="1" customHeight="1"/>
    <row r="40" ht="14.25" hidden="1" customHeight="1"/>
    <row r="41" ht="14.25" hidden="1" customHeight="1"/>
    <row r="42" ht="14.25" hidden="1" customHeight="1"/>
    <row r="43" ht="14.25" hidden="1" customHeight="1"/>
    <row r="44" ht="14.25" hidden="1" customHeight="1"/>
    <row r="45" ht="14.25" hidden="1" customHeight="1"/>
    <row r="46" ht="14.25" hidden="1" customHeight="1"/>
    <row r="47" ht="14.25" hidden="1"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2">
    <mergeCell ref="C6:D6"/>
    <mergeCell ref="C10:F10"/>
    <mergeCell ref="G10:P10"/>
    <mergeCell ref="C11:F11"/>
    <mergeCell ref="G11:P11"/>
    <mergeCell ref="C12:F12"/>
    <mergeCell ref="G12:P12"/>
    <mergeCell ref="L20:P20"/>
    <mergeCell ref="L21:P21"/>
    <mergeCell ref="L22:P22"/>
    <mergeCell ref="L23:P23"/>
    <mergeCell ref="L24:P24"/>
    <mergeCell ref="L25:P25"/>
    <mergeCell ref="L26:P26"/>
    <mergeCell ref="L27:P27"/>
    <mergeCell ref="C13:F13"/>
    <mergeCell ref="G13:P13"/>
    <mergeCell ref="C14:F14"/>
    <mergeCell ref="G14:P14"/>
    <mergeCell ref="C18:D18"/>
    <mergeCell ref="L18:P18"/>
    <mergeCell ref="L19:P19"/>
  </mergeCells>
  <conditionalFormatting sqref="G19:K19 G22:K22 G24:K26 I20:K21 I23:K23 I27:K27">
    <cfRule type="expression" dxfId="0" priority="1" stopIfTrue="1">
      <formula>G19="R"</formula>
    </cfRule>
  </conditionalFormatting>
  <conditionalFormatting sqref="G19:K19 G22:K22 G24:K26 I20:K21 I23:K23 I27:K27">
    <cfRule type="expression" dxfId="1" priority="2" stopIfTrue="1">
      <formula>G19="A"</formula>
    </cfRule>
  </conditionalFormatting>
  <conditionalFormatting sqref="G19:K19 G22:K22 G24:K26 I20:K21 I23:K23 I27:K27">
    <cfRule type="expression" dxfId="2" priority="3" stopIfTrue="1">
      <formula>G19="G"</formula>
    </cfRule>
  </conditionalFormatting>
  <printOptions/>
  <pageMargins bottom="0.984251968503937" footer="0.0" header="0.0" left="0.7480314960629921" right="0.7480314960629921" top="0.984251968503937"/>
  <pageSetup paperSize="9"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cols>
    <col customWidth="1" min="1" max="2" width="4.71"/>
    <col customWidth="1" min="3" max="3" width="27.14"/>
    <col customWidth="1" min="4" max="4" width="53.14"/>
    <col customWidth="1" min="5" max="8" width="18.14"/>
    <col customWidth="1" hidden="1" min="9" max="11" width="9.71"/>
    <col customWidth="1" min="12" max="12" width="10.71"/>
    <col customWidth="1" min="13" max="13" width="40.43"/>
    <col customWidth="1" min="14" max="14" width="10.43"/>
    <col customWidth="1" min="15" max="15" width="37.14"/>
    <col customWidth="1" min="16" max="16" width="101.71"/>
    <col customWidth="1" min="17" max="17" width="9.14"/>
    <col customWidth="1" min="18" max="26" width="8.71"/>
  </cols>
  <sheetData>
    <row r="1" ht="14.25" customHeight="1">
      <c r="A1" s="1"/>
      <c r="B1" s="1"/>
      <c r="C1" s="2"/>
      <c r="D1" s="1"/>
      <c r="E1" s="1"/>
      <c r="F1" s="1"/>
      <c r="G1" s="1"/>
      <c r="H1" s="1"/>
      <c r="I1" s="1"/>
      <c r="J1" s="1"/>
      <c r="K1" s="1"/>
      <c r="L1" s="1"/>
      <c r="M1" s="1"/>
      <c r="N1" s="1"/>
      <c r="O1" s="1"/>
      <c r="P1" s="1"/>
      <c r="Q1" s="1"/>
    </row>
    <row r="2" ht="14.25" customHeight="1">
      <c r="A2" s="1"/>
      <c r="B2" s="1"/>
      <c r="C2" s="3" t="str">
        <f>cstProjectName</f>
        <v>RM 6261 (Lots 3&amp;4) Financial Viability Risk Assessment Template</v>
      </c>
      <c r="D2" s="1"/>
      <c r="E2" s="1"/>
      <c r="F2" s="1"/>
      <c r="G2" s="1"/>
      <c r="H2" s="1"/>
      <c r="I2" s="1"/>
      <c r="J2" s="1"/>
      <c r="K2" s="1"/>
      <c r="L2" s="1"/>
      <c r="M2" s="1"/>
      <c r="N2" s="1"/>
      <c r="O2" s="1"/>
      <c r="P2" s="1"/>
      <c r="Q2" s="1"/>
    </row>
    <row r="3" ht="14.25" customHeight="1">
      <c r="A3" s="1"/>
      <c r="B3" s="1"/>
      <c r="C3" s="4" t="str">
        <f>MID(CELL("filename",A1),FIND("]",CELL("filename",A1))+1,256)&amp;" Sheet"</f>
        <v>#VALUE!</v>
      </c>
      <c r="D3" s="1"/>
      <c r="E3" s="1"/>
      <c r="F3" s="1"/>
      <c r="G3" s="1"/>
      <c r="H3" s="1"/>
      <c r="I3" s="1"/>
      <c r="J3" s="1"/>
      <c r="K3" s="1"/>
      <c r="L3" s="1"/>
      <c r="M3" s="1"/>
      <c r="N3" s="1"/>
      <c r="O3" s="1"/>
      <c r="P3" s="1"/>
      <c r="Q3" s="1"/>
    </row>
    <row r="4" ht="14.25" customHeight="1">
      <c r="A4" s="1"/>
      <c r="B4" s="1"/>
      <c r="C4" s="2" t="str">
        <f>IF(ISBLANK(cstProtectiveMarking),"",cstProtectiveMarking)</f>
        <v>OFFICIAL</v>
      </c>
      <c r="D4" s="1"/>
      <c r="E4" s="1"/>
      <c r="F4" s="1"/>
      <c r="G4" s="1"/>
      <c r="H4" s="1"/>
      <c r="I4" s="1"/>
      <c r="J4" s="1"/>
      <c r="K4" s="1"/>
      <c r="L4" s="1"/>
      <c r="M4" s="1"/>
      <c r="N4" s="1"/>
      <c r="O4" s="1"/>
      <c r="P4" s="1"/>
      <c r="Q4" s="1"/>
    </row>
    <row r="5" ht="14.25" customHeight="1">
      <c r="A5" s="1"/>
      <c r="B5" s="1"/>
      <c r="C5" s="8" t="str">
        <f>HYPERLINK("#'Contents'!A1",sysChkWord)</f>
        <v>All Checks OK</v>
      </c>
      <c r="D5" s="1"/>
      <c r="E5" s="1"/>
      <c r="F5" s="1"/>
      <c r="G5" s="1"/>
      <c r="H5" s="1"/>
      <c r="I5" s="1"/>
      <c r="J5" s="1"/>
      <c r="K5" s="1"/>
      <c r="L5" s="1"/>
      <c r="M5" s="1"/>
      <c r="N5" s="1"/>
      <c r="O5" s="1"/>
      <c r="P5" s="1"/>
      <c r="Q5" s="1"/>
    </row>
    <row r="6" ht="14.25" customHeight="1">
      <c r="A6" s="1"/>
      <c r="B6" s="8"/>
      <c r="C6" s="9" t="str">
        <f>HYPERLINK("#'Contents'!A1","Click for Contents")</f>
        <v>Click for Contents</v>
      </c>
      <c r="D6" s="7"/>
      <c r="E6" s="10"/>
      <c r="F6" s="10"/>
      <c r="G6" s="10"/>
      <c r="H6" s="10"/>
      <c r="I6" s="10"/>
      <c r="J6" s="10"/>
      <c r="K6" s="10"/>
      <c r="L6" s="10"/>
      <c r="M6" s="10"/>
      <c r="N6" s="10"/>
      <c r="O6" s="10"/>
      <c r="P6" s="10"/>
      <c r="Q6" s="10"/>
    </row>
    <row r="7" ht="14.25" customHeight="1">
      <c r="A7" s="1"/>
      <c r="B7" s="1"/>
      <c r="C7" s="1"/>
      <c r="D7" s="1"/>
      <c r="E7" s="1"/>
      <c r="F7" s="1"/>
      <c r="G7" s="1"/>
      <c r="H7" s="1"/>
      <c r="I7" s="1"/>
      <c r="J7" s="1"/>
      <c r="K7" s="1"/>
      <c r="L7" s="1"/>
      <c r="M7" s="1"/>
      <c r="N7" s="1"/>
      <c r="O7" s="1"/>
      <c r="P7" s="1"/>
      <c r="Q7" s="1"/>
    </row>
    <row r="8" ht="14.25" customHeight="1">
      <c r="A8" s="11">
        <f t="shared" ref="A8:B8" si="1">SUM(A10:A35)</f>
        <v>0</v>
      </c>
      <c r="B8" s="11">
        <f t="shared" si="1"/>
        <v>0</v>
      </c>
      <c r="C8" s="13"/>
      <c r="D8" s="13"/>
      <c r="E8" s="13"/>
      <c r="F8" s="13"/>
      <c r="G8" s="13"/>
      <c r="H8" s="13"/>
      <c r="I8" s="13"/>
      <c r="J8" s="13"/>
      <c r="K8" s="13"/>
      <c r="L8" s="13"/>
      <c r="M8" s="13"/>
      <c r="N8" s="13"/>
      <c r="O8" s="13"/>
      <c r="P8" s="13"/>
      <c r="Q8" s="13"/>
    </row>
    <row r="9" ht="14.25" customHeight="1">
      <c r="A9" s="14"/>
      <c r="B9" s="14"/>
      <c r="C9" s="14"/>
      <c r="D9" s="14"/>
      <c r="E9" s="14"/>
      <c r="F9" s="14"/>
      <c r="G9" s="14"/>
      <c r="H9" s="14"/>
      <c r="I9" s="14"/>
      <c r="J9" s="14"/>
      <c r="K9" s="14"/>
      <c r="L9" s="14"/>
      <c r="M9" s="14"/>
      <c r="N9" s="14"/>
      <c r="O9" s="14"/>
      <c r="P9" s="14"/>
    </row>
    <row r="10" ht="14.25" customHeight="1">
      <c r="A10" s="46"/>
      <c r="B10" s="46"/>
      <c r="C10" s="148" t="s">
        <v>348</v>
      </c>
      <c r="F10" s="149"/>
      <c r="G10" s="150" t="str">
        <f>CHOOSE('Bidder Instructions'!$E$40,'1.1b Lead Financial Input'!AB$18,'1.1a Lead Financial Input'!M$18)</f>
        <v>Ultimate Parent Name</v>
      </c>
      <c r="H10" s="151"/>
      <c r="I10" s="151"/>
      <c r="J10" s="151"/>
      <c r="K10" s="151"/>
      <c r="L10" s="151"/>
      <c r="M10" s="151"/>
      <c r="N10" s="151"/>
      <c r="O10" s="151"/>
      <c r="P10" s="141"/>
    </row>
    <row r="11" ht="14.25" customHeight="1">
      <c r="A11" s="46"/>
      <c r="B11" s="46"/>
      <c r="C11" s="148" t="s">
        <v>329</v>
      </c>
      <c r="F11" s="149"/>
      <c r="G11" s="150" t="str">
        <f>'2.1 Lead Ancillary Input '!D37</f>
        <v/>
      </c>
      <c r="H11" s="151"/>
      <c r="I11" s="151"/>
      <c r="J11" s="151"/>
      <c r="K11" s="151"/>
      <c r="L11" s="151"/>
      <c r="M11" s="151"/>
      <c r="N11" s="151"/>
      <c r="O11" s="151"/>
      <c r="P11" s="141"/>
    </row>
    <row r="12" ht="14.25" customHeight="1">
      <c r="A12" s="46"/>
      <c r="B12" s="46"/>
      <c r="C12" s="148" t="s">
        <v>322</v>
      </c>
      <c r="F12" s="149"/>
      <c r="G12" s="150" t="str">
        <f>'2.1 Lead Ancillary Input '!D38</f>
        <v/>
      </c>
      <c r="H12" s="151"/>
      <c r="I12" s="151"/>
      <c r="J12" s="151"/>
      <c r="K12" s="151"/>
      <c r="L12" s="151"/>
      <c r="M12" s="151"/>
      <c r="N12" s="151"/>
      <c r="O12" s="151"/>
      <c r="P12" s="141"/>
    </row>
    <row r="13" ht="14.25" customHeight="1">
      <c r="A13" s="46"/>
      <c r="B13" s="46"/>
      <c r="C13" s="148" t="s">
        <v>323</v>
      </c>
      <c r="F13" s="149"/>
      <c r="G13" s="150" t="str">
        <f>'2.1 Lead Ancillary Input '!D39</f>
        <v/>
      </c>
      <c r="H13" s="151"/>
      <c r="I13" s="151"/>
      <c r="J13" s="151"/>
      <c r="K13" s="151"/>
      <c r="L13" s="151"/>
      <c r="M13" s="151"/>
      <c r="N13" s="151"/>
      <c r="O13" s="151"/>
      <c r="P13" s="141"/>
    </row>
    <row r="14" ht="14.25" customHeight="1">
      <c r="A14" s="46"/>
      <c r="B14" s="46"/>
      <c r="C14" s="148" t="s">
        <v>349</v>
      </c>
      <c r="F14" s="149"/>
      <c r="G14" s="152" t="str">
        <f>CHOOSE('Bidder Instructions'!$E$40,'1.1b Lead Financial Input'!AE$21,'1.1a Lead Financial Input'!O$21)</f>
        <v>31/XX/20XX</v>
      </c>
      <c r="H14" s="151"/>
      <c r="I14" s="151"/>
      <c r="J14" s="151"/>
      <c r="K14" s="151"/>
      <c r="L14" s="151"/>
      <c r="M14" s="151"/>
      <c r="N14" s="151"/>
      <c r="O14" s="151"/>
      <c r="P14" s="141"/>
    </row>
    <row r="15" ht="14.25" customHeight="1">
      <c r="A15" s="46"/>
      <c r="B15" s="46"/>
      <c r="C15" s="27"/>
      <c r="D15" s="153"/>
      <c r="E15" s="153"/>
      <c r="F15" s="153"/>
      <c r="G15" s="153"/>
      <c r="H15" s="153"/>
      <c r="I15" s="153"/>
      <c r="J15" s="153"/>
      <c r="K15" s="153"/>
      <c r="L15" s="153"/>
      <c r="M15" s="153"/>
      <c r="N15" s="153"/>
      <c r="O15" s="153"/>
      <c r="P15" s="153"/>
    </row>
    <row r="16" ht="14.25" customHeight="1">
      <c r="A16" s="46"/>
      <c r="B16" s="46"/>
      <c r="C16" s="27"/>
      <c r="D16" s="153"/>
      <c r="E16" s="153"/>
      <c r="F16" s="153"/>
      <c r="G16" s="153"/>
      <c r="H16" s="153"/>
      <c r="I16" s="153"/>
      <c r="J16" s="153"/>
      <c r="K16" s="153"/>
      <c r="L16" s="153"/>
      <c r="M16" s="153"/>
      <c r="N16" s="153"/>
      <c r="O16" s="153"/>
      <c r="P16" s="153"/>
    </row>
    <row r="17" ht="14.25" customHeight="1">
      <c r="A17" s="46"/>
      <c r="B17" s="46"/>
      <c r="C17" s="24" t="s">
        <v>350</v>
      </c>
      <c r="D17" s="46"/>
      <c r="E17" s="154"/>
      <c r="F17" s="154"/>
      <c r="G17" s="153"/>
      <c r="H17" s="153"/>
      <c r="I17" s="153"/>
      <c r="J17" s="153"/>
      <c r="K17" s="153"/>
      <c r="L17" s="153"/>
      <c r="M17" s="153"/>
      <c r="N17" s="153"/>
      <c r="O17" s="153"/>
      <c r="P17" s="153"/>
    </row>
    <row r="18" ht="15.0" customHeight="1">
      <c r="A18" s="155"/>
      <c r="B18" s="155"/>
      <c r="C18" s="158" t="s">
        <v>351</v>
      </c>
      <c r="D18" s="158"/>
      <c r="E18" s="158"/>
      <c r="F18" s="158" t="s">
        <v>352</v>
      </c>
      <c r="G18" s="159"/>
      <c r="H18" s="159" t="s">
        <v>353</v>
      </c>
      <c r="I18" s="159" t="s">
        <v>354</v>
      </c>
      <c r="J18" s="159"/>
      <c r="K18" s="159" t="s">
        <v>355</v>
      </c>
      <c r="L18" s="160" t="s">
        <v>356</v>
      </c>
      <c r="M18" s="161"/>
      <c r="N18" s="161"/>
      <c r="O18" s="161"/>
      <c r="P18" s="157"/>
    </row>
    <row r="19" ht="141.0" customHeight="1">
      <c r="A19" s="46"/>
      <c r="B19" s="46"/>
      <c r="C19" s="162">
        <v>1.0</v>
      </c>
      <c r="D19" s="162" t="s">
        <v>103</v>
      </c>
      <c r="E19" s="163" t="str">
        <f>CHOOSE('Bidder Instructions'!$E$40,'1.1b Lead Financial Input'!AD134,'1.1a Lead Financial Input'!N156)</f>
        <v>#DIV/0!</v>
      </c>
      <c r="F19" s="163" t="str">
        <f>CHOOSE('Bidder Instructions'!$E$40,'1.1b Lead Financial Input'!AE134,'1.1a Lead Financial Input'!O156)</f>
        <v>#DIV/0!</v>
      </c>
      <c r="G19" s="164" t="str">
        <f>CHOOSE('Bidder Instructions'!$E$40,'1.1b Lead Financial Input'!AD146,'1.1a Lead Financial Input'!N168)</f>
        <v>#DIV/0!</v>
      </c>
      <c r="H19" s="164" t="str">
        <f>CHOOSE('Bidder Instructions'!$E$40,'1.1b Lead Financial Input'!AE146,'1.1a Lead Financial Input'!O168)</f>
        <v>#DIV/0!</v>
      </c>
      <c r="I19" s="165"/>
      <c r="J19" s="165"/>
      <c r="K19" s="165"/>
      <c r="L19" s="140"/>
      <c r="M19" s="151"/>
      <c r="N19" s="151"/>
      <c r="O19" s="151"/>
      <c r="P19" s="141"/>
    </row>
    <row r="20" ht="39.0" customHeight="1">
      <c r="A20" s="46"/>
      <c r="B20" s="46"/>
      <c r="C20" s="162">
        <v>2.0</v>
      </c>
      <c r="D20" s="162" t="s">
        <v>105</v>
      </c>
      <c r="E20" s="72"/>
      <c r="F20" s="72"/>
      <c r="G20" s="72"/>
      <c r="H20" s="72"/>
      <c r="I20" s="165"/>
      <c r="J20" s="165"/>
      <c r="K20" s="165"/>
      <c r="L20" s="169" t="s">
        <v>357</v>
      </c>
      <c r="M20" s="151"/>
      <c r="N20" s="151"/>
      <c r="O20" s="151"/>
      <c r="P20" s="141"/>
    </row>
    <row r="21" ht="39.0" customHeight="1">
      <c r="A21" s="46"/>
      <c r="B21" s="46"/>
      <c r="C21" s="162" t="s">
        <v>106</v>
      </c>
      <c r="D21" s="162" t="s">
        <v>246</v>
      </c>
      <c r="E21" s="72"/>
      <c r="F21" s="72"/>
      <c r="G21" s="72"/>
      <c r="H21" s="72"/>
      <c r="I21" s="165"/>
      <c r="J21" s="165"/>
      <c r="K21" s="165"/>
      <c r="L21" s="169" t="s">
        <v>357</v>
      </c>
      <c r="M21" s="151"/>
      <c r="N21" s="151"/>
      <c r="O21" s="151"/>
      <c r="P21" s="141"/>
    </row>
    <row r="22" ht="141.0" customHeight="1">
      <c r="A22" s="46"/>
      <c r="B22" s="46"/>
      <c r="C22" s="162" t="s">
        <v>108</v>
      </c>
      <c r="D22" s="162" t="s">
        <v>109</v>
      </c>
      <c r="E22" s="163" t="str">
        <f>CHOOSE('Bidder Instructions'!$E$40,'1.1b Lead Financial Input'!AD137,'1.1a Lead Financial Input'!N159)</f>
        <v>#DIV/0!</v>
      </c>
      <c r="F22" s="163" t="str">
        <f>CHOOSE('Bidder Instructions'!$E$40,'1.1b Lead Financial Input'!AE137,'1.1a Lead Financial Input'!O159)</f>
        <v>#DIV/0!</v>
      </c>
      <c r="G22" s="164" t="str">
        <f>CHOOSE('Bidder Instructions'!$E$40,'1.1b Lead Financial Input'!AD149,'1.1a Lead Financial Input'!N171)</f>
        <v>#DIV/0!</v>
      </c>
      <c r="H22" s="164" t="str">
        <f>CHOOSE('Bidder Instructions'!$E$40,'1.1b Lead Financial Input'!AE149,'1.1a Lead Financial Input'!O171)</f>
        <v>#DIV/0!</v>
      </c>
      <c r="I22" s="165"/>
      <c r="J22" s="165"/>
      <c r="K22" s="165"/>
      <c r="L22" s="140"/>
      <c r="M22" s="151"/>
      <c r="N22" s="151"/>
      <c r="O22" s="151"/>
      <c r="P22" s="141"/>
    </row>
    <row r="23" ht="39.0" customHeight="1">
      <c r="A23" s="46"/>
      <c r="B23" s="46"/>
      <c r="C23" s="162">
        <v>4.0</v>
      </c>
      <c r="D23" s="170" t="s">
        <v>111</v>
      </c>
      <c r="E23" s="72"/>
      <c r="F23" s="72"/>
      <c r="G23" s="72"/>
      <c r="H23" s="72"/>
      <c r="I23" s="173"/>
      <c r="J23" s="165"/>
      <c r="K23" s="174"/>
      <c r="L23" s="169" t="s">
        <v>357</v>
      </c>
      <c r="M23" s="151"/>
      <c r="N23" s="151"/>
      <c r="O23" s="151"/>
      <c r="P23" s="141"/>
    </row>
    <row r="24" ht="141.0" customHeight="1">
      <c r="A24" s="46"/>
      <c r="B24" s="46"/>
      <c r="C24" s="162">
        <v>5.0</v>
      </c>
      <c r="D24" s="162" t="s">
        <v>112</v>
      </c>
      <c r="E24" s="163" t="str">
        <f>CHOOSE('Bidder Instructions'!$E$40,'1.1b Lead Financial Input'!AD139,'1.1a Lead Financial Input'!N161)</f>
        <v>#DIV/0!</v>
      </c>
      <c r="F24" s="163" t="str">
        <f>CHOOSE('Bidder Instructions'!$E$40,'1.1b Lead Financial Input'!AE139,'1.1a Lead Financial Input'!O161)</f>
        <v>#DIV/0!</v>
      </c>
      <c r="G24" s="164" t="str">
        <f>CHOOSE('Bidder Instructions'!$E$40,'1.1b Lead Financial Input'!AD151,'1.1a Lead Financial Input'!N173)</f>
        <v>G</v>
      </c>
      <c r="H24" s="164" t="str">
        <f>CHOOSE('Bidder Instructions'!$E$40,'1.1b Lead Financial Input'!AE151,'1.1a Lead Financial Input'!O173)</f>
        <v>G</v>
      </c>
      <c r="I24" s="173"/>
      <c r="J24" s="165"/>
      <c r="K24" s="174"/>
      <c r="L24" s="175"/>
      <c r="M24" s="151"/>
      <c r="N24" s="151"/>
      <c r="O24" s="151"/>
      <c r="P24" s="141"/>
    </row>
    <row r="25" ht="141.0" customHeight="1">
      <c r="A25" s="46"/>
      <c r="B25" s="46"/>
      <c r="C25" s="162">
        <v>6.0</v>
      </c>
      <c r="D25" s="162" t="s">
        <v>113</v>
      </c>
      <c r="E25" s="163" t="str">
        <f>CHOOSE('Bidder Instructions'!$E$40,'1.1b Lead Financial Input'!AD140,'1.1a Lead Financial Input'!N162)</f>
        <v>#DIV/0!</v>
      </c>
      <c r="F25" s="163" t="str">
        <f>CHOOSE('Bidder Instructions'!$E$40,'1.1b Lead Financial Input'!AE140,'1.1a Lead Financial Input'!O162)</f>
        <v>#DIV/0!</v>
      </c>
      <c r="G25" s="164" t="str">
        <f>CHOOSE('Bidder Instructions'!$E$40,'1.1b Lead Financial Input'!AD152,'1.1a Lead Financial Input'!N174)</f>
        <v>#DIV/0!</v>
      </c>
      <c r="H25" s="164" t="str">
        <f>CHOOSE('Bidder Instructions'!$E$40,'1.1b Lead Financial Input'!AE152,'1.1a Lead Financial Input'!O174)</f>
        <v>#DIV/0!</v>
      </c>
      <c r="I25" s="173"/>
      <c r="J25" s="165"/>
      <c r="K25" s="174"/>
      <c r="L25" s="175"/>
      <c r="M25" s="151"/>
      <c r="N25" s="151"/>
      <c r="O25" s="151"/>
      <c r="P25" s="141"/>
    </row>
    <row r="26" ht="141.0" customHeight="1">
      <c r="A26" s="46"/>
      <c r="B26" s="46"/>
      <c r="C26" s="162">
        <v>7.0</v>
      </c>
      <c r="D26" s="162" t="s">
        <v>114</v>
      </c>
      <c r="E26" s="163">
        <f>CHOOSE('Bidder Instructions'!$E$40,'1.1b Lead Financial Input'!AD141,'1.1a Lead Financial Input'!N163)</f>
        <v>0</v>
      </c>
      <c r="F26" s="163">
        <f>CHOOSE('Bidder Instructions'!$E$40,'1.1b Lead Financial Input'!AE141,'1.1a Lead Financial Input'!O163)</f>
        <v>0</v>
      </c>
      <c r="G26" s="164" t="str">
        <f>CHOOSE('Bidder Instructions'!$E$40,'1.1b Lead Financial Input'!AD153,'1.1a Lead Financial Input'!N175)</f>
        <v>R</v>
      </c>
      <c r="H26" s="164" t="str">
        <f>CHOOSE('Bidder Instructions'!$E$40,'1.1b Lead Financial Input'!AE153,'1.1a Lead Financial Input'!O175)</f>
        <v>R</v>
      </c>
      <c r="I26" s="165"/>
      <c r="J26" s="165"/>
      <c r="K26" s="165"/>
      <c r="L26" s="140"/>
      <c r="M26" s="151"/>
      <c r="N26" s="151"/>
      <c r="O26" s="151"/>
      <c r="P26" s="141"/>
    </row>
    <row r="27" ht="39.0" customHeight="1">
      <c r="A27" s="46"/>
      <c r="B27" s="46"/>
      <c r="C27" s="162">
        <v>8.0</v>
      </c>
      <c r="D27" s="162" t="s">
        <v>115</v>
      </c>
      <c r="E27" s="72"/>
      <c r="F27" s="72"/>
      <c r="G27" s="72"/>
      <c r="H27" s="72"/>
      <c r="I27" s="172"/>
      <c r="J27" s="172"/>
      <c r="K27" s="172"/>
      <c r="L27" s="169" t="s">
        <v>357</v>
      </c>
      <c r="M27" s="151"/>
      <c r="N27" s="151"/>
      <c r="O27" s="151"/>
      <c r="P27" s="141"/>
    </row>
    <row r="28" ht="14.25" customHeight="1">
      <c r="A28" s="46"/>
      <c r="B28" s="46"/>
      <c r="C28" s="27"/>
      <c r="D28" s="27"/>
      <c r="E28" s="153"/>
      <c r="F28" s="153"/>
      <c r="G28" s="153"/>
      <c r="H28" s="153"/>
      <c r="I28" s="153"/>
      <c r="J28" s="153"/>
      <c r="K28" s="153"/>
      <c r="L28" s="153"/>
      <c r="M28" s="153"/>
      <c r="N28" s="153"/>
      <c r="O28" s="153"/>
      <c r="P28" s="153"/>
    </row>
    <row r="29" ht="14.25" customHeight="1">
      <c r="A29" s="46"/>
      <c r="B29" s="46"/>
      <c r="C29" s="27"/>
      <c r="D29" s="27"/>
      <c r="E29" s="153"/>
      <c r="F29" s="153"/>
      <c r="G29" s="153"/>
      <c r="H29" s="153"/>
      <c r="I29" s="153"/>
      <c r="J29" s="153"/>
      <c r="K29" s="153"/>
      <c r="L29" s="153"/>
      <c r="M29" s="153"/>
      <c r="N29" s="153"/>
      <c r="O29" s="153"/>
      <c r="P29" s="153"/>
    </row>
    <row r="30" ht="14.25" customHeight="1">
      <c r="A30" s="46"/>
      <c r="B30" s="46"/>
      <c r="C30" s="27"/>
      <c r="D30" s="27"/>
      <c r="E30" s="153"/>
      <c r="F30" s="153"/>
      <c r="G30" s="153"/>
      <c r="H30" s="153"/>
      <c r="I30" s="153"/>
      <c r="J30" s="153"/>
      <c r="K30" s="153"/>
      <c r="L30" s="153"/>
      <c r="M30" s="153"/>
      <c r="N30" s="153"/>
      <c r="O30" s="153"/>
      <c r="P30" s="153"/>
    </row>
    <row r="31" ht="14.25" customHeight="1">
      <c r="A31" s="46"/>
      <c r="B31" s="46"/>
      <c r="C31" s="27"/>
      <c r="D31" s="27"/>
      <c r="E31" s="153"/>
      <c r="F31" s="153"/>
      <c r="G31" s="153"/>
      <c r="H31" s="153"/>
      <c r="I31" s="153"/>
      <c r="J31" s="153"/>
      <c r="K31" s="153"/>
      <c r="L31" s="153"/>
      <c r="M31" s="153"/>
      <c r="N31" s="153"/>
      <c r="O31" s="153"/>
      <c r="P31" s="153"/>
    </row>
    <row r="32" ht="14.25" customHeight="1">
      <c r="A32" s="46"/>
      <c r="B32" s="46"/>
      <c r="C32" s="27"/>
      <c r="D32" s="27"/>
      <c r="E32" s="153"/>
      <c r="F32" s="153"/>
      <c r="G32" s="153"/>
      <c r="H32" s="153"/>
      <c r="I32" s="153"/>
      <c r="J32" s="153"/>
      <c r="K32" s="153"/>
      <c r="L32" s="153"/>
      <c r="M32" s="153"/>
      <c r="N32" s="153"/>
      <c r="O32" s="153"/>
      <c r="P32" s="153"/>
    </row>
    <row r="33" ht="14.25" customHeight="1">
      <c r="A33" s="46"/>
      <c r="B33" s="46"/>
      <c r="C33" s="27"/>
      <c r="D33" s="27"/>
      <c r="E33" s="153"/>
      <c r="F33" s="153"/>
      <c r="G33" s="153"/>
      <c r="H33" s="153"/>
      <c r="I33" s="153"/>
      <c r="J33" s="153"/>
      <c r="K33" s="153"/>
      <c r="L33" s="153"/>
      <c r="M33" s="153"/>
      <c r="N33" s="153"/>
      <c r="O33" s="153"/>
      <c r="P33" s="153"/>
    </row>
    <row r="34" ht="14.25" customHeight="1">
      <c r="A34" s="15" t="s">
        <v>93</v>
      </c>
      <c r="B34" s="15"/>
      <c r="C34" s="15"/>
      <c r="D34" s="15"/>
      <c r="E34" s="15"/>
      <c r="F34" s="15"/>
      <c r="G34" s="15"/>
      <c r="H34" s="15"/>
      <c r="I34" s="15"/>
      <c r="J34" s="15"/>
      <c r="K34" s="15"/>
      <c r="L34" s="15"/>
      <c r="M34" s="15"/>
      <c r="N34" s="15"/>
      <c r="O34" s="15"/>
      <c r="P34" s="15"/>
      <c r="Q34" s="15"/>
    </row>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1">
    <mergeCell ref="C6:D6"/>
    <mergeCell ref="C10:F10"/>
    <mergeCell ref="G10:P10"/>
    <mergeCell ref="C11:F11"/>
    <mergeCell ref="G11:P11"/>
    <mergeCell ref="C12:F12"/>
    <mergeCell ref="G12:P12"/>
    <mergeCell ref="L21:P21"/>
    <mergeCell ref="L22:P22"/>
    <mergeCell ref="L23:P23"/>
    <mergeCell ref="L24:P24"/>
    <mergeCell ref="L25:P25"/>
    <mergeCell ref="L26:P26"/>
    <mergeCell ref="L27:P27"/>
    <mergeCell ref="C13:F13"/>
    <mergeCell ref="G13:P13"/>
    <mergeCell ref="C14:F14"/>
    <mergeCell ref="G14:P14"/>
    <mergeCell ref="L18:P18"/>
    <mergeCell ref="L19:P19"/>
    <mergeCell ref="L20:P20"/>
  </mergeCells>
  <conditionalFormatting sqref="G22:K22 G24:K26 I20:K21 I23:K23 I27:K27">
    <cfRule type="expression" dxfId="0" priority="1" stopIfTrue="1">
      <formula>G20="R"</formula>
    </cfRule>
  </conditionalFormatting>
  <conditionalFormatting sqref="G22:K22 G24:K26 I20:K21 I23:K23 I27:K27">
    <cfRule type="expression" dxfId="1" priority="2" stopIfTrue="1">
      <formula>G20="A"</formula>
    </cfRule>
  </conditionalFormatting>
  <conditionalFormatting sqref="G22:K22 G24:K26 I20:K21 I23:K23 I27:K27">
    <cfRule type="expression" dxfId="2" priority="3" stopIfTrue="1">
      <formula>G20="G"</formula>
    </cfRule>
  </conditionalFormatting>
  <conditionalFormatting sqref="G19:K19">
    <cfRule type="expression" dxfId="0" priority="4" stopIfTrue="1">
      <formula>G19="R"</formula>
    </cfRule>
  </conditionalFormatting>
  <conditionalFormatting sqref="G19:K19">
    <cfRule type="expression" dxfId="1" priority="5" stopIfTrue="1">
      <formula>G19="A"</formula>
    </cfRule>
  </conditionalFormatting>
  <conditionalFormatting sqref="G19:K19">
    <cfRule type="expression" dxfId="2" priority="6" stopIfTrue="1">
      <formula>G19="G"</formula>
    </cfRule>
  </conditionalFormatting>
  <printOptions/>
  <pageMargins bottom="0.17" footer="0.0" header="0.0" left="0.17" right="0.25" top="0.5"/>
  <pageSetup paperSize="8"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2016-11-14T11:09:32Z</dcterms:created>
  <dc:creator>Amar Vara</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