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Volumes/MEILOCI FILESERVER/02. MeiLoci - Projects/M550.PARK GERRY_CAMBORNE/CORRESPONDENCE/ISSUED/09.TENDER/240528_TENDER FINAL/"/>
    </mc:Choice>
  </mc:AlternateContent>
  <xr:revisionPtr revIDLastSave="0" documentId="8_{42145C34-468F-8A40-8B69-A2915C9A0D43}" xr6:coauthVersionLast="47" xr6:coauthVersionMax="47" xr10:uidLastSave="{00000000-0000-0000-0000-000000000000}"/>
  <bookViews>
    <workbookView xWindow="1580" yWindow="500" windowWidth="24460" windowHeight="26520" tabRatio="947" xr2:uid="{00000000-000D-0000-FFFF-FFFF00000000}"/>
  </bookViews>
  <sheets>
    <sheet name="SUMMARY" sheetId="100" r:id="rId1"/>
    <sheet name="Demolition" sheetId="93" r:id="rId2"/>
    <sheet name="Earthworks" sheetId="96" r:id="rId3"/>
    <sheet name="Trees-shrubs-plants-grasses" sheetId="95" r:id="rId4"/>
    <sheet name="Pavings-Gravel" sheetId="94" r:id="rId5"/>
    <sheet name="Kerbs-Edgings" sheetId="92" r:id="rId6"/>
    <sheet name="Furniture" sheetId="98" r:id="rId7"/>
    <sheet name="Maintenance" sheetId="99" r:id="rId8"/>
  </sheets>
  <definedNames>
    <definedName name="_xlnm.Print_Area" localSheetId="1">Demolition!$A$1:$F$33</definedName>
    <definedName name="_xlnm.Print_Area" localSheetId="2">Earthworks!$A$1:$F$107</definedName>
    <definedName name="_xlnm.Print_Area" localSheetId="6">Furniture!$A$1:$F$97</definedName>
    <definedName name="_xlnm.Print_Area" localSheetId="5">'Kerbs-Edgings'!$A$1:$F$25</definedName>
    <definedName name="_xlnm.Print_Area" localSheetId="7">Maintenance!$A$1:$F$31</definedName>
    <definedName name="_xlnm.Print_Area" localSheetId="4">'Pavings-Gravel'!$A$1:$F$79</definedName>
    <definedName name="_xlnm.Print_Area" localSheetId="0">SUMMARY!$A$1:$G$80</definedName>
    <definedName name="_xlnm.Print_Area" localSheetId="3">'Trees-shrubs-plants-grasses'!$A$1:$F$129</definedName>
    <definedName name="_xlnm.Print_Titles" localSheetId="1">Demolition!$A:$B,Demolition!$1:$2</definedName>
    <definedName name="_xlnm.Print_Titles" localSheetId="2">Earthworks!$A:$B,Earthworks!$1:$2</definedName>
    <definedName name="_xlnm.Print_Titles" localSheetId="6">Furniture!$A:$B,Furniture!$1:$2</definedName>
    <definedName name="_xlnm.Print_Titles" localSheetId="5">'Kerbs-Edgings'!$A:$B,'Kerbs-Edgings'!$1:$2</definedName>
    <definedName name="_xlnm.Print_Titles" localSheetId="7">Maintenance!$A:$B,Maintenance!$1:$2</definedName>
    <definedName name="_xlnm.Print_Titles" localSheetId="4">'Pavings-Gravel'!$A:$B,'Pavings-Gravel'!$1:$2</definedName>
    <definedName name="_xlnm.Print_Titles" localSheetId="0">SUMMARY!$1:$26</definedName>
    <definedName name="_xlnm.Print_Titles" localSheetId="3">'Trees-shrubs-plants-grasses'!$A:$B,'Trees-shrubs-plants-grasses'!$1:$2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9" l="1"/>
  <c r="F64" i="98"/>
  <c r="F74" i="98"/>
  <c r="F72" i="98"/>
  <c r="F70" i="98"/>
  <c r="A20" i="92"/>
  <c r="A21" i="92"/>
  <c r="A22" i="92"/>
  <c r="A23" i="92"/>
  <c r="F23" i="92"/>
  <c r="F64" i="94"/>
  <c r="F61" i="95"/>
  <c r="F33" i="95"/>
  <c r="F32" i="95"/>
  <c r="F9" i="95"/>
  <c r="F46" i="95"/>
  <c r="F34" i="95"/>
  <c r="F53" i="95"/>
  <c r="A46" i="95"/>
  <c r="C49" i="96"/>
  <c r="C48" i="96"/>
  <c r="A13" i="96" l="1"/>
  <c r="F13" i="96"/>
  <c r="O71" i="100"/>
  <c r="F104" i="96" l="1"/>
  <c r="A104" i="96"/>
  <c r="A103" i="96"/>
  <c r="F102" i="96"/>
  <c r="A102" i="96"/>
  <c r="A101" i="96"/>
  <c r="A100" i="96"/>
  <c r="A99" i="96"/>
  <c r="A98" i="96"/>
  <c r="A97" i="96"/>
  <c r="A96" i="96"/>
  <c r="F87" i="96"/>
  <c r="A87" i="96"/>
  <c r="F86" i="96"/>
  <c r="A86" i="96"/>
  <c r="F77" i="96"/>
  <c r="A120" i="95"/>
  <c r="A119" i="95"/>
  <c r="A118" i="95"/>
  <c r="A94" i="96"/>
  <c r="A95" i="96"/>
  <c r="A105" i="96"/>
  <c r="A106" i="96"/>
  <c r="A107" i="96"/>
  <c r="A14" i="95"/>
  <c r="A13" i="95"/>
  <c r="A12" i="95"/>
  <c r="F23" i="95"/>
  <c r="A23" i="95"/>
  <c r="F94" i="96"/>
  <c r="F91" i="96"/>
  <c r="A77" i="96"/>
  <c r="F93" i="96"/>
  <c r="A93" i="96"/>
  <c r="A92" i="96"/>
  <c r="A91" i="96"/>
  <c r="F90" i="96"/>
  <c r="A90" i="96"/>
  <c r="A89" i="96"/>
  <c r="A88" i="96"/>
  <c r="A85" i="96"/>
  <c r="A84" i="96"/>
  <c r="F83" i="96"/>
  <c r="A83" i="96"/>
  <c r="F82" i="96"/>
  <c r="A82" i="96"/>
  <c r="A81" i="96"/>
  <c r="A80" i="96"/>
  <c r="F79" i="96"/>
  <c r="A79" i="96"/>
  <c r="A78" i="96"/>
  <c r="F76" i="96"/>
  <c r="A76" i="96"/>
  <c r="A75" i="96"/>
  <c r="A74" i="96"/>
  <c r="A73" i="96"/>
  <c r="A72" i="96"/>
  <c r="A71" i="96"/>
  <c r="A70" i="96"/>
  <c r="F27" i="93"/>
  <c r="A27" i="93"/>
  <c r="A26" i="93"/>
  <c r="A25" i="93"/>
  <c r="A24" i="93"/>
  <c r="A23" i="93"/>
  <c r="F16" i="93"/>
  <c r="A16" i="93"/>
  <c r="A15" i="93"/>
  <c r="A28" i="93"/>
  <c r="A31" i="93"/>
  <c r="A30" i="93"/>
  <c r="A29" i="93"/>
  <c r="A22" i="93"/>
  <c r="A18" i="93"/>
  <c r="A11" i="93"/>
  <c r="F10" i="93"/>
  <c r="A10" i="93"/>
  <c r="F31" i="96"/>
  <c r="A31" i="96"/>
  <c r="A30" i="96"/>
  <c r="F29" i="96"/>
  <c r="A29" i="96"/>
  <c r="A28" i="96"/>
  <c r="A27" i="96"/>
  <c r="F37" i="96"/>
  <c r="F40" i="96"/>
  <c r="C16" i="96"/>
  <c r="F12" i="96"/>
  <c r="F20" i="96"/>
  <c r="A20" i="96"/>
  <c r="F19" i="96"/>
  <c r="A19" i="96"/>
  <c r="F11" i="95"/>
  <c r="A11" i="95"/>
  <c r="A15" i="95"/>
  <c r="A10" i="95"/>
  <c r="A9" i="95"/>
  <c r="A8" i="95"/>
  <c r="A7" i="95"/>
  <c r="A40" i="96"/>
  <c r="A39" i="96"/>
  <c r="A38" i="96"/>
  <c r="F26" i="96"/>
  <c r="A26" i="96"/>
  <c r="A25" i="96"/>
  <c r="A24" i="96"/>
  <c r="F23" i="96"/>
  <c r="A23" i="96"/>
  <c r="A22" i="96"/>
  <c r="A21" i="96"/>
  <c r="F14" i="96"/>
  <c r="A14" i="96"/>
  <c r="F62" i="96"/>
  <c r="A62" i="96"/>
  <c r="A33" i="96"/>
  <c r="A37" i="96"/>
  <c r="A36" i="96"/>
  <c r="A35" i="96"/>
  <c r="A34" i="96"/>
  <c r="A16" i="96"/>
  <c r="A15" i="96"/>
  <c r="A12" i="96"/>
  <c r="A11" i="96"/>
  <c r="A10" i="96"/>
  <c r="A7" i="96"/>
  <c r="A6" i="96"/>
  <c r="F51" i="96"/>
  <c r="A51" i="96"/>
  <c r="A50" i="96"/>
  <c r="F64" i="96"/>
  <c r="A64" i="96"/>
  <c r="A63" i="96"/>
  <c r="F16" i="96" l="1"/>
  <c r="F10" i="95"/>
  <c r="F67" i="96" l="1"/>
  <c r="A67" i="96"/>
  <c r="A66" i="96"/>
  <c r="A65" i="96"/>
  <c r="A68" i="96"/>
  <c r="F53" i="96"/>
  <c r="A53" i="96"/>
  <c r="A52" i="96"/>
  <c r="F56" i="96"/>
  <c r="A56" i="96"/>
  <c r="F49" i="96" l="1"/>
  <c r="A49" i="96"/>
  <c r="A124" i="95"/>
  <c r="A123" i="95"/>
  <c r="A122" i="95"/>
  <c r="A121" i="95"/>
  <c r="A6" i="95" l="1"/>
  <c r="A16" i="95"/>
  <c r="A17" i="95"/>
  <c r="A18" i="95"/>
  <c r="A19" i="95"/>
  <c r="A20" i="95"/>
  <c r="A21" i="95"/>
  <c r="A22" i="95"/>
  <c r="A25" i="95"/>
  <c r="A26" i="95"/>
  <c r="A27" i="95"/>
  <c r="A29" i="95"/>
  <c r="A30" i="95"/>
  <c r="A33" i="95"/>
  <c r="A35" i="95"/>
  <c r="A36" i="95"/>
  <c r="A37" i="95"/>
  <c r="A38" i="95"/>
  <c r="A39" i="95"/>
  <c r="A40" i="95"/>
  <c r="A41" i="95"/>
  <c r="A42" i="95"/>
  <c r="A43" i="95"/>
  <c r="A44" i="95"/>
  <c r="A45" i="95"/>
  <c r="A47" i="95"/>
  <c r="A48" i="95"/>
  <c r="A49" i="95"/>
  <c r="A50" i="95"/>
  <c r="A51" i="95"/>
  <c r="A52" i="95"/>
  <c r="A53" i="95"/>
  <c r="A54" i="95"/>
  <c r="A55" i="95"/>
  <c r="A56" i="95"/>
  <c r="A57" i="95"/>
  <c r="A125" i="95"/>
  <c r="F58" i="95"/>
  <c r="F57" i="95"/>
  <c r="F93" i="98"/>
  <c r="A93" i="98"/>
  <c r="F49" i="95" l="1"/>
  <c r="F48" i="95"/>
  <c r="F47" i="95"/>
  <c r="F45" i="95"/>
  <c r="F43" i="95"/>
  <c r="F42" i="95"/>
  <c r="F41" i="95"/>
  <c r="F40" i="95"/>
  <c r="F44" i="95"/>
  <c r="F39" i="95"/>
  <c r="F19" i="95"/>
  <c r="F22" i="95"/>
  <c r="F27" i="95"/>
  <c r="B80" i="100" l="1"/>
  <c r="A6" i="98" l="1"/>
  <c r="A7" i="98"/>
  <c r="A8" i="98"/>
  <c r="A9" i="98"/>
  <c r="A10" i="98"/>
  <c r="A11" i="98"/>
  <c r="A12" i="98"/>
  <c r="A13" i="98"/>
  <c r="A14" i="98"/>
  <c r="A15" i="98"/>
  <c r="A16" i="98"/>
  <c r="A17" i="98"/>
  <c r="A18" i="98"/>
  <c r="A19" i="98"/>
  <c r="A20" i="98"/>
  <c r="A21" i="98"/>
  <c r="A22" i="98"/>
  <c r="A23" i="98"/>
  <c r="A24" i="98"/>
  <c r="A25" i="98"/>
  <c r="A26" i="98"/>
  <c r="A27" i="98"/>
  <c r="A28" i="98"/>
  <c r="A29" i="98"/>
  <c r="A30" i="98"/>
  <c r="A31" i="98"/>
  <c r="A32" i="98"/>
  <c r="A33" i="98"/>
  <c r="A34" i="98"/>
  <c r="A35" i="98"/>
  <c r="A36" i="98"/>
  <c r="A37" i="98"/>
  <c r="A38" i="98"/>
  <c r="A39" i="98"/>
  <c r="A40" i="98"/>
  <c r="A41" i="98"/>
  <c r="A42" i="98"/>
  <c r="A43" i="98"/>
  <c r="A44" i="98"/>
  <c r="A45" i="98"/>
  <c r="A46" i="98"/>
  <c r="A47" i="98"/>
  <c r="A48" i="98"/>
  <c r="A49" i="98"/>
  <c r="A50" i="98"/>
  <c r="A51" i="98"/>
  <c r="A52" i="98"/>
  <c r="A53" i="98"/>
  <c r="A54" i="98"/>
  <c r="A55" i="98"/>
  <c r="A56" i="98"/>
  <c r="A57" i="98"/>
  <c r="A58" i="98"/>
  <c r="A59" i="98"/>
  <c r="A60" i="98"/>
  <c r="A61" i="98"/>
  <c r="A62" i="98"/>
  <c r="A67" i="98"/>
  <c r="A68" i="98"/>
  <c r="A76" i="98"/>
  <c r="A77" i="98"/>
  <c r="A78" i="98"/>
  <c r="A79" i="98"/>
  <c r="A80" i="98"/>
  <c r="A81" i="98"/>
  <c r="A82" i="98"/>
  <c r="A83" i="98"/>
  <c r="A84" i="98"/>
  <c r="A85" i="98"/>
  <c r="A86" i="98"/>
  <c r="A87" i="98"/>
  <c r="A88" i="98"/>
  <c r="A89" i="98"/>
  <c r="A90" i="98"/>
  <c r="A91" i="98"/>
  <c r="A92" i="98"/>
  <c r="A94" i="98"/>
  <c r="F19" i="98" l="1"/>
  <c r="F16" i="98"/>
  <c r="F14" i="98"/>
  <c r="F12" i="98"/>
  <c r="F40" i="94"/>
  <c r="A40" i="94"/>
  <c r="A39" i="94"/>
  <c r="F91" i="98"/>
  <c r="F77" i="98"/>
  <c r="F68" i="98"/>
  <c r="F60" i="98" l="1"/>
  <c r="F58" i="98" l="1"/>
  <c r="F56" i="98"/>
  <c r="F25" i="98"/>
  <c r="F29" i="98"/>
  <c r="F33" i="98"/>
  <c r="F35" i="98"/>
  <c r="F37" i="98"/>
  <c r="F41" i="98"/>
  <c r="F45" i="98"/>
  <c r="F47" i="98"/>
  <c r="F49" i="98"/>
  <c r="F54" i="98"/>
  <c r="F92" i="98"/>
  <c r="F43" i="94" l="1"/>
  <c r="A43" i="94"/>
  <c r="A42" i="94"/>
  <c r="A12" i="94"/>
  <c r="F11" i="94"/>
  <c r="A11" i="94"/>
  <c r="F10" i="94"/>
  <c r="A10" i="94"/>
  <c r="A9" i="94"/>
  <c r="A8" i="94"/>
  <c r="A7" i="94"/>
  <c r="F18" i="92"/>
  <c r="A18" i="92"/>
  <c r="F14" i="99" l="1"/>
  <c r="A14" i="99"/>
  <c r="F13" i="99"/>
  <c r="A13" i="99"/>
  <c r="F12" i="99"/>
  <c r="A12" i="99"/>
  <c r="F11" i="99"/>
  <c r="A11" i="99"/>
  <c r="A30" i="99"/>
  <c r="A15" i="99"/>
  <c r="A10" i="99"/>
  <c r="A9" i="99"/>
  <c r="A8" i="99"/>
  <c r="A7" i="99"/>
  <c r="A6" i="99"/>
  <c r="A5" i="99"/>
  <c r="A4" i="99"/>
  <c r="A3" i="99"/>
  <c r="F31" i="99" l="1"/>
  <c r="E69" i="100" s="1"/>
  <c r="A62" i="94"/>
  <c r="A63" i="94"/>
  <c r="A64" i="94"/>
  <c r="A65" i="94"/>
  <c r="A66" i="94"/>
  <c r="A67" i="94"/>
  <c r="A70" i="94"/>
  <c r="A72" i="94"/>
  <c r="A71" i="94"/>
  <c r="A74" i="94"/>
  <c r="A75" i="94"/>
  <c r="A76" i="94"/>
  <c r="A77" i="94"/>
  <c r="F31" i="94"/>
  <c r="A31" i="94"/>
  <c r="F26" i="94"/>
  <c r="A26" i="94"/>
  <c r="F20" i="94"/>
  <c r="A20" i="94"/>
  <c r="F54" i="94"/>
  <c r="A54" i="94"/>
  <c r="A53" i="94"/>
  <c r="A52" i="94"/>
  <c r="F73" i="94"/>
  <c r="A55" i="94"/>
  <c r="P69" i="100" l="1"/>
  <c r="F69" i="100"/>
  <c r="F25" i="94"/>
  <c r="A25" i="94"/>
  <c r="F19" i="94"/>
  <c r="A19" i="94"/>
  <c r="A13" i="94"/>
  <c r="A14" i="94"/>
  <c r="A15" i="94"/>
  <c r="A16" i="94"/>
  <c r="A17" i="94"/>
  <c r="A18" i="94"/>
  <c r="A21" i="94"/>
  <c r="A22" i="94"/>
  <c r="A23" i="94"/>
  <c r="A24" i="94"/>
  <c r="A27" i="94"/>
  <c r="A28" i="94"/>
  <c r="A29" i="94"/>
  <c r="A30" i="94"/>
  <c r="A32" i="94"/>
  <c r="A33" i="94"/>
  <c r="A34" i="94"/>
  <c r="A35" i="94"/>
  <c r="A36" i="94"/>
  <c r="A37" i="94"/>
  <c r="A38" i="94"/>
  <c r="A41" i="94"/>
  <c r="A44" i="94"/>
  <c r="A45" i="94"/>
  <c r="A46" i="94"/>
  <c r="A47" i="94"/>
  <c r="A48" i="94"/>
  <c r="A49" i="94"/>
  <c r="A50" i="94"/>
  <c r="A51" i="94"/>
  <c r="A56" i="94"/>
  <c r="A57" i="94"/>
  <c r="A58" i="94"/>
  <c r="A59" i="94"/>
  <c r="A60" i="94"/>
  <c r="A61" i="94"/>
  <c r="F61" i="94"/>
  <c r="F33" i="94"/>
  <c r="F30" i="94"/>
  <c r="F29" i="94"/>
  <c r="F18" i="94"/>
  <c r="F17" i="94"/>
  <c r="F22" i="94"/>
  <c r="F24" i="94"/>
  <c r="F51" i="94"/>
  <c r="F48" i="94"/>
  <c r="F60" i="94" l="1"/>
  <c r="F59" i="94"/>
  <c r="F38" i="94" l="1"/>
  <c r="A16" i="92" l="1"/>
  <c r="F10" i="92" l="1"/>
  <c r="A10" i="92"/>
  <c r="A9" i="92"/>
  <c r="A96" i="98" l="1"/>
  <c r="A95" i="98"/>
  <c r="A5" i="98"/>
  <c r="A4" i="98"/>
  <c r="A3" i="98"/>
  <c r="F61" i="96"/>
  <c r="A61" i="96"/>
  <c r="A60" i="96"/>
  <c r="F59" i="96"/>
  <c r="A59" i="96"/>
  <c r="F58" i="96"/>
  <c r="A58" i="96"/>
  <c r="A57" i="96"/>
  <c r="F55" i="96"/>
  <c r="A55" i="96"/>
  <c r="A54" i="96"/>
  <c r="F48" i="96"/>
  <c r="A48" i="96"/>
  <c r="A47" i="96"/>
  <c r="A46" i="96"/>
  <c r="A45" i="96"/>
  <c r="A44" i="96"/>
  <c r="A43" i="96"/>
  <c r="A42" i="96"/>
  <c r="A41" i="96"/>
  <c r="F18" i="96"/>
  <c r="A18" i="96"/>
  <c r="A17" i="96"/>
  <c r="A9" i="96"/>
  <c r="A8" i="96"/>
  <c r="A5" i="96"/>
  <c r="A4" i="96"/>
  <c r="A3" i="96"/>
  <c r="A128" i="95"/>
  <c r="A127" i="95"/>
  <c r="A126" i="95"/>
  <c r="A5" i="95"/>
  <c r="A4" i="95"/>
  <c r="A3" i="95"/>
  <c r="A78" i="94"/>
  <c r="F68" i="94"/>
  <c r="F23" i="94"/>
  <c r="F16" i="94"/>
  <c r="A6" i="94"/>
  <c r="A5" i="94"/>
  <c r="A4" i="94"/>
  <c r="A3" i="94"/>
  <c r="A32" i="93"/>
  <c r="A20" i="93"/>
  <c r="F19" i="93"/>
  <c r="A19" i="93"/>
  <c r="A17" i="93"/>
  <c r="F14" i="93"/>
  <c r="A14" i="93"/>
  <c r="A13" i="93"/>
  <c r="F12" i="93"/>
  <c r="A12" i="93"/>
  <c r="A9" i="93"/>
  <c r="A8" i="93"/>
  <c r="A7" i="93"/>
  <c r="A6" i="93"/>
  <c r="A5" i="93"/>
  <c r="A4" i="93"/>
  <c r="A3" i="93"/>
  <c r="A17" i="92"/>
  <c r="A24" i="92"/>
  <c r="A15" i="92"/>
  <c r="A14" i="92"/>
  <c r="A13" i="92"/>
  <c r="A12" i="92"/>
  <c r="A8" i="92"/>
  <c r="A7" i="92"/>
  <c r="A6" i="92"/>
  <c r="A5" i="92"/>
  <c r="F122" i="95" l="1"/>
  <c r="E61" i="100" s="1"/>
  <c r="P61" i="100" s="1"/>
  <c r="E59" i="100"/>
  <c r="F33" i="93"/>
  <c r="E57" i="100" s="1"/>
  <c r="F57" i="100" s="1"/>
  <c r="F79" i="94"/>
  <c r="E63" i="100" s="1"/>
  <c r="F97" i="98"/>
  <c r="E67" i="100" s="1"/>
  <c r="A4" i="92"/>
  <c r="A3" i="92"/>
  <c r="F67" i="100" l="1"/>
  <c r="P67" i="100"/>
  <c r="F63" i="100"/>
  <c r="P63" i="100"/>
  <c r="F59" i="100"/>
  <c r="P59" i="100"/>
  <c r="F61" i="100"/>
  <c r="F15" i="92" l="1"/>
  <c r="F25" i="92" l="1"/>
  <c r="E65" i="100" s="1"/>
  <c r="P65" i="100" s="1"/>
  <c r="F65" i="100" l="1"/>
  <c r="E71" i="100"/>
  <c r="P71" i="100" s="1"/>
  <c r="E73" i="100" l="1"/>
  <c r="F73" i="100" s="1"/>
  <c r="F71" i="100"/>
  <c r="E74" i="100" l="1"/>
  <c r="F78" i="100" s="1"/>
  <c r="E76" i="100" l="1"/>
  <c r="E80" i="100" s="1"/>
  <c r="F74" i="100"/>
  <c r="G74" i="100" l="1"/>
  <c r="G78" i="100"/>
  <c r="G57" i="100"/>
  <c r="G67" i="100"/>
  <c r="G65" i="100"/>
  <c r="G63" i="100"/>
  <c r="F80" i="100"/>
  <c r="G59" i="100"/>
  <c r="G61" i="100"/>
  <c r="G71" i="100"/>
  <c r="G69" i="100"/>
  <c r="G80" i="100"/>
  <c r="G73" i="100"/>
  <c r="F76" i="100"/>
  <c r="G76" i="100"/>
</calcChain>
</file>

<file path=xl/sharedStrings.xml><?xml version="1.0" encoding="utf-8"?>
<sst xmlns="http://schemas.openxmlformats.org/spreadsheetml/2006/main" count="664" uniqueCount="396">
  <si>
    <t>Unit</t>
  </si>
  <si>
    <t>Rate</t>
  </si>
  <si>
    <t>Total</t>
  </si>
  <si>
    <t>Element</t>
  </si>
  <si>
    <t>m2</t>
  </si>
  <si>
    <t>Qty</t>
  </si>
  <si>
    <t>m</t>
  </si>
  <si>
    <t>nr</t>
  </si>
  <si>
    <t>Accessories</t>
  </si>
  <si>
    <t xml:space="preserve">m </t>
  </si>
  <si>
    <t>m3</t>
  </si>
  <si>
    <t>GROUNDWORK</t>
  </si>
  <si>
    <t>D20: EXCAVATING AND FILLING</t>
  </si>
  <si>
    <t>Excavating</t>
  </si>
  <si>
    <t>To reduce levels</t>
  </si>
  <si>
    <t>Disposal of excavated material</t>
  </si>
  <si>
    <t>Excavated material obtain from on site excavations</t>
  </si>
  <si>
    <t>DEMOLITION/ALTERATION/RENOVATION</t>
  </si>
  <si>
    <t>C20: DEMOLITION</t>
  </si>
  <si>
    <t>PAVING/PLANTING/FENCING/SITE FURNITURE</t>
  </si>
  <si>
    <t>Q20: GRANULAR SUB-BASES TO ROADS/PAVINGS</t>
  </si>
  <si>
    <t>Filling to make up levels</t>
  </si>
  <si>
    <t>bottoms of excavations</t>
  </si>
  <si>
    <t>off site</t>
  </si>
  <si>
    <t>depositing on site in temporary spoil heaps</t>
  </si>
  <si>
    <t>Various locations on site; all as shown on drawings</t>
  </si>
  <si>
    <t>Demolishing structures</t>
  </si>
  <si>
    <t xml:space="preserve">GROUNDWORK </t>
  </si>
  <si>
    <t xml:space="preserve">D20: EXCAVATING AND FILLING </t>
  </si>
  <si>
    <t>Q10: KERBS/EDGINGS/CHANNELS/PAVING ACCESSORIES</t>
  </si>
  <si>
    <t>Compacting granular material; type 1 , with 6 - 8 tonnes smooth wheeled roller</t>
  </si>
  <si>
    <t>Q22: COATED MACADAM/ASPHALT ROADS/PAVINGS</t>
  </si>
  <si>
    <t>Q50: SITE/STREET FURNITURE/EQUIPMENT</t>
  </si>
  <si>
    <t>Q31: PLANTING</t>
  </si>
  <si>
    <t xml:space="preserve">Top soil for preservation </t>
  </si>
  <si>
    <t>Excavated material obtain from off site</t>
  </si>
  <si>
    <t>Demolishing structures; materials remaining the property of the Employer; set aside for reuse</t>
  </si>
  <si>
    <t>depositing on site in temporary spoil heaps for re-use</t>
  </si>
  <si>
    <t>item</t>
  </si>
  <si>
    <t>Edgings; and fixing pins</t>
  </si>
  <si>
    <t>25 pavements on tarmac sub base; to falls and crossfalls, and slopes not exceeding 15 degrees from horizontal</t>
  </si>
  <si>
    <t>Geotextile membrane; Terram T1000</t>
  </si>
  <si>
    <t>generally (car park east)</t>
  </si>
  <si>
    <t>generally (car park west)</t>
  </si>
  <si>
    <t xml:space="preserve">PAVING/PLANTING/FENCING/SITE FURNITURE </t>
  </si>
  <si>
    <t xml:space="preserve">Q23: GRAVEL/HOGGIN/WOODCHIP ROADS/PAVINGS </t>
  </si>
  <si>
    <t xml:space="preserve">Pavings; filling plastic reinforcement grids </t>
  </si>
  <si>
    <t>Stone chippings; 6-10mm clean angular silver granite; NBS Q23/110</t>
  </si>
  <si>
    <t>Pavings</t>
  </si>
  <si>
    <t>50 thick; to falls and crossfalls and to slopes not exceeding 15 degrees from horizontal (car parking)</t>
  </si>
  <si>
    <t>50 thick; to falls and crossfalls and to slopes not exceeding 15 degrees from horizontal (paths)</t>
  </si>
  <si>
    <t>filling (tarmac paths)</t>
  </si>
  <si>
    <t>filling (hoggin paths)</t>
  </si>
  <si>
    <t>filling (car parking)</t>
  </si>
  <si>
    <t>average thickness not exceeding 0.25m (150mm car parkings)</t>
  </si>
  <si>
    <t>average thickness not exceeding 0.25m (150mm tarmac paths)</t>
  </si>
  <si>
    <t>average thickness not exceeding 0.25m (150mm hoggin paths)</t>
  </si>
  <si>
    <t>laid in accordance with manufacturers instructions (hoggin paths)</t>
  </si>
  <si>
    <t>Geotextile membrane; Terram Bodgrid GC30</t>
  </si>
  <si>
    <t>laid in accordance with manufacturers instructions (car parking)</t>
  </si>
  <si>
    <t>Granular material; type 1 (Clause 803) to be obtained off site; NBS Q20</t>
  </si>
  <si>
    <t>extra; car parking marking; ref BP40 markers</t>
  </si>
  <si>
    <t>Plastic reinforced cellular paving; Terram Bodpave 40; black, on 35mm sand/grit bedding layer; compacting; gravel infill [taken elsewhere]; all in accordance with manufacturers specification and details; NBS Q25/185</t>
  </si>
  <si>
    <t>75 pavings on geotextile/hardcore base; to falls and crossfalls, and slopes not exceeding 15 degrees from horizontal</t>
  </si>
  <si>
    <t>average thickness not exceeding 0.25m (150mm sensory paving)</t>
  </si>
  <si>
    <t>filling (sensory paving)</t>
  </si>
  <si>
    <t>1nr row of 100 x 100 x 50 sets; 200 x 50 foundation</t>
  </si>
  <si>
    <t>Granite setts; flush; concrete foundation and haunching; formwork</t>
  </si>
  <si>
    <t>Edgings; fixing with glavanised nails into softwood pegs driven into ground at suitable centres; Q23/310</t>
  </si>
  <si>
    <t>Timber edging; Sawn softwood; NBS Q23/310</t>
  </si>
  <si>
    <t>200 thick; to falls and crossfalls and to slopes not exceeding 15 degrees from horizontal (play equipment areas)</t>
  </si>
  <si>
    <t>Maintenance</t>
  </si>
  <si>
    <t>Q35: LANDSCAPE MAINTENANCE</t>
  </si>
  <si>
    <t>General site wide maintenance; 2 year duration</t>
  </si>
  <si>
    <t>Landscape maintenance; NBS Q35/105-197</t>
  </si>
  <si>
    <t>grassed areas; for details see NBS Q35/210-381</t>
  </si>
  <si>
    <t>flower beds / seaonsal bedding; for details see NBS Q35/470</t>
  </si>
  <si>
    <t>shrubs / trees / hedges; for details see NBS Q35/500-695</t>
  </si>
  <si>
    <t>hard landscaping areas; for details see NBS Q35/910</t>
  </si>
  <si>
    <t>tree work; for details see NBS Q35/810</t>
  </si>
  <si>
    <t>Road line markings and diagrams</t>
  </si>
  <si>
    <t>filling (play/gym equipment)</t>
  </si>
  <si>
    <t>average thickness not exceeding 0.25m (150mm play/gym areas)</t>
  </si>
  <si>
    <t>laid in accordance with manufacturers instructions (play/gyms)</t>
  </si>
  <si>
    <r>
      <t xml:space="preserve">Tarmac pavement; </t>
    </r>
    <r>
      <rPr>
        <b/>
        <u/>
        <sz val="12"/>
        <rFont val="Calibri"/>
        <family val="2"/>
      </rPr>
      <t>Surface course</t>
    </r>
    <r>
      <rPr>
        <u/>
        <sz val="12"/>
        <rFont val="Calibri"/>
        <family val="2"/>
      </rPr>
      <t>, Asphaltic Concrete (AC) 6mm; Surface Course (SURF); Penetration grade (PEN) 100/150; rolled with 8-10 tonne roller; NBS Q22/115</t>
    </r>
  </si>
  <si>
    <r>
      <t xml:space="preserve">Tarmac pavemnt; </t>
    </r>
    <r>
      <rPr>
        <b/>
        <u/>
        <sz val="12"/>
        <rFont val="Calibri"/>
        <family val="2"/>
      </rPr>
      <t>Binder course</t>
    </r>
    <r>
      <rPr>
        <u/>
        <sz val="12"/>
        <rFont val="Calibri"/>
        <family val="2"/>
      </rPr>
      <t>, Asphaltic Concrete (AC) 20mm; Binder Course (BIN); Penetration grade (PEN) 100/150; rolled with 8-10 tonne roller; NBS Q22/115</t>
    </r>
  </si>
  <si>
    <t>Q24: INTERLOCKING BRICK/BLOCK ROADS/PAVINGS</t>
  </si>
  <si>
    <t>Compacted Hoggin; 10mm to dust; pale buff; NBS Q23/130</t>
  </si>
  <si>
    <t>Diagram; Disabled bay wheelchair symbol; yellow</t>
  </si>
  <si>
    <t>Single yellow line, 100 wide (outline of disabled parking bay)</t>
  </si>
  <si>
    <t>Thermoplastic material or paint in accordance with BSEN1871</t>
  </si>
  <si>
    <t>SL01</t>
  </si>
  <si>
    <t>110 pavements on blinded hardcore base; to falls and crossfalls, and slopes not exceeding 15 degrees from horizontal</t>
  </si>
  <si>
    <t>generally; (disabled parking bays)</t>
  </si>
  <si>
    <t>generally; (paths)</t>
  </si>
  <si>
    <t>Gates, barriers and parking controls</t>
  </si>
  <si>
    <t>150 x 150 x450 high above ground</t>
  </si>
  <si>
    <t>600 x 800 x 70; 300 fixing into ground</t>
  </si>
  <si>
    <t>1916 x 519 x 786 high; 350 fixing into ground</t>
  </si>
  <si>
    <t>1450 x 1800 x 735 overall</t>
  </si>
  <si>
    <t>1450 x 2100 x 735 overall</t>
  </si>
  <si>
    <t>Benches, seats and tables</t>
  </si>
  <si>
    <t>Cycle stands</t>
  </si>
  <si>
    <t>Litter bins and recycling</t>
  </si>
  <si>
    <t>400 x 400 x 970</t>
  </si>
  <si>
    <t xml:space="preserve">P.C. SUMS/PROVISIONAL SUMS/DAYWORKS </t>
  </si>
  <si>
    <t xml:space="preserve">A54: PROVISIONAL WORK </t>
  </si>
  <si>
    <t xml:space="preserve">Include the following Provisional Sums:- </t>
  </si>
  <si>
    <t xml:space="preserve">For defined work </t>
  </si>
  <si>
    <t>Sum</t>
  </si>
  <si>
    <t>Ecological Items</t>
  </si>
  <si>
    <t>120 x 120 x 2300 high; 300 fixing into ground</t>
  </si>
  <si>
    <t>160∅ x 330; fixing to existing trees</t>
  </si>
  <si>
    <t>200 x 205 x 310; fixing to existing trees</t>
  </si>
  <si>
    <t>Bespoke Corten steel sculpture to sensory garden; including all associated foundation bases; drawing M550.DR.L.2002 &amp; NBS Q50/340</t>
  </si>
  <si>
    <t xml:space="preserve">A50: WORK/PRODUCTS BY/ON BEHALF OF THE EMPLOYER </t>
  </si>
  <si>
    <t xml:space="preserve">Work/Materials </t>
  </si>
  <si>
    <t xml:space="preserve">Work by others directly employed by the Employer </t>
  </si>
  <si>
    <t>Skate park; NBS Q52/155</t>
  </si>
  <si>
    <t>Multi-use game area; NBS Q52/140</t>
  </si>
  <si>
    <t>Excluded - by others</t>
  </si>
  <si>
    <t>Reinstate football pitch; line markings; NBS Q26/420 &amp; Q52/133</t>
  </si>
  <si>
    <t>Play Equipment</t>
  </si>
  <si>
    <t>3000 long x 350 high; fixing into ground</t>
  </si>
  <si>
    <t>3100 ∅ x 350 high; fixing into ground</t>
  </si>
  <si>
    <t>4000 long x 600 high; fixing into ground</t>
  </si>
  <si>
    <t>Q52: PLAY AND SPORTS EQUIPMENT</t>
  </si>
  <si>
    <t>1840 x 6690 x 2550 overall; fixing into ground</t>
  </si>
  <si>
    <t>3160 x 2300 x 2400 overall; fixing into ground</t>
  </si>
  <si>
    <t>Exercise Equipment</t>
  </si>
  <si>
    <t>2740 x 1525; fixing into ground</t>
  </si>
  <si>
    <t>https://www.redlynchleisure.co.uk/product/metal-table-tennis-table/</t>
  </si>
  <si>
    <t>https://www.kompan.com/en/gb/p/fsw101</t>
  </si>
  <si>
    <t>https://www.kompan.com/en/gb/p/ksw92011</t>
  </si>
  <si>
    <t>https://timberplay.com/product/6.81000</t>
  </si>
  <si>
    <t>https://timberplay.com/product/6.06000</t>
  </si>
  <si>
    <t>https://timberplay.com/product/6.11000</t>
  </si>
  <si>
    <t>https://www.greenandblue.co.uk/products/beepost</t>
  </si>
  <si>
    <t>https://www.schwegler-natur.de/portfolio_1395072079/fledermaushoehle-2f/?lang=en</t>
  </si>
  <si>
    <t>https://www.vivarapro.co.uk/product/woodstone-seville-nest-box-32mm-brown/</t>
  </si>
  <si>
    <t>https://www.streetlife.com/en/products/box-bins-extra-slim</t>
  </si>
  <si>
    <t>https://vestre.com/uk/products/cycle-parking/vroom-bicycle-rack</t>
  </si>
  <si>
    <t>https://www.streetlife.com/en/products/roughready-bollards</t>
  </si>
  <si>
    <t>https://vestre.com/uk/products/picnic-tables/berg-picnic-table</t>
  </si>
  <si>
    <t>https://vestre.com/uk/products/seating/april-seat-2</t>
  </si>
  <si>
    <t>https://www.fwdp.co.uk/product/corten-weathering-steel-lectern/</t>
  </si>
  <si>
    <t>50 pavements on tarmac sub base; to falls and crossfalls, and slopes not exceeding 15 degrees from horizontal</t>
  </si>
  <si>
    <t xml:space="preserve">FURNITURE/EQUIPMENT </t>
  </si>
  <si>
    <t>N91: EXTERNAL SIGNAGE AND INTERPRETATION</t>
  </si>
  <si>
    <t>600 x 800 x 70; fixing into ground; as detailed on drawing M550.DR.L.3003</t>
  </si>
  <si>
    <t>Direction Signage</t>
  </si>
  <si>
    <t>https://www.parcsigns.co.uk/</t>
  </si>
  <si>
    <t>Information Signage</t>
  </si>
  <si>
    <t>25 x 420 x 2400; fixing into ground; as detailed on drawing M550.DR.L.3003</t>
  </si>
  <si>
    <t xml:space="preserve">INFORMATION </t>
  </si>
  <si>
    <t>All the below items are to be priced to included for supply, delivery, assembly, installing in location and any associated excavation/concrete foundations and/or fittings required.</t>
  </si>
  <si>
    <t>5 x 230 x 1090; fixing into ground; as detailed on drawing M550.DR.L.3003</t>
  </si>
  <si>
    <t>PROJECT DATA AND COST SUMMARY SHEET</t>
  </si>
  <si>
    <t>Job title :</t>
  </si>
  <si>
    <t>Costs based on :</t>
  </si>
  <si>
    <t>Location :</t>
  </si>
  <si>
    <t>TPI :</t>
  </si>
  <si>
    <t>Client :</t>
  </si>
  <si>
    <t>Date :</t>
  </si>
  <si>
    <t>Project Details :</t>
  </si>
  <si>
    <t>Site Conditions :</t>
  </si>
  <si>
    <t>Drawings used :</t>
  </si>
  <si>
    <t>Brief Spec :</t>
  </si>
  <si>
    <t>Exclusions:</t>
  </si>
  <si>
    <t>Areas</t>
  </si>
  <si>
    <t>Total Cost</t>
  </si>
  <si>
    <r>
      <t>Cost per m</t>
    </r>
    <r>
      <rPr>
        <b/>
        <vertAlign val="superscript"/>
        <sz val="12"/>
        <rFont val="Calibri"/>
        <family val="2"/>
        <scheme val="minor"/>
      </rPr>
      <t>2</t>
    </r>
  </si>
  <si>
    <t>% of</t>
  </si>
  <si>
    <t>of Element</t>
  </si>
  <si>
    <t>of GIFA</t>
  </si>
  <si>
    <t>value</t>
  </si>
  <si>
    <t>£</t>
  </si>
  <si>
    <r>
      <t>£/m</t>
    </r>
    <r>
      <rPr>
        <b/>
        <vertAlign val="superscript"/>
        <sz val="12"/>
        <rFont val="Calibri"/>
        <family val="2"/>
        <scheme val="minor"/>
      </rPr>
      <t>2</t>
    </r>
  </si>
  <si>
    <t>Sub-Total</t>
  </si>
  <si>
    <t>Preliminaries</t>
  </si>
  <si>
    <t>Overheads &amp; Profit</t>
  </si>
  <si>
    <t>&lt;- change</t>
  </si>
  <si>
    <t>Clients Contingency</t>
  </si>
  <si>
    <t>rounded to nearest 1000</t>
  </si>
  <si>
    <t>Gross Internal Floor Area</t>
  </si>
  <si>
    <t>Park Gerry</t>
  </si>
  <si>
    <t>Camborne Town Council</t>
  </si>
  <si>
    <t>Camborne, Cornwall, TR14 8QB</t>
  </si>
  <si>
    <t>Existing playing fields and open space</t>
  </si>
  <si>
    <t>Park regeneration</t>
  </si>
  <si>
    <t>Demolitions</t>
  </si>
  <si>
    <t>Grass seeding</t>
  </si>
  <si>
    <t>Wildflower seeding</t>
  </si>
  <si>
    <t>Amenity grass infill; Emorsgate EG22 strong Lawn seed mix; 100% grass; application rate 25g/m2, raking in; rolling; maintaining after sowing ; as NBS Q30/310</t>
  </si>
  <si>
    <t>Wildflower to picnic and edge areas; Emorsgate EM1 basic general purpose meadow seed mix; 10% wildflower, 90% grass; application rate 4g/m2, raking in; rolling; maintaining after sowing ; as NBS Q30/312</t>
  </si>
  <si>
    <t>40 thick; to falls and crossfalls and to slopes not exceeding 15 degrees from horizontal (play equipment area)</t>
  </si>
  <si>
    <t xml:space="preserve">Surface applications </t>
  </si>
  <si>
    <t>general surfaces (proposed wildflower areas)</t>
  </si>
  <si>
    <t xml:space="preserve">Cultivating </t>
  </si>
  <si>
    <t>generally (ref; SL03); as drawing M550.DR.L.1005</t>
  </si>
  <si>
    <t>rotovating/digging over to 100 deep; removing dead grass, weeds, debris and stones over 25mm; raked smooth with fine tilth; preparing for wildflower seeding (proposed wildflower areas)</t>
  </si>
  <si>
    <t>Pre-seed fertiliser; 70g/m2; as drawing M550.DR.L.1005</t>
  </si>
  <si>
    <t>Surfaces of natural ground; NBS Q30/212; as drawing M550.DR.L.1005</t>
  </si>
  <si>
    <t>generally (ref; SL01); as drawing M550.DR.L.1005 - Provisional allowance for 2% of 28,044m2 for general patch repairs</t>
  </si>
  <si>
    <t>Entire park (boundary area)</t>
  </si>
  <si>
    <t>Kerbs/Edgings</t>
  </si>
  <si>
    <t>Pavings/Gravel</t>
  </si>
  <si>
    <t>Native Hedgerow planting</t>
  </si>
  <si>
    <t>Native Hedgerow Whips; 1m high; planted in staggered rows with 500mm centres; including spiral guard and cane supports; total area 488m2 ref HE01; see schedule on drawing M550.DR.L.1005 &amp; 4001; NBS Q31/200</t>
  </si>
  <si>
    <t>Furniture / Equipment</t>
  </si>
  <si>
    <t>Trees/shrubs/plants/grasses</t>
  </si>
  <si>
    <t>average 150 deep (all paths)</t>
  </si>
  <si>
    <t>maximum depth not exceeding 0.25m (50 deep for all paths)</t>
  </si>
  <si>
    <t>maximum depth not exceeding 0.25m (40 deep for parking)</t>
  </si>
  <si>
    <t>Earthworks - General excavation (outside of contaminated area)</t>
  </si>
  <si>
    <t>laid in accordance with manufacturers instructions (areas of tree root protection only) - approx area</t>
  </si>
  <si>
    <t>Geocell membrane; Geosynthetics Cellweb Tree Root Protection (TRP); as NBS D20/571</t>
  </si>
  <si>
    <t>Compacting</t>
  </si>
  <si>
    <r>
      <t xml:space="preserve">To reduce levels; </t>
    </r>
    <r>
      <rPr>
        <sz val="12"/>
        <color rgb="FFFF0000"/>
        <rFont val="Calibri"/>
        <family val="2"/>
      </rPr>
      <t>by hand</t>
    </r>
  </si>
  <si>
    <r>
      <t xml:space="preserve">Top soil for preservation; </t>
    </r>
    <r>
      <rPr>
        <sz val="12"/>
        <color rgb="FFFF0000"/>
        <rFont val="Calibri"/>
        <family val="2"/>
      </rPr>
      <t>by hand</t>
    </r>
  </si>
  <si>
    <t>Earthworks - General excavation (inside of contaminated area)</t>
  </si>
  <si>
    <t>maximum depth not exceeding 0.25m (250mm under parking)</t>
  </si>
  <si>
    <t>average thickness not exceeding 0.25m (additional 60mm of hardcore under parking areas in contaminated zone to provided min required cover)</t>
  </si>
  <si>
    <t>Disposal of toxic/hazardous excavated material; type Arsenic</t>
  </si>
  <si>
    <t>laid in accordance with manufacturers instructions (under all paving and soft lanscaping areas)</t>
  </si>
  <si>
    <t>High-visibility geotextile membrane; Lotrak Alarm</t>
  </si>
  <si>
    <t>Mulching and top dressing</t>
  </si>
  <si>
    <t>Q30: TOPSOIL AND SOIL AMELIORANTS</t>
  </si>
  <si>
    <t>mulching/bark; 50mm deep (proposed trees)</t>
  </si>
  <si>
    <t>Tree planting; 3-4m high; single trunk 8-10cm girth; 1.2m clear stem; bare root; including pit excavation, disposal, backfilling with topsoil; stakes/ties supports or below ground guying; included irrgation/aeration system; installed all in accordance with schedule and drawings M550.DR.L.1005 &amp; 4001; NBS Q31/200</t>
  </si>
  <si>
    <t>generally (acoustic mounds)</t>
  </si>
  <si>
    <t>bottoms of excavations (under paths)</t>
  </si>
  <si>
    <t>bottoms of excavations (under parking)</t>
  </si>
  <si>
    <t>bottoms of excavations (under soft landscaping)</t>
  </si>
  <si>
    <t>Preserved topsoil obtained from on site spoil heaps</t>
  </si>
  <si>
    <t>average thickness exceeding 0.25m (180mm reinstate soft landscaping areas)</t>
  </si>
  <si>
    <t>Preparing for top soil for seeding</t>
  </si>
  <si>
    <t>removing weeds, debris and stones over 25mm; raked smooth with fine tilth</t>
  </si>
  <si>
    <t>average thickness exceeding 0.25m (420mm under soft landscaping)</t>
  </si>
  <si>
    <r>
      <t xml:space="preserve">Disposal of excavated </t>
    </r>
    <r>
      <rPr>
        <sz val="12"/>
        <color rgb="FFFF0000"/>
        <rFont val="Calibri"/>
        <family val="2"/>
        <scheme val="minor"/>
      </rPr>
      <t>topsoil</t>
    </r>
    <r>
      <rPr>
        <sz val="12"/>
        <rFont val="Calibri"/>
        <family val="2"/>
        <scheme val="minor"/>
      </rPr>
      <t xml:space="preserve"> material; NBS D20/420</t>
    </r>
  </si>
  <si>
    <t>average 150 deep (all paths in TRP zone)</t>
  </si>
  <si>
    <t xml:space="preserve">Removal of concrete slab structure, including grubbing up foundations; all as shown on drawing; disposing of material off site - </t>
  </si>
  <si>
    <t>Removal of existing stone wall to side of existing gate entrance; all as shown on drawing; disposing of material off site; approx  2500 long x 1600 wide x 1200 high; reforming end in stone.</t>
  </si>
  <si>
    <t xml:space="preserve">Removal of various small concrete slabs within grass; all as shown on drawing; disposing of material off site - </t>
  </si>
  <si>
    <t>Removal of existing vehicle entrance gate, including posts</t>
  </si>
  <si>
    <t>Removal of existing bollards</t>
  </si>
  <si>
    <t>Works to existing drainage / manholes (north)</t>
  </si>
  <si>
    <t>maximum depth not exceeding 0.25m (50mm all paths in TRP zone)</t>
  </si>
  <si>
    <t>average 150 deep (car parking areas)</t>
  </si>
  <si>
    <t>Earthworks</t>
  </si>
  <si>
    <t>average 150 deep (smaller mound)</t>
  </si>
  <si>
    <t>average 150 deep (larger mound)</t>
  </si>
  <si>
    <t>average thickness exceeding 0.25m (larger mound)</t>
  </si>
  <si>
    <t>average thickness exceeding 0.25m (smaller mound)</t>
  </si>
  <si>
    <t>average thickness exceeding 0.25m (180mm smaller mound)</t>
  </si>
  <si>
    <t>average thickness exceeding 0.25m (180mm larger mound)</t>
  </si>
  <si>
    <t>removing weeds, debris and stones over 25mm; raked smooth with fine tilth (smaller mound)</t>
  </si>
  <si>
    <t>removing weeds, debris and stones over 25mm; raked smooth with fine tilth (larger mound)</t>
  </si>
  <si>
    <t>mulching/bark; 50mm deep (proposed sensory beds)</t>
  </si>
  <si>
    <t>rotovating/digging over to 100 deep; removing dead grass, weeds, debris and stones over 25mm; raked smooth with fine tilth; preparing for wildflower seeding (proposed sensory beds)</t>
  </si>
  <si>
    <t>Imported topsoil</t>
  </si>
  <si>
    <t>Beds and bases of trees; NBS Q28/155</t>
  </si>
  <si>
    <t>Beds; NBS Q28/135</t>
  </si>
  <si>
    <t>300mm deep (proposed sensory beds)</t>
  </si>
  <si>
    <t>Shrubs:</t>
  </si>
  <si>
    <t>average 1500 high mound</t>
  </si>
  <si>
    <t>Re-used topsoil from onsite.</t>
  </si>
  <si>
    <t>See Earthwork section</t>
  </si>
  <si>
    <t>average thickness exceeding 0.25m (300mm Sensory garden beds)</t>
  </si>
  <si>
    <t>Earthworks - Sensory Garden Beds</t>
  </si>
  <si>
    <t>estimate</t>
  </si>
  <si>
    <t>diff</t>
  </si>
  <si>
    <t>28.05.2024</t>
  </si>
  <si>
    <t xml:space="preserve">p </t>
  </si>
  <si>
    <t>maximum depth not exceeding 600m (300-400mm under soft landscaping)</t>
  </si>
  <si>
    <t>maximum depth not exceeding 0.2m (200mm under paths)</t>
  </si>
  <si>
    <t>(assume 50%  imported)</t>
  </si>
  <si>
    <t>Earthworks - Acoustic mound creation adjacent to Skate park</t>
  </si>
  <si>
    <r>
      <t>Acer campestre</t>
    </r>
    <r>
      <rPr>
        <sz val="12"/>
        <color rgb="FF000000"/>
        <rFont val="Calibri"/>
        <family val="2"/>
        <scheme val="minor"/>
      </rPr>
      <t xml:space="preserve"> Field maple</t>
    </r>
  </si>
  <si>
    <r>
      <t>Acer griseum</t>
    </r>
    <r>
      <rPr>
        <sz val="12"/>
        <color rgb="FF000000"/>
        <rFont val="Calibri"/>
        <family val="2"/>
        <scheme val="minor"/>
      </rPr>
      <t xml:space="preserve"> Paperbark maple</t>
    </r>
  </si>
  <si>
    <r>
      <t>Amelanchier arborea ‘Robin Hill’</t>
    </r>
    <r>
      <rPr>
        <sz val="12"/>
        <color rgb="FF000000"/>
        <rFont val="Calibri"/>
        <family val="2"/>
        <scheme val="minor"/>
      </rPr>
      <t xml:space="preserve"> June Berry/Snowy Mespilus</t>
    </r>
  </si>
  <si>
    <r>
      <t>Betula nigra</t>
    </r>
    <r>
      <rPr>
        <sz val="12"/>
        <color rgb="FF000000"/>
        <rFont val="Calibri"/>
        <family val="2"/>
        <scheme val="minor"/>
      </rPr>
      <t xml:space="preserve"> River birch</t>
    </r>
  </si>
  <si>
    <r>
      <t>Betula uitlis ‘Jacquemontii’</t>
    </r>
    <r>
      <rPr>
        <sz val="12"/>
        <color rgb="FF000000"/>
        <rFont val="Calibri"/>
        <family val="2"/>
        <scheme val="minor"/>
      </rPr>
      <t xml:space="preserve"> Himalayan Birch</t>
    </r>
  </si>
  <si>
    <r>
      <t>Eucalyptus pauciflora</t>
    </r>
    <r>
      <rPr>
        <sz val="12"/>
        <color rgb="FF000000"/>
        <rFont val="Calibri"/>
        <family val="2"/>
        <scheme val="minor"/>
      </rPr>
      <t xml:space="preserve"> Snow Gum</t>
    </r>
  </si>
  <si>
    <r>
      <t>Fagus sylvatica atropurpurea</t>
    </r>
    <r>
      <rPr>
        <sz val="12"/>
        <color rgb="FF000000"/>
        <rFont val="Calibri"/>
        <family val="2"/>
        <scheme val="minor"/>
      </rPr>
      <t xml:space="preserve"> Copper Beech</t>
    </r>
  </si>
  <si>
    <r>
      <t>Prunus serrula ‘Tibetica'</t>
    </r>
    <r>
      <rPr>
        <sz val="12"/>
        <color rgb="FF000000"/>
        <rFont val="Calibri"/>
        <family val="2"/>
        <scheme val="minor"/>
      </rPr>
      <t xml:space="preserve"> Tibetan cherry</t>
    </r>
  </si>
  <si>
    <r>
      <t>Prunus serrula ‘Tai-haku’</t>
    </r>
    <r>
      <rPr>
        <sz val="12"/>
        <color rgb="FF000000"/>
        <rFont val="Calibri"/>
        <family val="2"/>
        <scheme val="minor"/>
      </rPr>
      <t xml:space="preserve"> Great white cherry</t>
    </r>
  </si>
  <si>
    <r>
      <t>Quercus petraea</t>
    </r>
    <r>
      <rPr>
        <sz val="12"/>
        <color rgb="FF000000"/>
        <rFont val="Calibri"/>
        <family val="2"/>
        <scheme val="minor"/>
      </rPr>
      <t xml:space="preserve"> Sessile Oak</t>
    </r>
  </si>
  <si>
    <r>
      <t>Quercus robur</t>
    </r>
    <r>
      <rPr>
        <sz val="12"/>
        <color rgb="FF000000"/>
        <rFont val="Calibri"/>
        <family val="2"/>
        <scheme val="minor"/>
      </rPr>
      <t xml:space="preserve"> Pedunculate oak</t>
    </r>
  </si>
  <si>
    <t>ref NATIVE HEDGEROW MIX</t>
  </si>
  <si>
    <t>ref BEP Betula pendula</t>
  </si>
  <si>
    <t>AB</t>
  </si>
  <si>
    <t>AC</t>
  </si>
  <si>
    <t>AD</t>
  </si>
  <si>
    <t>Enhanced woodland/shrub planting; whips- planted in groups of 2-3, at least 1m centres apart/0.1m2) to enhance existing scrub patches; total area 123m2 ref SL04; see schedule on drawing M550.DR.L.1005 &amp; 4002; NBS Q31/235</t>
  </si>
  <si>
    <t>assume general patch repairs site wide</t>
  </si>
  <si>
    <t>Enhanced Understorey Shrub planting. SL04</t>
  </si>
  <si>
    <t xml:space="preserve">Tree planting. </t>
  </si>
  <si>
    <t>Q30: SEEDING/TURFING SL01</t>
  </si>
  <si>
    <t>J</t>
  </si>
  <si>
    <t>Prep soil for wildlfower meadow- to suppliers specifications.</t>
  </si>
  <si>
    <r>
      <t>Cornus sanguinea ‘Mid winter fire’</t>
    </r>
    <r>
      <rPr>
        <sz val="12"/>
        <color rgb="FF000000"/>
        <rFont val="Calibri"/>
        <family val="2"/>
        <scheme val="minor"/>
      </rPr>
      <t xml:space="preserve"> Midwinter fire dogwood</t>
    </r>
  </si>
  <si>
    <r>
      <t>Lavandula pedunculate subs. Pedunculate</t>
    </r>
    <r>
      <rPr>
        <sz val="12"/>
        <color rgb="FF000000"/>
        <rFont val="Calibri"/>
        <family val="2"/>
        <scheme val="minor"/>
      </rPr>
      <t xml:space="preserve"> French lavender (E/G)</t>
    </r>
  </si>
  <si>
    <r>
      <t>Ilex crenata</t>
    </r>
    <r>
      <rPr>
        <sz val="12"/>
        <color rgb="FF000000"/>
        <rFont val="Calibri"/>
        <family val="2"/>
        <scheme val="minor"/>
      </rPr>
      <t xml:space="preserve"> Box-leaved holly ball (E/G)</t>
    </r>
  </si>
  <si>
    <r>
      <t>Rosmarinus officinalis ‘Prostratus’</t>
    </r>
    <r>
      <rPr>
        <sz val="12"/>
        <color rgb="FF000000"/>
        <rFont val="Calibri"/>
        <family val="2"/>
        <scheme val="minor"/>
      </rPr>
      <t xml:space="preserve"> Trailing rosemary (E/G)</t>
    </r>
  </si>
  <si>
    <r>
      <t>Pittosporum tenuifolium ‘Golf Ball’</t>
    </r>
    <r>
      <rPr>
        <sz val="12"/>
        <color rgb="FF000000"/>
        <rFont val="Calibri"/>
        <family val="2"/>
        <scheme val="minor"/>
      </rPr>
      <t xml:space="preserve"> Kohuhu</t>
    </r>
  </si>
  <si>
    <r>
      <t>Carex buchananii</t>
    </r>
    <r>
      <rPr>
        <sz val="12"/>
        <color rgb="FF000000"/>
        <rFont val="Calibri"/>
        <family val="2"/>
        <scheme val="minor"/>
      </rPr>
      <t xml:space="preserve"> Buchanan’s Hedge</t>
    </r>
  </si>
  <si>
    <r>
      <t xml:space="preserve">Miscanthus sinensis ‘Kleine Silberspinne’ </t>
    </r>
    <r>
      <rPr>
        <sz val="12"/>
        <color rgb="FF000000"/>
        <rFont val="Calibri"/>
        <family val="2"/>
        <scheme val="minor"/>
      </rPr>
      <t>Chinese Silver grass</t>
    </r>
  </si>
  <si>
    <r>
      <t>Panicum capillaire ‘Sparkling Fountain’</t>
    </r>
    <r>
      <rPr>
        <sz val="12"/>
        <color rgb="FF000000"/>
        <rFont val="Calibri"/>
        <family val="2"/>
        <scheme val="minor"/>
      </rPr>
      <t xml:space="preserve"> Switch Grass</t>
    </r>
  </si>
  <si>
    <r>
      <t>Pennisetum  ‘Flamingo’</t>
    </r>
    <r>
      <rPr>
        <sz val="12"/>
        <color rgb="FF000000"/>
        <rFont val="Calibri"/>
        <family val="2"/>
        <scheme val="minor"/>
      </rPr>
      <t xml:space="preserve"> Pink fountain grass</t>
    </r>
  </si>
  <si>
    <r>
      <t>Pennisetum ‘Fairy Tails’</t>
    </r>
    <r>
      <rPr>
        <sz val="12"/>
        <color rgb="FF000000"/>
        <rFont val="Calibri"/>
        <family val="2"/>
        <scheme val="minor"/>
      </rPr>
      <t xml:space="preserve"> Fountain Grass</t>
    </r>
  </si>
  <si>
    <r>
      <t>Panicum virgatum ‘Heavy Metal’</t>
    </r>
    <r>
      <rPr>
        <sz val="12"/>
        <color rgb="FF000000"/>
        <rFont val="Calibri"/>
        <family val="2"/>
        <scheme val="minor"/>
      </rPr>
      <t xml:space="preserve"> Blue Switch Grass</t>
    </r>
  </si>
  <si>
    <r>
      <t>Seslaria autunmalis</t>
    </r>
    <r>
      <rPr>
        <sz val="12"/>
        <color rgb="FF000000"/>
        <rFont val="Calibri"/>
        <family val="2"/>
        <scheme val="minor"/>
      </rPr>
      <t xml:space="preserve"> Moor Grass</t>
    </r>
  </si>
  <si>
    <r>
      <t>Stipa gigantea</t>
    </r>
    <r>
      <rPr>
        <sz val="12"/>
        <color rgb="FF000000"/>
        <rFont val="Calibri"/>
        <family val="2"/>
        <scheme val="minor"/>
      </rPr>
      <t xml:space="preserve"> Giant golden oats</t>
    </r>
  </si>
  <si>
    <r>
      <t>Stipa tenuissima</t>
    </r>
    <r>
      <rPr>
        <sz val="12"/>
        <color rgb="FF000000"/>
        <rFont val="Calibri"/>
        <family val="2"/>
        <scheme val="minor"/>
      </rPr>
      <t xml:space="preserve"> Pony tails</t>
    </r>
  </si>
  <si>
    <r>
      <t>Achillea ‘Teracotta’</t>
    </r>
    <r>
      <rPr>
        <sz val="12"/>
        <color rgb="FF000000"/>
        <rFont val="Calibri"/>
        <family val="2"/>
        <scheme val="minor"/>
      </rPr>
      <t xml:space="preserve"> Yarrow</t>
    </r>
  </si>
  <si>
    <r>
      <t>Aster frikartii ‘Monch’</t>
    </r>
    <r>
      <rPr>
        <sz val="12"/>
        <color rgb="FF000000"/>
        <rFont val="Calibri"/>
        <family val="2"/>
        <scheme val="minor"/>
      </rPr>
      <t xml:space="preserve"> Michaelmas daisy</t>
    </r>
  </si>
  <si>
    <r>
      <t>Allium Sphaerocephalon</t>
    </r>
    <r>
      <rPr>
        <sz val="12"/>
        <color rgb="FF000000"/>
        <rFont val="Calibri"/>
        <family val="2"/>
        <scheme val="minor"/>
      </rPr>
      <t xml:space="preserve"> Round Headed Leek</t>
    </r>
  </si>
  <si>
    <r>
      <t>Echinacea ‘Fresco Apricot’</t>
    </r>
    <r>
      <rPr>
        <sz val="12"/>
        <color rgb="FF000000"/>
        <rFont val="Calibri"/>
        <family val="2"/>
        <scheme val="minor"/>
      </rPr>
      <t xml:space="preserve"> Coneflower</t>
    </r>
  </si>
  <si>
    <r>
      <t>Echinacea ‘White swan’</t>
    </r>
    <r>
      <rPr>
        <sz val="12"/>
        <color rgb="FF000000"/>
        <rFont val="Calibri"/>
        <family val="2"/>
        <scheme val="minor"/>
      </rPr>
      <t xml:space="preserve"> Coneflower</t>
    </r>
  </si>
  <si>
    <r>
      <t>Echinops ritro ‘Veitch’s Blue’</t>
    </r>
    <r>
      <rPr>
        <sz val="12"/>
        <color rgb="FF000000"/>
        <rFont val="Calibri"/>
        <family val="2"/>
        <scheme val="minor"/>
      </rPr>
      <t xml:space="preserve"> Small globe thistle</t>
    </r>
  </si>
  <si>
    <r>
      <t>Eryngium ‘Blue Star’</t>
    </r>
    <r>
      <rPr>
        <sz val="12"/>
        <color rgb="FF000000"/>
        <rFont val="Calibri"/>
        <family val="2"/>
        <scheme val="minor"/>
      </rPr>
      <t xml:space="preserve"> Sea holly</t>
    </r>
  </si>
  <si>
    <r>
      <t>Helenium 'Moerheim Beauty'</t>
    </r>
    <r>
      <rPr>
        <sz val="12"/>
        <color rgb="FF000000"/>
        <rFont val="Calibri"/>
        <family val="2"/>
        <scheme val="minor"/>
      </rPr>
      <t xml:space="preserve"> Sneezeweed</t>
    </r>
  </si>
  <si>
    <r>
      <t>Rudbeckia fulgida ‘Goldsturm’</t>
    </r>
    <r>
      <rPr>
        <sz val="12"/>
        <color rgb="FF000000"/>
        <rFont val="Calibri"/>
        <family val="2"/>
        <scheme val="minor"/>
      </rPr>
      <t xml:space="preserve"> Black eyed Susan</t>
    </r>
  </si>
  <si>
    <r>
      <t>Sanguisorba tenuifolia ‘Strawberry Frost’</t>
    </r>
    <r>
      <rPr>
        <sz val="12"/>
        <color rgb="FF000000"/>
        <rFont val="Calibri"/>
        <family val="2"/>
        <scheme val="minor"/>
      </rPr>
      <t xml:space="preserve"> Burnet</t>
    </r>
  </si>
  <si>
    <r>
      <t>Scabiosa caucasica ‘Perfecta Alba’</t>
    </r>
    <r>
      <rPr>
        <sz val="12"/>
        <color rgb="FF000000"/>
        <rFont val="Calibri"/>
        <family val="2"/>
        <scheme val="minor"/>
      </rPr>
      <t xml:space="preserve"> White Scabious</t>
    </r>
  </si>
  <si>
    <r>
      <t xml:space="preserve">Salvia sagittata x ‘Blue Butterflies’ </t>
    </r>
    <r>
      <rPr>
        <sz val="12"/>
        <color rgb="FF000000"/>
        <rFont val="Calibri"/>
        <family val="2"/>
        <scheme val="minor"/>
      </rPr>
      <t>Blue Butterflies</t>
    </r>
  </si>
  <si>
    <r>
      <t>Stachys Byzantina</t>
    </r>
    <r>
      <rPr>
        <sz val="12"/>
        <color rgb="FF000000"/>
        <rFont val="Calibri"/>
        <family val="2"/>
        <scheme val="minor"/>
      </rPr>
      <t xml:space="preserve"> Lambs ears</t>
    </r>
  </si>
  <si>
    <r>
      <t>Salvia yangii ‘Bluesette’</t>
    </r>
    <r>
      <rPr>
        <sz val="12"/>
        <color rgb="FF000000"/>
        <rFont val="Calibri"/>
        <family val="2"/>
        <scheme val="minor"/>
      </rPr>
      <t xml:space="preserve"> Perovskia- ‘Russian sage’</t>
    </r>
  </si>
  <si>
    <r>
      <t>Verbena bonariensis</t>
    </r>
    <r>
      <rPr>
        <sz val="12"/>
        <color rgb="FF000000"/>
        <rFont val="Calibri"/>
        <family val="2"/>
        <scheme val="minor"/>
      </rPr>
      <t xml:space="preserve"> Verbena</t>
    </r>
  </si>
  <si>
    <t>Ornamental planting; total area  605 m2 ref SL05; see schedule on drawing M550.DR.L.4003 &amp; 4002; NBS Q31/200</t>
  </si>
  <si>
    <r>
      <rPr>
        <u/>
        <sz val="12"/>
        <color theme="1"/>
        <rFont val="Calibri (Body)"/>
      </rPr>
      <t>Granite sett pavin</t>
    </r>
    <r>
      <rPr>
        <u/>
        <sz val="12"/>
        <color theme="1"/>
        <rFont val="Calibri"/>
        <family val="2"/>
        <scheme val="minor"/>
      </rPr>
      <t>g jointin</t>
    </r>
    <r>
      <rPr>
        <u/>
        <sz val="12"/>
        <rFont val="Calibri"/>
        <family val="2"/>
        <scheme val="minor"/>
      </rPr>
      <t xml:space="preserve">g and pointing in cement and sand; all in accordance with manufacturers instructions and recommendations;  MARSHALS 'ARCHER' Silver- mid grey setts. </t>
    </r>
  </si>
  <si>
    <t>Q25: SETTS TO GATEWAY FEATURE AND SKATE PARK ENTRY. HL 04</t>
  </si>
  <si>
    <t>Q25: PAVEMENTS TO PAVILLION SURROUND. HL 08</t>
  </si>
  <si>
    <t>CONCRETE BLOCK PAVING TO PAVILLION: Marshalls Lunar' Colour- Lunar Silver Dust</t>
  </si>
  <si>
    <t>Q26: SPECIAL SURFACINGS/PAVINGS FOR SPORT/GENERAL AMENITY HL07</t>
  </si>
  <si>
    <t xml:space="preserve">Safety surface; TigerMulch; polyurethane bound mulch surface; colour TBC; installed all in accordance with manufacturers instructions; </t>
  </si>
  <si>
    <t>Wood bark/chippings; evenly graded 5-30mm size; NBS Q23/230. HL06</t>
  </si>
  <si>
    <t xml:space="preserve">Kerbs; rectangular section; half battered type HB2; concrete foundation and haunching; formwork to car park boundaries and Pavillion. </t>
  </si>
  <si>
    <t>Aluminium edging; Kinley Systems ExcelEdge Aluexcel; aluminium finish; flexible and rigid; fixing with 250mm pegs; all in accordance with manufacturers instructions; all as detailed on drawing M550.DR.L.3001; NBS Q10/200.  (REF ME)</t>
  </si>
  <si>
    <t>SLEEPER EDGES TO SENSORY PLANTING BEDS</t>
  </si>
  <si>
    <t>200-350mm edging (Sensory garden planters - TIMBER SLEEPERS</t>
  </si>
  <si>
    <t>Precast concrete; standard or stock pattern units; B.S.7263; bedding, jointing and pointing in cement mortar (1:3); on plain in-situ concrete foundation; B.S.5328 ordinary prescribed mix C20P, 20 aggregate; NBS Q10/112 AG Paving</t>
  </si>
  <si>
    <t>125 x 255 kerb; 300 x 200 foundation; laid to manufacturers instructions</t>
  </si>
  <si>
    <t xml:space="preserve">Edging to all tarmac  pathways </t>
  </si>
  <si>
    <t xml:space="preserve">150 x 38 high timber edge </t>
  </si>
  <si>
    <r>
      <rPr>
        <sz val="12"/>
        <color theme="1"/>
        <rFont val="Calibri"/>
        <family val="2"/>
      </rPr>
      <t>Information Lectern signage (large)</t>
    </r>
    <r>
      <rPr>
        <sz val="12"/>
        <rFont val="Calibri"/>
        <family val="2"/>
      </rPr>
      <t>; Fitzpatrick Woolmer; ref Corten weathering steel lectern; A2 graphic panel; ground root fixing; as per manufacturers instructions and details; NBS N91/540</t>
    </r>
  </si>
  <si>
    <r>
      <rPr>
        <sz val="12"/>
        <color theme="1"/>
        <rFont val="Calibri"/>
        <family val="2"/>
      </rPr>
      <t>Information Lectern signage (small);</t>
    </r>
    <r>
      <rPr>
        <sz val="12"/>
        <rFont val="Calibri"/>
        <family val="2"/>
      </rPr>
      <t xml:space="preserve"> Fitzpatrick Woolmer; ref Corten weathering steel lectern; A4 graphic panel; ground root fixing; as per manufacturers instructions and details; NBS N91/540</t>
    </r>
  </si>
  <si>
    <r>
      <rPr>
        <sz val="12"/>
        <color theme="1"/>
        <rFont val="Calibri"/>
        <family val="2"/>
      </rPr>
      <t>Finger post signage;</t>
    </r>
    <r>
      <rPr>
        <sz val="12"/>
        <rFont val="Calibri"/>
        <family val="2"/>
      </rPr>
      <t xml:space="preserve"> Parc Signs; bespoke; powder coated or corten steel; including directional acrylic fingers; below ground root fixing and foundation; as per manufacturers instructions and details; NBS N91/550</t>
    </r>
  </si>
  <si>
    <r>
      <rPr>
        <sz val="12"/>
        <color theme="1"/>
        <rFont val="Calibri"/>
        <family val="2"/>
      </rPr>
      <t>Bollards</t>
    </r>
    <r>
      <rPr>
        <sz val="12"/>
        <rFont val="Calibri"/>
        <family val="2"/>
      </rPr>
      <t>; Streetlife; Rough and Ready Bollards; hardwood/corten steel; flat top; fixing into ground as per manufacturers instructions and details; NBS Q50/190</t>
    </r>
  </si>
  <si>
    <r>
      <rPr>
        <sz val="12"/>
        <color theme="1"/>
        <rFont val="Calibri"/>
        <family val="2"/>
      </rPr>
      <t>Bike racks;</t>
    </r>
    <r>
      <rPr>
        <sz val="12"/>
        <rFont val="Calibri"/>
        <family val="2"/>
      </rPr>
      <t xml:space="preserve"> Vestre; VROOM bicycle rack; large; ref 696C; power coated steel; RAL colour TBA; Type C fixing into ground in concrete foundation; as per manufacturers instructions and details; NBS Q50/210</t>
    </r>
  </si>
  <si>
    <r>
      <rPr>
        <sz val="12"/>
        <color theme="1"/>
        <rFont val="Calibri"/>
        <family val="2"/>
      </rPr>
      <t>Bench seat;</t>
    </r>
    <r>
      <rPr>
        <sz val="12"/>
        <rFont val="Calibri"/>
        <family val="2"/>
      </rPr>
      <t xml:space="preserve"> Vestre; APRIL Stavenger bench seat; ref 724C; with backrest and armrests; galvanised steel and linseed oiled Nordic pine wood; power coated steel; RAL colour TBA; fixing into ground in concrete foundation; as per manufacturers instructions and details; NBS Q50/220</t>
    </r>
  </si>
  <si>
    <r>
      <rPr>
        <sz val="12"/>
        <color theme="1"/>
        <rFont val="Calibri"/>
        <family val="2"/>
      </rPr>
      <t>Picnic table</t>
    </r>
    <r>
      <rPr>
        <sz val="12"/>
        <rFont val="Calibri"/>
        <family val="2"/>
      </rPr>
      <t>; Vestre; BERG picnic table; ref 322; galvanised steel and linseed oiled Nordic pine wood; power coated steel; RAL colour TBA; ground mounted (bolted/tamperproof); as per manufacturers instructions and details; NBS Q50/230</t>
    </r>
  </si>
  <si>
    <r>
      <rPr>
        <sz val="12"/>
        <color theme="1"/>
        <rFont val="Calibri"/>
        <family val="2"/>
      </rPr>
      <t>Wheelchair Accessible Picnic table</t>
    </r>
    <r>
      <rPr>
        <sz val="12"/>
        <rFont val="Calibri"/>
        <family val="2"/>
      </rPr>
      <t>; Vestre; BERG picnic table; ref 322H; adapted for wheelchairs; galvanised steel and linseed oiled Nordic pine wood; power coated steel; RAL colour TBA; ground mounted (bolted/tamperproof); as per manufacturers instructions and details; NBS Q50/230</t>
    </r>
  </si>
  <si>
    <r>
      <rPr>
        <sz val="12"/>
        <color theme="1"/>
        <rFont val="Calibri"/>
        <family val="2"/>
      </rPr>
      <t>Bin</t>
    </r>
    <r>
      <rPr>
        <sz val="12"/>
        <rFont val="Calibri"/>
        <family val="2"/>
      </rPr>
      <t>; Streetlife; Box Bins extra slim; with closed walls and rain cover; stainless steel power coated steel; RAL colour TBA; fixing to base as per manufacturers instructions and details; NBS Q50/242</t>
    </r>
  </si>
  <si>
    <t>Bee Post; Green And Blue; Bee Post Tower; Concrete using waste from chain clay; set into concrete base as per manufacturers instructions and details; NBS Q50/350</t>
  </si>
  <si>
    <t>Bat Box; Schwegler 2F universal bat box; fixing to manufacturers instructions and details; NBS Q50/350</t>
  </si>
  <si>
    <t>Bird Box; Vivara Pro; Woodstone Seville; 32mm hole nest box; brown; fixing to manufacturers instructions and details; NBS Q50/350</t>
  </si>
  <si>
    <t>Balance beam; Timberplay; Straight balance beam; ref 6.81000; galvanised fixing posts; fixing into ground in concrete foundation; as per manufacturers instructions and details; NBS Q52/320</t>
  </si>
  <si>
    <t>Jumping Disc; Timberplay; Jumping Disc; ref 6.06000; 3 springs in pre-fabricated foundation; into ground; as per manufacturers instructions and details; NBS Q52/320</t>
  </si>
  <si>
    <t>See-saw; Timberplay; See-saw with shock adsorbers; ref 6.11000; centre galvanised support with integrated shock adsorbers; fixing into ground in concrete foundation; as per manufacturers instructions and details; NBS Q52/320</t>
  </si>
  <si>
    <t>Swings &amp; rope seat; Kompan; Steel Swing; ref KSW92011; 2 swings and 1 rope seat; 2.5 high; anti-wrap chain; galvanised steel power coated; RAL colour TBA; fixing into ground in concrete foundation; as per manufacturers instructions and details; NBS Q52/440</t>
  </si>
  <si>
    <t>Street workout frame; Kompan; Combi 1; ref FSW101; galvanised steel power coated; RAL colour TBA; fixing into ground in concrete foundation; as per manufacturers instructions and details; NBS Q52/560</t>
  </si>
  <si>
    <t>Tennis Table; Redlynch leisure; ref: Shanghai metal tennis table; galvanised steel power coated; RAL colour TBA; fixing into ground in concrete foundation; as per manufacturers instructions and details; NBS Q52/560</t>
  </si>
  <si>
    <t>https://www.kompan.com/en/gb/p/fsw104</t>
  </si>
  <si>
    <t>Push Up Bars- Kompan FSW209- as per manufacturers instructions and details; NBS Q52/560</t>
  </si>
  <si>
    <t>Street workout frame; Kompan; Combi 4; ref FSW104; galvanised steel power coated; RAL colour TBA; fixing into ground in concrete foundation; as per manufacturers instructions and details; NBS Q52/560</t>
  </si>
  <si>
    <t>https://www.kompan.com/en/gb/products/outdoor-fitness/street-workout</t>
  </si>
  <si>
    <t>Overhead Ladder- Kompan FSW205- as per manufacturers instructions and details; NBS Q52/560</t>
  </si>
  <si>
    <t>Pull Up Station- Kompan FSW218. as per manufacturers instructions and details; NBS Q52/560</t>
  </si>
  <si>
    <t>Willow play huts (2nr)</t>
  </si>
  <si>
    <t xml:space="preserve">Tenderer/ Contractor to visit site and familiarise with site conditions </t>
  </si>
  <si>
    <t xml:space="preserve">Park Gerry </t>
  </si>
  <si>
    <t>22304-200P1_DRAINAGE _MBA</t>
  </si>
  <si>
    <t xml:space="preserve">Phase 2 Environmental and Geotechnical Ground Investigation 21665 -  Rev 1 </t>
  </si>
  <si>
    <t>Phase 3 Remediation Strategy 21876 -Park Gerry at Park Road, Camborne, TR14 8QB rev4</t>
  </si>
  <si>
    <t>FURNITURE AND GYM EQUIPMENT SPEC SHEETS SUPPLIED</t>
  </si>
  <si>
    <t>M0550-External works-SPEC_2024-05-28</t>
  </si>
  <si>
    <t>ML550.DR.L_PARK GERRY_240510-1001. SITE LOCATION</t>
  </si>
  <si>
    <t>ML550.DR.L_PARK GERRY_240510-1002.GENERAL_ARRANGEMENT</t>
  </si>
  <si>
    <t>ML550.DR.L_PARK GERRY_240510-1003 HARD WORKS GA</t>
  </si>
  <si>
    <t>ML550.DR.L_PARK GERRY_240510-2001.SECTIONS</t>
  </si>
  <si>
    <t>ML550.DR.L_PARK GERRY_240510-3001.DETAIL PLAN 01</t>
  </si>
  <si>
    <t>ML550.DR.L_PARK GERRY_240510-3002.DETAIL PLAN 02</t>
  </si>
  <si>
    <t>ML550.DR.L_PARK GERRY_240510-4001.SW_TREES DETAILS</t>
  </si>
  <si>
    <t>ML550.DR.L_PARK GERRY_240510-4002.SOFT_GEN</t>
  </si>
  <si>
    <t>Landscpae Drawings:</t>
  </si>
  <si>
    <t xml:space="preserve">Landscape Specification: </t>
  </si>
  <si>
    <t>Remediation report and plans:</t>
  </si>
  <si>
    <t>Furniture, manufacturers spec</t>
  </si>
  <si>
    <t xml:space="preserve">Drainage design: </t>
  </si>
  <si>
    <t xml:space="preserve">Tender Issue - </t>
  </si>
  <si>
    <t>Community Hub Building- By others</t>
  </si>
  <si>
    <t>Wheel Sports Facility area (skate Park) by others</t>
  </si>
  <si>
    <t>Multi use games area- excluded</t>
  </si>
  <si>
    <t>Interiors/ furniture within community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</si>
</sst>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#,##0.000"/>
    <numFmt numFmtId="167" formatCode="#,##0.00_ ;[Red]\-#,##0.00\ "/>
    <numFmt numFmtId="168" formatCode="_-#_-;\-#_-;_-\ &quot;-&quot;_-;_-@_-"/>
    <numFmt numFmtId="169" formatCode="#,##0_);&quot;(&quot;#,##0&quot;)&quot;;&quot;-&quot;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Calibri"/>
      <family val="2"/>
      <scheme val="minor"/>
    </font>
    <font>
      <i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30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"/>
      <name val="Calibri (Body)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2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1" fillId="0" borderId="0"/>
  </cellStyleXfs>
  <cellXfs count="281">
    <xf numFmtId="0" fontId="0" fillId="0" borderId="0" xfId="0"/>
    <xf numFmtId="0" fontId="6" fillId="0" borderId="0" xfId="0" applyFont="1" applyAlignment="1">
      <alignment wrapText="1"/>
    </xf>
    <xf numFmtId="3" fontId="6" fillId="0" borderId="7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wrapText="1"/>
    </xf>
    <xf numFmtId="3" fontId="6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wrapText="1" indent="2"/>
    </xf>
    <xf numFmtId="0" fontId="6" fillId="0" borderId="0" xfId="0" applyFont="1"/>
    <xf numFmtId="0" fontId="5" fillId="0" borderId="2" xfId="0" applyFont="1" applyBorder="1" applyAlignment="1">
      <alignment wrapText="1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wrapText="1"/>
    </xf>
    <xf numFmtId="3" fontId="5" fillId="0" borderId="1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wrapText="1"/>
    </xf>
    <xf numFmtId="3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21" xfId="2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wrapText="1"/>
    </xf>
    <xf numFmtId="0" fontId="6" fillId="0" borderId="0" xfId="3" applyFont="1" applyAlignment="1">
      <alignment horizontal="left" wrapText="1" indent="2"/>
    </xf>
    <xf numFmtId="0" fontId="9" fillId="0" borderId="0" xfId="0" applyFont="1" applyAlignment="1">
      <alignment horizontal="left" wrapText="1" indent="2"/>
    </xf>
    <xf numFmtId="0" fontId="9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4" fontId="6" fillId="0" borderId="22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168" fontId="9" fillId="0" borderId="23" xfId="2" applyNumberFormat="1" applyFont="1" applyBorder="1" applyAlignment="1">
      <alignment horizontal="center" vertical="center"/>
    </xf>
    <xf numFmtId="168" fontId="6" fillId="0" borderId="25" xfId="3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/>
    </xf>
    <xf numFmtId="4" fontId="6" fillId="0" borderId="27" xfId="3" applyNumberFormat="1" applyFont="1" applyBorder="1" applyAlignment="1">
      <alignment horizontal="right" vertical="center"/>
    </xf>
    <xf numFmtId="3" fontId="9" fillId="0" borderId="26" xfId="2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center" vertical="center"/>
    </xf>
    <xf numFmtId="0" fontId="8" fillId="0" borderId="0" xfId="4" applyFont="1" applyAlignment="1">
      <alignment wrapText="1"/>
    </xf>
    <xf numFmtId="4" fontId="9" fillId="0" borderId="21" xfId="2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0" fontId="9" fillId="0" borderId="0" xfId="2" applyFont="1" applyAlignment="1">
      <alignment horizontal="left" wrapText="1" indent="2"/>
    </xf>
    <xf numFmtId="0" fontId="6" fillId="0" borderId="28" xfId="0" applyFont="1" applyBorder="1" applyAlignment="1">
      <alignment horizontal="center" vertical="center"/>
    </xf>
    <xf numFmtId="167" fontId="6" fillId="0" borderId="25" xfId="4" applyNumberFormat="1" applyFont="1" applyBorder="1" applyAlignment="1">
      <alignment horizontal="right" vertical="center"/>
    </xf>
    <xf numFmtId="3" fontId="6" fillId="0" borderId="25" xfId="3" applyNumberFormat="1" applyFont="1" applyBorder="1" applyAlignment="1">
      <alignment horizontal="center" vertical="center"/>
    </xf>
    <xf numFmtId="4" fontId="6" fillId="0" borderId="25" xfId="3" applyNumberFormat="1" applyFont="1" applyBorder="1" applyAlignment="1">
      <alignment horizontal="right" vertical="center"/>
    </xf>
    <xf numFmtId="4" fontId="6" fillId="0" borderId="4" xfId="3" applyNumberFormat="1" applyFont="1" applyBorder="1" applyAlignment="1">
      <alignment horizontal="right" vertical="center"/>
    </xf>
    <xf numFmtId="0" fontId="6" fillId="0" borderId="28" xfId="3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26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5" fontId="9" fillId="0" borderId="26" xfId="1" applyFont="1" applyFill="1" applyBorder="1" applyAlignment="1">
      <alignment horizontal="right" vertical="center"/>
    </xf>
    <xf numFmtId="165" fontId="9" fillId="0" borderId="19" xfId="1" applyFont="1" applyFill="1" applyBorder="1" applyAlignment="1">
      <alignment horizontal="right" vertical="center"/>
    </xf>
    <xf numFmtId="0" fontId="9" fillId="0" borderId="0" xfId="2" applyFont="1"/>
    <xf numFmtId="0" fontId="9" fillId="0" borderId="28" xfId="2" applyFont="1" applyBorder="1" applyAlignment="1">
      <alignment horizontal="center" vertical="center"/>
    </xf>
    <xf numFmtId="165" fontId="9" fillId="0" borderId="4" xfId="1" applyFont="1" applyFill="1" applyBorder="1" applyAlignment="1">
      <alignment horizontal="right" vertical="center"/>
    </xf>
    <xf numFmtId="165" fontId="6" fillId="0" borderId="4" xfId="1" applyFont="1" applyFill="1" applyBorder="1" applyAlignment="1">
      <alignment horizontal="right" vertical="center"/>
    </xf>
    <xf numFmtId="0" fontId="6" fillId="0" borderId="0" xfId="3" applyFont="1"/>
    <xf numFmtId="0" fontId="6" fillId="0" borderId="27" xfId="0" applyFont="1" applyBorder="1" applyAlignment="1">
      <alignment horizontal="center" vertical="center"/>
    </xf>
    <xf numFmtId="0" fontId="13" fillId="2" borderId="28" xfId="2" applyFont="1" applyFill="1" applyBorder="1" applyAlignment="1">
      <alignment horizontal="center" vertical="center"/>
    </xf>
    <xf numFmtId="0" fontId="13" fillId="2" borderId="0" xfId="2" applyFont="1" applyFill="1" applyAlignment="1">
      <alignment wrapText="1"/>
    </xf>
    <xf numFmtId="3" fontId="13" fillId="2" borderId="26" xfId="2" applyNumberFormat="1" applyFont="1" applyFill="1" applyBorder="1" applyAlignment="1">
      <alignment horizontal="center" vertical="center"/>
    </xf>
    <xf numFmtId="165" fontId="13" fillId="2" borderId="26" xfId="1" applyFont="1" applyFill="1" applyBorder="1" applyAlignment="1">
      <alignment horizontal="right" vertical="center"/>
    </xf>
    <xf numFmtId="165" fontId="13" fillId="2" borderId="19" xfId="1" applyFont="1" applyFill="1" applyBorder="1" applyAlignment="1">
      <alignment horizontal="right" vertical="center"/>
    </xf>
    <xf numFmtId="3" fontId="9" fillId="0" borderId="29" xfId="0" applyNumberFormat="1" applyFont="1" applyBorder="1" applyAlignment="1">
      <alignment horizontal="center" vertical="center"/>
    </xf>
    <xf numFmtId="4" fontId="9" fillId="0" borderId="27" xfId="3" applyNumberFormat="1" applyFont="1" applyBorder="1" applyAlignment="1">
      <alignment horizontal="right" vertical="center"/>
    </xf>
    <xf numFmtId="0" fontId="6" fillId="4" borderId="0" xfId="3" applyFont="1" applyFill="1" applyAlignment="1">
      <alignment horizontal="left" wrapText="1" indent="2"/>
    </xf>
    <xf numFmtId="0" fontId="8" fillId="4" borderId="0" xfId="4" applyFont="1" applyFill="1" applyAlignment="1">
      <alignment wrapText="1"/>
    </xf>
    <xf numFmtId="0" fontId="6" fillId="4" borderId="0" xfId="4" applyFont="1" applyFill="1" applyAlignment="1">
      <alignment wrapText="1"/>
    </xf>
    <xf numFmtId="0" fontId="6" fillId="4" borderId="0" xfId="2" applyFont="1" applyFill="1" applyAlignment="1">
      <alignment horizontal="left" wrapText="1" indent="2"/>
    </xf>
    <xf numFmtId="0" fontId="6" fillId="4" borderId="0" xfId="3" applyFont="1" applyFill="1" applyAlignment="1">
      <alignment wrapText="1"/>
    </xf>
    <xf numFmtId="0" fontId="6" fillId="4" borderId="0" xfId="2" applyFont="1" applyFill="1" applyAlignment="1">
      <alignment wrapText="1"/>
    </xf>
    <xf numFmtId="0" fontId="6" fillId="4" borderId="0" xfId="0" applyFont="1" applyFill="1" applyAlignment="1">
      <alignment horizontal="left" wrapText="1" indent="2"/>
    </xf>
    <xf numFmtId="0" fontId="11" fillId="4" borderId="0" xfId="2" applyFont="1" applyFill="1" applyAlignment="1">
      <alignment wrapText="1"/>
    </xf>
    <xf numFmtId="3" fontId="6" fillId="4" borderId="27" xfId="0" applyNumberFormat="1" applyFont="1" applyFill="1" applyBorder="1" applyAlignment="1">
      <alignment horizontal="center" vertical="center"/>
    </xf>
    <xf numFmtId="169" fontId="6" fillId="0" borderId="27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right" vertical="center"/>
    </xf>
    <xf numFmtId="0" fontId="8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 indent="2"/>
    </xf>
    <xf numFmtId="0" fontId="7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>
      <alignment horizontal="left" wrapText="1" indent="4"/>
    </xf>
    <xf numFmtId="4" fontId="6" fillId="0" borderId="27" xfId="0" applyNumberFormat="1" applyFont="1" applyBorder="1" applyAlignment="1">
      <alignment horizontal="right" vertical="center"/>
    </xf>
    <xf numFmtId="169" fontId="6" fillId="4" borderId="27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wrapText="1"/>
    </xf>
    <xf numFmtId="0" fontId="6" fillId="0" borderId="0" xfId="2" applyFont="1" applyAlignment="1">
      <alignment horizontal="left" wrapText="1" indent="2"/>
    </xf>
    <xf numFmtId="0" fontId="6" fillId="4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vertical="center"/>
    </xf>
    <xf numFmtId="0" fontId="9" fillId="0" borderId="0" xfId="2" applyFont="1" applyAlignment="1">
      <alignment vertical="center"/>
    </xf>
    <xf numFmtId="3" fontId="9" fillId="4" borderId="29" xfId="0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165" fontId="6" fillId="0" borderId="4" xfId="1" applyFont="1" applyFill="1" applyBorder="1" applyAlignment="1">
      <alignment horizontal="left" vertical="center"/>
    </xf>
    <xf numFmtId="0" fontId="6" fillId="0" borderId="0" xfId="2" applyFont="1"/>
    <xf numFmtId="4" fontId="6" fillId="0" borderId="4" xfId="0" applyNumberFormat="1" applyFont="1" applyBorder="1" applyAlignment="1">
      <alignment horizontal="right" vertical="center"/>
    </xf>
    <xf numFmtId="0" fontId="16" fillId="4" borderId="0" xfId="0" applyFont="1" applyFill="1" applyAlignment="1">
      <alignment horizontal="left" wrapText="1" indent="2"/>
    </xf>
    <xf numFmtId="0" fontId="11" fillId="4" borderId="0" xfId="4" applyFont="1" applyFill="1" applyAlignment="1">
      <alignment wrapText="1"/>
    </xf>
    <xf numFmtId="0" fontId="9" fillId="4" borderId="0" xfId="4" applyFont="1" applyFill="1" applyAlignment="1">
      <alignment wrapText="1"/>
    </xf>
    <xf numFmtId="0" fontId="18" fillId="0" borderId="0" xfId="25" applyAlignment="1">
      <alignment vertical="center"/>
    </xf>
    <xf numFmtId="0" fontId="6" fillId="0" borderId="0" xfId="2" applyFont="1" applyAlignment="1">
      <alignment vertical="center"/>
    </xf>
    <xf numFmtId="0" fontId="19" fillId="0" borderId="0" xfId="25" applyFont="1" applyAlignment="1">
      <alignment vertic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9" fillId="4" borderId="26" xfId="2" applyNumberFormat="1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/>
    </xf>
    <xf numFmtId="0" fontId="6" fillId="5" borderId="2" xfId="2" applyFont="1" applyFill="1" applyBorder="1"/>
    <xf numFmtId="0" fontId="6" fillId="5" borderId="30" xfId="2" applyFont="1" applyFill="1" applyBorder="1"/>
    <xf numFmtId="0" fontId="23" fillId="5" borderId="28" xfId="2" applyFont="1" applyFill="1" applyBorder="1" applyAlignment="1">
      <alignment horizontal="center" vertical="center"/>
    </xf>
    <xf numFmtId="0" fontId="23" fillId="5" borderId="0" xfId="2" applyFont="1" applyFill="1" applyAlignment="1">
      <alignment horizontal="center" vertical="center"/>
    </xf>
    <xf numFmtId="0" fontId="23" fillId="5" borderId="4" xfId="2" applyFont="1" applyFill="1" applyBorder="1" applyAlignment="1">
      <alignment horizontal="center" vertical="center"/>
    </xf>
    <xf numFmtId="0" fontId="6" fillId="5" borderId="28" xfId="2" applyFont="1" applyFill="1" applyBorder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Continuous"/>
    </xf>
    <xf numFmtId="0" fontId="6" fillId="5" borderId="6" xfId="2" applyFont="1" applyFill="1" applyBorder="1" applyAlignment="1">
      <alignment horizontal="centerContinuous"/>
    </xf>
    <xf numFmtId="0" fontId="6" fillId="5" borderId="31" xfId="2" applyFont="1" applyFill="1" applyBorder="1" applyAlignment="1">
      <alignment horizontal="left"/>
    </xf>
    <xf numFmtId="0" fontId="5" fillId="0" borderId="1" xfId="2" applyFont="1" applyBorder="1" applyAlignment="1">
      <alignment horizontal="left" vertical="top"/>
    </xf>
    <xf numFmtId="0" fontId="6" fillId="0" borderId="30" xfId="2" applyFont="1" applyBorder="1" applyAlignment="1">
      <alignment horizontal="left" vertical="top"/>
    </xf>
    <xf numFmtId="0" fontId="6" fillId="0" borderId="0" xfId="2" applyFont="1" applyAlignment="1">
      <alignment vertical="top"/>
    </xf>
    <xf numFmtId="0" fontId="5" fillId="0" borderId="28" xfId="2" applyFont="1" applyBorder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0" fontId="5" fillId="0" borderId="5" xfId="2" applyFont="1" applyBorder="1" applyAlignment="1">
      <alignment horizontal="left" vertical="top"/>
    </xf>
    <xf numFmtId="0" fontId="6" fillId="0" borderId="31" xfId="2" applyFont="1" applyBorder="1" applyAlignment="1">
      <alignment horizontal="left" vertical="top"/>
    </xf>
    <xf numFmtId="0" fontId="6" fillId="0" borderId="2" xfId="2" applyFont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4" fontId="6" fillId="0" borderId="2" xfId="2" applyNumberFormat="1" applyFont="1" applyBorder="1" applyAlignment="1">
      <alignment horizontal="left" vertical="top"/>
    </xf>
    <xf numFmtId="0" fontId="5" fillId="0" borderId="28" xfId="2" applyFont="1" applyBorder="1" applyAlignment="1">
      <alignment vertical="top"/>
    </xf>
    <xf numFmtId="0" fontId="4" fillId="0" borderId="0" xfId="2" applyAlignment="1">
      <alignment vertical="top" wrapText="1"/>
    </xf>
    <xf numFmtId="0" fontId="4" fillId="0" borderId="4" xfId="2" applyBorder="1" applyAlignment="1">
      <alignment vertical="top" wrapText="1"/>
    </xf>
    <xf numFmtId="0" fontId="6" fillId="0" borderId="5" xfId="2" applyFont="1" applyBorder="1" applyAlignment="1">
      <alignment vertical="top"/>
    </xf>
    <xf numFmtId="0" fontId="6" fillId="0" borderId="6" xfId="2" applyFont="1" applyBorder="1" applyAlignment="1">
      <alignment vertical="top"/>
    </xf>
    <xf numFmtId="0" fontId="6" fillId="0" borderId="31" xfId="2" applyFont="1" applyBorder="1" applyAlignment="1">
      <alignment vertical="top"/>
    </xf>
    <xf numFmtId="0" fontId="6" fillId="0" borderId="1" xfId="2" applyFont="1" applyBorder="1" applyAlignment="1">
      <alignment vertical="top"/>
    </xf>
    <xf numFmtId="0" fontId="6" fillId="0" borderId="2" xfId="2" applyFont="1" applyBorder="1" applyAlignment="1">
      <alignment vertical="top"/>
    </xf>
    <xf numFmtId="0" fontId="6" fillId="0" borderId="30" xfId="2" applyFont="1" applyBorder="1" applyAlignment="1">
      <alignment vertical="top"/>
    </xf>
    <xf numFmtId="0" fontId="6" fillId="0" borderId="4" xfId="2" applyFont="1" applyBorder="1" applyAlignment="1">
      <alignment vertical="top"/>
    </xf>
    <xf numFmtId="0" fontId="6" fillId="0" borderId="6" xfId="2" applyFont="1" applyBorder="1" applyAlignment="1">
      <alignment horizontal="center" vertical="top"/>
    </xf>
    <xf numFmtId="0" fontId="6" fillId="0" borderId="2" xfId="2" applyFont="1" applyBorder="1" applyAlignment="1">
      <alignment horizontal="center" vertical="top"/>
    </xf>
    <xf numFmtId="0" fontId="6" fillId="0" borderId="28" xfId="2" applyFont="1" applyBorder="1" applyAlignment="1">
      <alignment vertical="top"/>
    </xf>
    <xf numFmtId="1" fontId="6" fillId="0" borderId="0" xfId="2" applyNumberFormat="1" applyFont="1" applyAlignment="1">
      <alignment vertical="top" wrapText="1"/>
    </xf>
    <xf numFmtId="1" fontId="6" fillId="0" borderId="4" xfId="2" applyNumberFormat="1" applyFont="1" applyBorder="1" applyAlignment="1">
      <alignment vertical="top" wrapText="1"/>
    </xf>
    <xf numFmtId="1" fontId="6" fillId="0" borderId="0" xfId="2" applyNumberFormat="1" applyFont="1" applyAlignment="1">
      <alignment vertical="top"/>
    </xf>
    <xf numFmtId="2" fontId="6" fillId="0" borderId="0" xfId="2" applyNumberFormat="1" applyFont="1" applyAlignment="1">
      <alignment horizontal="right" vertical="top"/>
    </xf>
    <xf numFmtId="2" fontId="6" fillId="0" borderId="0" xfId="2" applyNumberFormat="1" applyFont="1" applyAlignment="1">
      <alignment vertical="top"/>
    </xf>
    <xf numFmtId="0" fontId="6" fillId="0" borderId="0" xfId="2" applyFont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0" borderId="28" xfId="2" applyFont="1" applyBorder="1" applyAlignment="1">
      <alignment horizontal="right" vertical="top"/>
    </xf>
    <xf numFmtId="0" fontId="5" fillId="0" borderId="0" xfId="2" applyFont="1" applyAlignment="1">
      <alignment vertical="top"/>
    </xf>
    <xf numFmtId="0" fontId="5" fillId="0" borderId="4" xfId="2" applyFont="1" applyBorder="1" applyAlignment="1">
      <alignment vertical="top"/>
    </xf>
    <xf numFmtId="0" fontId="6" fillId="0" borderId="5" xfId="2" applyFont="1" applyBorder="1" applyAlignment="1">
      <alignment horizontal="right" vertical="top"/>
    </xf>
    <xf numFmtId="2" fontId="6" fillId="0" borderId="6" xfId="2" applyNumberFormat="1" applyFont="1" applyBorder="1" applyAlignment="1">
      <alignment horizontal="right" vertical="top"/>
    </xf>
    <xf numFmtId="0" fontId="5" fillId="0" borderId="33" xfId="2" applyFont="1" applyBorder="1" applyAlignment="1">
      <alignment horizontal="centerContinuous" vertical="top"/>
    </xf>
    <xf numFmtId="0" fontId="5" fillId="0" borderId="35" xfId="2" applyFont="1" applyBorder="1" applyAlignment="1">
      <alignment horizontal="centerContinuous" vertical="top"/>
    </xf>
    <xf numFmtId="0" fontId="5" fillId="0" borderId="36" xfId="2" applyFont="1" applyBorder="1" applyAlignment="1">
      <alignment horizontal="left" vertical="top"/>
    </xf>
    <xf numFmtId="2" fontId="5" fillId="0" borderId="37" xfId="2" applyNumberFormat="1" applyFont="1" applyBorder="1" applyAlignment="1">
      <alignment horizontal="centerContinuous" vertical="top" wrapText="1"/>
    </xf>
    <xf numFmtId="0" fontId="5" fillId="0" borderId="37" xfId="2" applyFont="1" applyBorder="1" applyAlignment="1">
      <alignment horizontal="centerContinuous" vertical="top"/>
    </xf>
    <xf numFmtId="0" fontId="6" fillId="0" borderId="1" xfId="2" applyFont="1" applyBorder="1" applyAlignment="1">
      <alignment horizontal="left" vertical="top"/>
    </xf>
    <xf numFmtId="0" fontId="5" fillId="0" borderId="38" xfId="2" applyFont="1" applyBorder="1" applyAlignment="1">
      <alignment horizontal="centerContinuous" vertical="top"/>
    </xf>
    <xf numFmtId="0" fontId="5" fillId="0" borderId="27" xfId="2" applyFont="1" applyBorder="1" applyAlignment="1">
      <alignment horizontal="centerContinuous" vertical="top"/>
    </xf>
    <xf numFmtId="0" fontId="6" fillId="0" borderId="28" xfId="2" applyFont="1" applyBorder="1" applyAlignment="1">
      <alignment horizontal="left" vertical="top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6" fillId="0" borderId="39" xfId="2" applyFont="1" applyBorder="1" applyAlignment="1">
      <alignment vertical="top"/>
    </xf>
    <xf numFmtId="2" fontId="5" fillId="0" borderId="8" xfId="2" applyNumberFormat="1" applyFont="1" applyBorder="1" applyAlignment="1">
      <alignment horizontal="centerContinuous" vertical="top"/>
    </xf>
    <xf numFmtId="0" fontId="5" fillId="0" borderId="8" xfId="2" applyFont="1" applyBorder="1" applyAlignment="1">
      <alignment horizontal="centerContinuous" vertical="top"/>
    </xf>
    <xf numFmtId="0" fontId="6" fillId="0" borderId="8" xfId="2" applyFont="1" applyBorder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left" vertical="top"/>
    </xf>
    <xf numFmtId="0" fontId="6" fillId="0" borderId="40" xfId="2" applyFont="1" applyBorder="1" applyAlignment="1">
      <alignment vertical="top"/>
    </xf>
    <xf numFmtId="4" fontId="6" fillId="0" borderId="1" xfId="1" applyNumberFormat="1" applyFont="1" applyFill="1" applyBorder="1" applyAlignment="1">
      <alignment horizontal="right" vertical="top"/>
    </xf>
    <xf numFmtId="4" fontId="6" fillId="0" borderId="9" xfId="1" applyNumberFormat="1" applyFont="1" applyFill="1" applyBorder="1" applyAlignment="1">
      <alignment horizontal="right" vertical="top"/>
    </xf>
    <xf numFmtId="9" fontId="6" fillId="0" borderId="30" xfId="11" applyFont="1" applyFill="1" applyBorder="1" applyAlignment="1">
      <alignment horizontal="right" vertical="top"/>
    </xf>
    <xf numFmtId="0" fontId="6" fillId="0" borderId="38" xfId="2" applyFont="1" applyBorder="1" applyAlignment="1">
      <alignment vertical="top"/>
    </xf>
    <xf numFmtId="4" fontId="6" fillId="0" borderId="27" xfId="1" applyNumberFormat="1" applyFont="1" applyFill="1" applyBorder="1" applyAlignment="1">
      <alignment horizontal="right" vertical="top"/>
    </xf>
    <xf numFmtId="9" fontId="6" fillId="0" borderId="4" xfId="11" applyFont="1" applyFill="1" applyBorder="1" applyAlignment="1">
      <alignment horizontal="right" vertical="top"/>
    </xf>
    <xf numFmtId="1" fontId="6" fillId="0" borderId="0" xfId="2" applyNumberFormat="1" applyFont="1"/>
    <xf numFmtId="4" fontId="6" fillId="0" borderId="8" xfId="1" applyNumberFormat="1" applyFont="1" applyFill="1" applyBorder="1" applyAlignment="1">
      <alignment horizontal="right" vertical="top"/>
    </xf>
    <xf numFmtId="9" fontId="6" fillId="0" borderId="31" xfId="11" applyFont="1" applyFill="1" applyBorder="1" applyAlignment="1">
      <alignment horizontal="right" vertical="top"/>
    </xf>
    <xf numFmtId="0" fontId="5" fillId="0" borderId="41" xfId="2" applyFont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right" vertical="top"/>
    </xf>
    <xf numFmtId="9" fontId="5" fillId="0" borderId="32" xfId="11" applyFont="1" applyFill="1" applyBorder="1" applyAlignment="1">
      <alignment horizontal="right" vertical="top"/>
    </xf>
    <xf numFmtId="0" fontId="5" fillId="0" borderId="38" xfId="2" applyFont="1" applyBorder="1" applyAlignment="1">
      <alignment vertical="top"/>
    </xf>
    <xf numFmtId="4" fontId="5" fillId="0" borderId="27" xfId="1" applyNumberFormat="1" applyFont="1" applyFill="1" applyBorder="1" applyAlignment="1">
      <alignment horizontal="right" vertical="top"/>
    </xf>
    <xf numFmtId="0" fontId="6" fillId="0" borderId="38" xfId="2" applyFont="1" applyBorder="1" applyAlignment="1">
      <alignment vertical="top" wrapText="1"/>
    </xf>
    <xf numFmtId="0" fontId="6" fillId="0" borderId="42" xfId="2" applyFont="1" applyBorder="1" applyAlignment="1">
      <alignment vertical="top"/>
    </xf>
    <xf numFmtId="4" fontId="6" fillId="3" borderId="27" xfId="1" applyNumberFormat="1" applyFont="1" applyFill="1" applyBorder="1" applyAlignment="1">
      <alignment horizontal="right" vertical="top"/>
    </xf>
    <xf numFmtId="9" fontId="6" fillId="0" borderId="0" xfId="11" applyFont="1" applyAlignment="1">
      <alignment vertical="top"/>
    </xf>
    <xf numFmtId="1" fontId="6" fillId="0" borderId="0" xfId="2" applyNumberFormat="1" applyFont="1" applyAlignment="1">
      <alignment horizontal="right"/>
    </xf>
    <xf numFmtId="1" fontId="5" fillId="0" borderId="0" xfId="2" applyNumberFormat="1" applyFont="1"/>
    <xf numFmtId="0" fontId="5" fillId="0" borderId="11" xfId="2" applyFont="1" applyBorder="1" applyAlignment="1">
      <alignment horizontal="left"/>
    </xf>
    <xf numFmtId="1" fontId="5" fillId="0" borderId="12" xfId="2" applyNumberFormat="1" applyFont="1" applyBorder="1"/>
    <xf numFmtId="1" fontId="5" fillId="0" borderId="43" xfId="2" applyNumberFormat="1" applyFont="1" applyBorder="1"/>
    <xf numFmtId="165" fontId="6" fillId="0" borderId="0" xfId="1" applyFont="1" applyBorder="1"/>
    <xf numFmtId="2" fontId="6" fillId="0" borderId="0" xfId="2" applyNumberFormat="1" applyFont="1"/>
    <xf numFmtId="0" fontId="25" fillId="0" borderId="0" xfId="2" applyFont="1"/>
    <xf numFmtId="14" fontId="5" fillId="0" borderId="1" xfId="2" applyNumberFormat="1" applyFont="1" applyBorder="1" applyAlignment="1">
      <alignment horizontal="left" vertical="top"/>
    </xf>
    <xf numFmtId="17" fontId="6" fillId="0" borderId="2" xfId="2" applyNumberFormat="1" applyFont="1" applyBorder="1" applyAlignment="1">
      <alignment horizontal="center" vertical="top"/>
    </xf>
    <xf numFmtId="0" fontId="6" fillId="0" borderId="0" xfId="2" applyFont="1" applyAlignment="1">
      <alignment horizontal="center" vertical="top"/>
    </xf>
    <xf numFmtId="15" fontId="6" fillId="0" borderId="6" xfId="2" applyNumberFormat="1" applyFont="1" applyBorder="1" applyAlignment="1">
      <alignment horizontal="center" vertical="top"/>
    </xf>
    <xf numFmtId="165" fontId="9" fillId="0" borderId="22" xfId="1" applyFont="1" applyFill="1" applyBorder="1" applyAlignment="1">
      <alignment horizontal="right" vertical="center"/>
    </xf>
    <xf numFmtId="0" fontId="9" fillId="4" borderId="0" xfId="2" applyFont="1" applyFill="1" applyAlignment="1">
      <alignment wrapText="1"/>
    </xf>
    <xf numFmtId="0" fontId="9" fillId="4" borderId="0" xfId="2" applyFont="1" applyFill="1" applyAlignment="1">
      <alignment horizontal="left" wrapText="1" indent="2"/>
    </xf>
    <xf numFmtId="4" fontId="6" fillId="0" borderId="28" xfId="1" applyNumberFormat="1" applyFont="1" applyFill="1" applyBorder="1" applyAlignment="1">
      <alignment horizontal="right" vertical="top"/>
    </xf>
    <xf numFmtId="4" fontId="14" fillId="3" borderId="27" xfId="1" applyNumberFormat="1" applyFont="1" applyFill="1" applyBorder="1" applyAlignment="1">
      <alignment horizontal="right" vertical="top"/>
    </xf>
    <xf numFmtId="0" fontId="9" fillId="4" borderId="0" xfId="3" applyFont="1" applyFill="1" applyAlignment="1">
      <alignment horizontal="left" wrapText="1" indent="2"/>
    </xf>
    <xf numFmtId="0" fontId="10" fillId="4" borderId="0" xfId="2" applyFont="1" applyFill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168" fontId="6" fillId="4" borderId="25" xfId="3" applyNumberFormat="1" applyFont="1" applyFill="1" applyBorder="1" applyAlignment="1">
      <alignment horizontal="center" vertical="center"/>
    </xf>
    <xf numFmtId="3" fontId="6" fillId="4" borderId="25" xfId="3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0" fontId="6" fillId="0" borderId="10" xfId="2" applyFont="1" applyBorder="1" applyAlignment="1">
      <alignment vertical="top"/>
    </xf>
    <xf numFmtId="4" fontId="6" fillId="0" borderId="10" xfId="2" applyNumberFormat="1" applyFont="1" applyBorder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0" fontId="6" fillId="0" borderId="6" xfId="2" applyFont="1" applyBorder="1" applyAlignment="1">
      <alignment horizontal="left" vertical="top"/>
    </xf>
    <xf numFmtId="0" fontId="6" fillId="0" borderId="31" xfId="2" applyFont="1" applyBorder="1" applyAlignment="1">
      <alignment horizontal="left" vertical="top"/>
    </xf>
    <xf numFmtId="0" fontId="23" fillId="5" borderId="28" xfId="2" applyFont="1" applyFill="1" applyBorder="1" applyAlignment="1">
      <alignment horizontal="center" vertical="center"/>
    </xf>
    <xf numFmtId="0" fontId="23" fillId="5" borderId="0" xfId="2" applyFont="1" applyFill="1" applyAlignment="1">
      <alignment horizontal="center" vertical="center"/>
    </xf>
    <xf numFmtId="0" fontId="23" fillId="5" borderId="4" xfId="2" applyFont="1" applyFill="1" applyBorder="1" applyAlignment="1">
      <alignment horizontal="center" vertical="center"/>
    </xf>
    <xf numFmtId="0" fontId="6" fillId="5" borderId="28" xfId="2" applyFont="1" applyFill="1" applyBorder="1" applyAlignment="1">
      <alignment horizontal="center" vertical="center"/>
    </xf>
    <xf numFmtId="0" fontId="6" fillId="5" borderId="0" xfId="2" applyFont="1" applyFill="1" applyAlignment="1">
      <alignment horizontal="center" vertical="center"/>
    </xf>
    <xf numFmtId="0" fontId="6" fillId="5" borderId="4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top"/>
    </xf>
    <xf numFmtId="0" fontId="5" fillId="0" borderId="12" xfId="2" applyFont="1" applyBorder="1" applyAlignment="1">
      <alignment horizontal="center" vertical="top"/>
    </xf>
    <xf numFmtId="0" fontId="5" fillId="0" borderId="32" xfId="2" applyFont="1" applyBorder="1" applyAlignment="1">
      <alignment horizontal="center" vertical="top"/>
    </xf>
    <xf numFmtId="0" fontId="6" fillId="0" borderId="2" xfId="2" applyFont="1" applyBorder="1" applyAlignment="1">
      <alignment horizontal="left" vertical="top"/>
    </xf>
    <xf numFmtId="0" fontId="6" fillId="0" borderId="30" xfId="2" applyFont="1" applyBorder="1" applyAlignment="1">
      <alignment horizontal="left" vertical="top"/>
    </xf>
    <xf numFmtId="167" fontId="6" fillId="0" borderId="25" xfId="4" quotePrefix="1" applyNumberFormat="1" applyFont="1" applyBorder="1" applyAlignment="1">
      <alignment horizontal="right" vertical="center"/>
    </xf>
    <xf numFmtId="168" fontId="6" fillId="4" borderId="27" xfId="3" applyNumberFormat="1" applyFont="1" applyFill="1" applyBorder="1" applyAlignment="1">
      <alignment horizontal="center" vertical="center"/>
    </xf>
    <xf numFmtId="168" fontId="9" fillId="0" borderId="29" xfId="2" applyNumberFormat="1" applyFont="1" applyBorder="1" applyAlignment="1">
      <alignment horizontal="center" vertical="center"/>
    </xf>
    <xf numFmtId="0" fontId="26" fillId="4" borderId="0" xfId="0" applyFont="1" applyFill="1"/>
    <xf numFmtId="0" fontId="27" fillId="4" borderId="0" xfId="0" applyFont="1" applyFill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3" fontId="9" fillId="4" borderId="29" xfId="2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left" wrapText="1" indent="2"/>
    </xf>
    <xf numFmtId="3" fontId="9" fillId="0" borderId="26" xfId="2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165" fontId="9" fillId="0" borderId="0" xfId="1" applyFont="1" applyFill="1" applyBorder="1" applyAlignment="1">
      <alignment horizontal="right" vertical="center"/>
    </xf>
    <xf numFmtId="0" fontId="6" fillId="0" borderId="28" xfId="3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wrapText="1" indent="2"/>
    </xf>
    <xf numFmtId="3" fontId="6" fillId="0" borderId="27" xfId="0" applyNumberFormat="1" applyFont="1" applyFill="1" applyBorder="1" applyAlignment="1">
      <alignment horizontal="center" vertical="center"/>
    </xf>
    <xf numFmtId="0" fontId="6" fillId="0" borderId="0" xfId="3" applyFont="1" applyFill="1"/>
    <xf numFmtId="4" fontId="6" fillId="0" borderId="7" xfId="0" applyNumberFormat="1" applyFont="1" applyFill="1" applyBorder="1" applyAlignment="1">
      <alignment horizontal="right" vertical="center"/>
    </xf>
    <xf numFmtId="0" fontId="30" fillId="4" borderId="0" xfId="0" applyFont="1" applyFill="1" applyAlignment="1">
      <alignment wrapText="1"/>
    </xf>
    <xf numFmtId="0" fontId="30" fillId="4" borderId="0" xfId="0" applyFont="1" applyFill="1" applyAlignment="1">
      <alignment horizontal="left" wrapText="1" indent="2"/>
    </xf>
    <xf numFmtId="4" fontId="6" fillId="0" borderId="25" xfId="3" applyNumberFormat="1" applyFont="1" applyFill="1" applyBorder="1" applyAlignment="1">
      <alignment horizontal="right" vertical="center"/>
    </xf>
    <xf numFmtId="4" fontId="9" fillId="0" borderId="21" xfId="2" applyNumberFormat="1" applyFont="1" applyFill="1" applyBorder="1" applyAlignment="1">
      <alignment horizontal="right" vertical="center"/>
    </xf>
    <xf numFmtId="4" fontId="6" fillId="0" borderId="27" xfId="0" applyNumberFormat="1" applyFont="1" applyFill="1" applyBorder="1" applyAlignment="1">
      <alignment horizontal="right" vertical="center"/>
    </xf>
    <xf numFmtId="0" fontId="22" fillId="5" borderId="28" xfId="2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22" fillId="5" borderId="4" xfId="2" applyFont="1" applyFill="1" applyBorder="1" applyAlignment="1">
      <alignment horizontal="left"/>
    </xf>
    <xf numFmtId="0" fontId="5" fillId="0" borderId="34" xfId="2" applyFont="1" applyBorder="1" applyAlignment="1">
      <alignment horizontal="center" vertical="top"/>
    </xf>
  </cellXfs>
  <cellStyles count="27">
    <cellStyle name="Comma" xfId="1" builtinId="3"/>
    <cellStyle name="Comma 2" xfId="13" xr:uid="{A8F9ED9D-0F95-463A-8EE1-E65BE10B001E}"/>
    <cellStyle name="Comma 2 2" xfId="21" xr:uid="{EA2A74F4-3EE1-4CC3-BF6E-D5F2CEA55B4B}"/>
    <cellStyle name="Comma 3" xfId="19" xr:uid="{D71EC8EF-56B6-4221-9D0B-E50163525B79}"/>
    <cellStyle name="Comma 4" xfId="10" xr:uid="{046C50DB-7A68-4DC7-AF23-6DC4C3616612}"/>
    <cellStyle name="Currency 2" xfId="7" xr:uid="{049E16E5-8E18-4EC9-81C8-767C3A6716B8}"/>
    <cellStyle name="Currency 2 2" xfId="20" xr:uid="{FC1BEBFD-2611-47FE-AFE6-D48B138B2866}"/>
    <cellStyle name="Currency 3" xfId="12" xr:uid="{A8BF2FBA-8EB5-4C9B-AD2B-0840429985BF}"/>
    <cellStyle name="Excel Built-in Normal" xfId="17" xr:uid="{28BBDC15-4024-4984-B88E-2C8B62F861B1}"/>
    <cellStyle name="Hyperlink" xfId="25" builtinId="8"/>
    <cellStyle name="Normal" xfId="0" builtinId="0"/>
    <cellStyle name="Normal 2" xfId="2" xr:uid="{BF75BE67-880C-4492-84A0-6B866E599F51}"/>
    <cellStyle name="Normal 2 2" xfId="5" xr:uid="{F2D38906-4D0D-4DAC-A7F8-D94F9BC7A3E5}"/>
    <cellStyle name="Normal 3" xfId="3" xr:uid="{C646109A-A65F-4CB2-AB13-7C0CBFA6C08A}"/>
    <cellStyle name="Normal 3 2" xfId="4" xr:uid="{4DD0FD63-DBD3-45E3-8604-AE5F08B15676}"/>
    <cellStyle name="Normal 3 2 2" xfId="15" xr:uid="{774D218A-AD57-4BFF-A6EA-83A11299EF7F}"/>
    <cellStyle name="Normal 4" xfId="14" xr:uid="{EFCD0465-0E94-46EA-A7E1-4971AD099F5B}"/>
    <cellStyle name="Normal 4 2" xfId="22" xr:uid="{3900310F-6DAF-41E4-8B63-915EFE383327}"/>
    <cellStyle name="Normal 4 3" xfId="26" xr:uid="{AE719B73-CE4B-4682-B9D6-BCE8ABA3C1D2}"/>
    <cellStyle name="Normal 4 7" xfId="9" xr:uid="{D0E5B0E9-B2F7-46D5-9F07-B1DF9E384645}"/>
    <cellStyle name="Normal 5" xfId="6" xr:uid="{67E9FE64-59FE-4826-B9A1-05D14DE2C1BC}"/>
    <cellStyle name="Normal 5 2" xfId="24" xr:uid="{A8D4E814-7062-4C19-9956-787889744B36}"/>
    <cellStyle name="Normal 5 3" xfId="18" xr:uid="{FD3C5743-CC4C-4879-AB28-9E7A73FE9303}"/>
    <cellStyle name="Per cent 2" xfId="11" xr:uid="{8F5B41FA-5BCE-42AF-8CFF-40272A4522FF}"/>
    <cellStyle name="Percent 2" xfId="16" xr:uid="{4241EFF3-4185-4019-960B-A00BA0C7D624}"/>
    <cellStyle name="Percent 2 2" xfId="23" xr:uid="{E7433856-ED0B-4134-BF5C-EC3C20179693}"/>
    <cellStyle name="Percent 3" xfId="8" xr:uid="{ECC42E32-DBA3-4BEF-A930-32B596E86AA7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B6D482B-189F-4150-86E5-4333B149DBF6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BDA42C8-34F5-40E6-A376-DE45426E7F63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46776E4-7358-4D98-AD26-978449D6205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0</xdr:colOff>
      <xdr:row>4</xdr:row>
      <xdr:rowOff>9525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5BD4A68A-CBD3-4B3E-B33A-96FC20F0E6EE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6" name="Line 17">
          <a:extLst>
            <a:ext uri="{FF2B5EF4-FFF2-40B4-BE49-F238E27FC236}">
              <a16:creationId xmlns:a16="http://schemas.microsoft.com/office/drawing/2014/main" id="{CD36FA5A-A41B-4CF1-9B28-6CB405B3F15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7" name="Line 18">
          <a:extLst>
            <a:ext uri="{FF2B5EF4-FFF2-40B4-BE49-F238E27FC236}">
              <a16:creationId xmlns:a16="http://schemas.microsoft.com/office/drawing/2014/main" id="{C79509CA-5818-40D5-9C43-06DBB47F7799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0CCCE835-4867-4C42-BB93-219A6DFF58E6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C4B29242-648F-437E-926D-A35B01B4EAF6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0" name="Line 22">
          <a:extLst>
            <a:ext uri="{FF2B5EF4-FFF2-40B4-BE49-F238E27FC236}">
              <a16:creationId xmlns:a16="http://schemas.microsoft.com/office/drawing/2014/main" id="{25C2B179-CD9E-47E3-BB4D-F3D1BF650F26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0</xdr:colOff>
      <xdr:row>4</xdr:row>
      <xdr:rowOff>9525</xdr:rowOff>
    </xdr:to>
    <xdr:sp macro="" textlink="">
      <xdr:nvSpPr>
        <xdr:cNvPr id="11" name="Line 23">
          <a:extLst>
            <a:ext uri="{FF2B5EF4-FFF2-40B4-BE49-F238E27FC236}">
              <a16:creationId xmlns:a16="http://schemas.microsoft.com/office/drawing/2014/main" id="{4E627096-F21C-4F9C-8772-3F3C730B8278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A74106EC-B8FB-4F0B-AEFA-FCD095B9B4F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AEA55378-0535-4138-9689-0AFB8806534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3E7BA141-2FB8-418C-A6AD-2F8BF5DBA3B3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9FFB19D1-B448-4D36-89A6-29EE930E33D4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9D761684-7EE9-42CA-8758-B3662A910418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0</xdr:colOff>
      <xdr:row>4</xdr:row>
      <xdr:rowOff>9525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72244DD-93A7-4D30-83EE-FF8C731825F6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298B34FB-576D-4420-B7CA-8946BBFB8E4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9" name="Line 31">
          <a:extLst>
            <a:ext uri="{FF2B5EF4-FFF2-40B4-BE49-F238E27FC236}">
              <a16:creationId xmlns:a16="http://schemas.microsoft.com/office/drawing/2014/main" id="{8D0DB9C0-9984-45C1-B66A-2982636A53CF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0" name="Line 32">
          <a:extLst>
            <a:ext uri="{FF2B5EF4-FFF2-40B4-BE49-F238E27FC236}">
              <a16:creationId xmlns:a16="http://schemas.microsoft.com/office/drawing/2014/main" id="{909B3739-E223-480F-87D2-E22721913569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1" name="Line 33">
          <a:extLst>
            <a:ext uri="{FF2B5EF4-FFF2-40B4-BE49-F238E27FC236}">
              <a16:creationId xmlns:a16="http://schemas.microsoft.com/office/drawing/2014/main" id="{961F6AC0-1A1E-49C5-884B-AAD394DCED95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2" name="Line 34">
          <a:extLst>
            <a:ext uri="{FF2B5EF4-FFF2-40B4-BE49-F238E27FC236}">
              <a16:creationId xmlns:a16="http://schemas.microsoft.com/office/drawing/2014/main" id="{72D7D491-756A-4C32-A7C3-965E4544896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0</xdr:colOff>
      <xdr:row>4</xdr:row>
      <xdr:rowOff>9525</xdr:rowOff>
    </xdr:to>
    <xdr:sp macro="" textlink="">
      <xdr:nvSpPr>
        <xdr:cNvPr id="23" name="Line 35">
          <a:extLst>
            <a:ext uri="{FF2B5EF4-FFF2-40B4-BE49-F238E27FC236}">
              <a16:creationId xmlns:a16="http://schemas.microsoft.com/office/drawing/2014/main" id="{552E6494-1496-4E56-B42A-5EF359CF4070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4" name="Line 36">
          <a:extLst>
            <a:ext uri="{FF2B5EF4-FFF2-40B4-BE49-F238E27FC236}">
              <a16:creationId xmlns:a16="http://schemas.microsoft.com/office/drawing/2014/main" id="{F32550AC-1EF8-4271-955E-FFC48BCB32C1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5" name="Line 37">
          <a:extLst>
            <a:ext uri="{FF2B5EF4-FFF2-40B4-BE49-F238E27FC236}">
              <a16:creationId xmlns:a16="http://schemas.microsoft.com/office/drawing/2014/main" id="{53ADA82A-94CC-409A-8142-F26DCD3094BE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</xdr:rowOff>
    </xdr:from>
    <xdr:to>
      <xdr:col>4</xdr:col>
      <xdr:colOff>0</xdr:colOff>
      <xdr:row>3</xdr:row>
      <xdr:rowOff>9525</xdr:rowOff>
    </xdr:to>
    <xdr:sp macro="" textlink="">
      <xdr:nvSpPr>
        <xdr:cNvPr id="26" name="Line 38">
          <a:extLst>
            <a:ext uri="{FF2B5EF4-FFF2-40B4-BE49-F238E27FC236}">
              <a16:creationId xmlns:a16="http://schemas.microsoft.com/office/drawing/2014/main" id="{1F7B3255-F31A-46D7-91EB-3EC6E3C6BC5D}"/>
            </a:ext>
          </a:extLst>
        </xdr:cNvPr>
        <xdr:cNvSpPr>
          <a:spLocks noChangeShapeType="1"/>
        </xdr:cNvSpPr>
      </xdr:nvSpPr>
      <xdr:spPr bwMode="auto">
        <a:xfrm>
          <a:off x="5438775" y="838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7" name="Line 39">
          <a:extLst>
            <a:ext uri="{FF2B5EF4-FFF2-40B4-BE49-F238E27FC236}">
              <a16:creationId xmlns:a16="http://schemas.microsoft.com/office/drawing/2014/main" id="{71442591-74D1-49C2-B5BD-2A52DC281568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8" name="Line 40">
          <a:extLst>
            <a:ext uri="{FF2B5EF4-FFF2-40B4-BE49-F238E27FC236}">
              <a16:creationId xmlns:a16="http://schemas.microsoft.com/office/drawing/2014/main" id="{3D2D6803-AC86-4AE9-93BB-0383B6DD7D27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</xdr:row>
      <xdr:rowOff>9525</xdr:rowOff>
    </xdr:from>
    <xdr:to>
      <xdr:col>4</xdr:col>
      <xdr:colOff>0</xdr:colOff>
      <xdr:row>4</xdr:row>
      <xdr:rowOff>9525</xdr:rowOff>
    </xdr:to>
    <xdr:sp macro="" textlink="">
      <xdr:nvSpPr>
        <xdr:cNvPr id="29" name="Line 41">
          <a:extLst>
            <a:ext uri="{FF2B5EF4-FFF2-40B4-BE49-F238E27FC236}">
              <a16:creationId xmlns:a16="http://schemas.microsoft.com/office/drawing/2014/main" id="{486C1328-201A-4BFC-88DC-F7B92477A68A}"/>
            </a:ext>
          </a:extLst>
        </xdr:cNvPr>
        <xdr:cNvSpPr>
          <a:spLocks noChangeShapeType="1"/>
        </xdr:cNvSpPr>
      </xdr:nvSpPr>
      <xdr:spPr bwMode="auto">
        <a:xfrm>
          <a:off x="5438775" y="876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0" name="Line 42">
          <a:extLst>
            <a:ext uri="{FF2B5EF4-FFF2-40B4-BE49-F238E27FC236}">
              <a16:creationId xmlns:a16="http://schemas.microsoft.com/office/drawing/2014/main" id="{63A8CEFE-C95C-4070-BFD2-C9A4041E1CB5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31" name="Line 43">
          <a:extLst>
            <a:ext uri="{FF2B5EF4-FFF2-40B4-BE49-F238E27FC236}">
              <a16:creationId xmlns:a16="http://schemas.microsoft.com/office/drawing/2014/main" id="{72F7C06B-3F06-4F96-942B-8BB2E0F2F940}"/>
            </a:ext>
          </a:extLst>
        </xdr:cNvPr>
        <xdr:cNvSpPr>
          <a:spLocks noChangeShapeType="1"/>
        </xdr:cNvSpPr>
      </xdr:nvSpPr>
      <xdr:spPr bwMode="auto">
        <a:xfrm>
          <a:off x="5438775" y="95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wegler-natur.de/portfolio_1395072079/fledermaushoehle-2f/?lang=en" TargetMode="External"/><Relationship Id="rId13" Type="http://schemas.openxmlformats.org/officeDocument/2006/relationships/hyperlink" Target="https://vestre.com/uk/products/picnic-tables/berg-picnic-table" TargetMode="External"/><Relationship Id="rId18" Type="http://schemas.openxmlformats.org/officeDocument/2006/relationships/hyperlink" Target="https://www.fwdp.co.uk/product/corten-weathering-steel-lectern/" TargetMode="External"/><Relationship Id="rId3" Type="http://schemas.openxmlformats.org/officeDocument/2006/relationships/hyperlink" Target="https://www.kompan.com/en/gb/p/ksw92011" TargetMode="External"/><Relationship Id="rId7" Type="http://schemas.openxmlformats.org/officeDocument/2006/relationships/hyperlink" Target="https://www.greenandblue.co.uk/products/beepost" TargetMode="External"/><Relationship Id="rId12" Type="http://schemas.openxmlformats.org/officeDocument/2006/relationships/hyperlink" Target="https://www.streetlife.com/en/products/roughready-bollards" TargetMode="External"/><Relationship Id="rId17" Type="http://schemas.openxmlformats.org/officeDocument/2006/relationships/hyperlink" Target="https://www.parcsigns.co.uk/" TargetMode="External"/><Relationship Id="rId2" Type="http://schemas.openxmlformats.org/officeDocument/2006/relationships/hyperlink" Target="https://www.kompan.com/en/gb/p/fsw101" TargetMode="External"/><Relationship Id="rId16" Type="http://schemas.openxmlformats.org/officeDocument/2006/relationships/hyperlink" Target="https://www.parcsigns.co.uk/" TargetMode="External"/><Relationship Id="rId20" Type="http://schemas.openxmlformats.org/officeDocument/2006/relationships/printerSettings" Target="../printerSettings/printerSettings7.bin"/><Relationship Id="rId1" Type="http://schemas.openxmlformats.org/officeDocument/2006/relationships/hyperlink" Target="https://www.redlynchleisure.co.uk/product/metal-table-tennis-table/" TargetMode="External"/><Relationship Id="rId6" Type="http://schemas.openxmlformats.org/officeDocument/2006/relationships/hyperlink" Target="https://timberplay.com/product/6.11000" TargetMode="External"/><Relationship Id="rId11" Type="http://schemas.openxmlformats.org/officeDocument/2006/relationships/hyperlink" Target="https://vestre.com/uk/products/cycle-parking/vroom-bicycle-rack" TargetMode="External"/><Relationship Id="rId5" Type="http://schemas.openxmlformats.org/officeDocument/2006/relationships/hyperlink" Target="https://timberplay.com/product/6.06000" TargetMode="External"/><Relationship Id="rId15" Type="http://schemas.openxmlformats.org/officeDocument/2006/relationships/hyperlink" Target="https://vestre.com/uk/products/seating/april-seat-2" TargetMode="External"/><Relationship Id="rId10" Type="http://schemas.openxmlformats.org/officeDocument/2006/relationships/hyperlink" Target="https://www.streetlife.com/en/products/box-bins-extra-slim" TargetMode="External"/><Relationship Id="rId19" Type="http://schemas.openxmlformats.org/officeDocument/2006/relationships/hyperlink" Target="https://www.fwdp.co.uk/product/corten-weathering-steel-lectern/" TargetMode="External"/><Relationship Id="rId4" Type="http://schemas.openxmlformats.org/officeDocument/2006/relationships/hyperlink" Target="https://timberplay.com/product/6.81000" TargetMode="External"/><Relationship Id="rId9" Type="http://schemas.openxmlformats.org/officeDocument/2006/relationships/hyperlink" Target="https://www.vivarapro.co.uk/product/woodstone-seville-nest-box-32mm-brown/" TargetMode="External"/><Relationship Id="rId14" Type="http://schemas.openxmlformats.org/officeDocument/2006/relationships/hyperlink" Target="https://vestre.com/uk/products/picnic-tables/berg-picnic-tabl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8CB0-DEDA-44CA-BAC2-BA7A7D7005C5}">
  <dimension ref="A1:P81"/>
  <sheetViews>
    <sheetView tabSelected="1" view="pageBreakPreview" topLeftCell="A35" zoomScaleNormal="100" zoomScaleSheetLayoutView="100" workbookViewId="0">
      <selection activeCell="D50" sqref="D50"/>
    </sheetView>
  </sheetViews>
  <sheetFormatPr baseColWidth="10" defaultColWidth="9.1640625" defaultRowHeight="14" x14ac:dyDescent="0.2"/>
  <cols>
    <col min="1" max="1" width="34.33203125" style="217" bestFit="1" customWidth="1"/>
    <col min="2" max="2" width="11" style="217" customWidth="1"/>
    <col min="3" max="3" width="6.6640625" style="217" customWidth="1"/>
    <col min="4" max="4" width="29.5" style="217" customWidth="1"/>
    <col min="5" max="5" width="20.6640625" style="217" customWidth="1"/>
    <col min="6" max="6" width="14.83203125" style="217" customWidth="1"/>
    <col min="7" max="7" width="11.33203125" style="217" customWidth="1"/>
    <col min="8" max="15" width="9.1640625" style="217"/>
    <col min="16" max="16" width="11.6640625" style="217" bestFit="1" customWidth="1"/>
    <col min="17" max="16384" width="9.1640625" style="217"/>
  </cols>
  <sheetData>
    <row r="1" spans="1:7" s="116" customFormat="1" ht="8" customHeight="1" x14ac:dyDescent="0.2">
      <c r="A1" s="127"/>
      <c r="B1" s="128"/>
      <c r="C1" s="128"/>
      <c r="D1" s="128"/>
      <c r="E1" s="128"/>
      <c r="F1" s="128"/>
      <c r="G1" s="129"/>
    </row>
    <row r="2" spans="1:7" s="116" customFormat="1" ht="39" x14ac:dyDescent="0.45">
      <c r="A2" s="277" t="s">
        <v>372</v>
      </c>
      <c r="B2" s="278"/>
      <c r="C2" s="278"/>
      <c r="D2" s="278"/>
      <c r="E2" s="278"/>
      <c r="F2" s="278"/>
      <c r="G2" s="279"/>
    </row>
    <row r="3" spans="1:7" s="116" customFormat="1" ht="19" x14ac:dyDescent="0.2">
      <c r="A3" s="241"/>
      <c r="B3" s="242"/>
      <c r="C3" s="242"/>
      <c r="D3" s="242"/>
      <c r="E3" s="242"/>
      <c r="F3" s="242"/>
      <c r="G3" s="243"/>
    </row>
    <row r="4" spans="1:7" s="116" customFormat="1" ht="3" customHeight="1" x14ac:dyDescent="0.2">
      <c r="A4" s="130"/>
      <c r="B4" s="131"/>
      <c r="C4" s="131"/>
      <c r="D4" s="131"/>
      <c r="E4" s="131"/>
      <c r="F4" s="131"/>
      <c r="G4" s="132"/>
    </row>
    <row r="5" spans="1:7" s="116" customFormat="1" ht="16" x14ac:dyDescent="0.2">
      <c r="A5" s="244"/>
      <c r="B5" s="245"/>
      <c r="C5" s="245"/>
      <c r="D5" s="245"/>
      <c r="E5" s="245"/>
      <c r="F5" s="245"/>
      <c r="G5" s="246"/>
    </row>
    <row r="6" spans="1:7" s="116" customFormat="1" ht="3" customHeight="1" x14ac:dyDescent="0.2">
      <c r="A6" s="133"/>
      <c r="B6" s="134"/>
      <c r="C6" s="134"/>
      <c r="D6" s="134"/>
      <c r="E6" s="134"/>
      <c r="F6" s="134"/>
      <c r="G6" s="135"/>
    </row>
    <row r="7" spans="1:7" s="116" customFormat="1" ht="16" x14ac:dyDescent="0.2">
      <c r="A7" s="244"/>
      <c r="B7" s="245"/>
      <c r="C7" s="245"/>
      <c r="D7" s="245"/>
      <c r="E7" s="245"/>
      <c r="F7" s="245"/>
      <c r="G7" s="246"/>
    </row>
    <row r="8" spans="1:7" s="116" customFormat="1" ht="16" x14ac:dyDescent="0.2">
      <c r="A8" s="133"/>
      <c r="B8" s="134"/>
      <c r="C8" s="134"/>
      <c r="D8" s="134"/>
      <c r="E8" s="134"/>
      <c r="F8" s="134"/>
      <c r="G8" s="135"/>
    </row>
    <row r="9" spans="1:7" s="116" customFormat="1" ht="16" x14ac:dyDescent="0.2">
      <c r="A9" s="133"/>
      <c r="B9" s="134"/>
      <c r="C9" s="134"/>
      <c r="D9" s="134"/>
      <c r="E9" s="134"/>
      <c r="F9" s="134"/>
      <c r="G9" s="135"/>
    </row>
    <row r="10" spans="1:7" s="116" customFormat="1" ht="8" customHeight="1" x14ac:dyDescent="0.2">
      <c r="A10" s="136"/>
      <c r="B10" s="137"/>
      <c r="C10" s="137"/>
      <c r="D10" s="137"/>
      <c r="E10" s="137"/>
      <c r="F10" s="137"/>
      <c r="G10" s="138"/>
    </row>
    <row r="11" spans="1:7" s="116" customFormat="1" ht="16" x14ac:dyDescent="0.2">
      <c r="A11" s="247" t="s">
        <v>157</v>
      </c>
      <c r="B11" s="248"/>
      <c r="C11" s="248"/>
      <c r="D11" s="248"/>
      <c r="E11" s="248"/>
      <c r="F11" s="248"/>
      <c r="G11" s="249"/>
    </row>
    <row r="12" spans="1:7" s="141" customFormat="1" ht="16" x14ac:dyDescent="0.15">
      <c r="A12" s="139" t="s">
        <v>158</v>
      </c>
      <c r="B12" s="250" t="s">
        <v>185</v>
      </c>
      <c r="C12" s="250"/>
      <c r="D12" s="251"/>
      <c r="E12" s="218" t="s">
        <v>159</v>
      </c>
      <c r="F12" s="219"/>
      <c r="G12" s="140"/>
    </row>
    <row r="13" spans="1:7" s="141" customFormat="1" ht="16" x14ac:dyDescent="0.15">
      <c r="A13" s="142" t="s">
        <v>160</v>
      </c>
      <c r="B13" s="237" t="s">
        <v>187</v>
      </c>
      <c r="C13" s="237"/>
      <c r="D13" s="238"/>
      <c r="E13" s="142" t="s">
        <v>161</v>
      </c>
      <c r="F13" s="220"/>
      <c r="G13" s="143"/>
    </row>
    <row r="14" spans="1:7" s="141" customFormat="1" ht="16" x14ac:dyDescent="0.15">
      <c r="A14" s="144" t="s">
        <v>162</v>
      </c>
      <c r="B14" s="239" t="s">
        <v>186</v>
      </c>
      <c r="C14" s="239"/>
      <c r="D14" s="240"/>
      <c r="E14" s="144" t="s">
        <v>163</v>
      </c>
      <c r="F14" s="221" t="s">
        <v>272</v>
      </c>
      <c r="G14" s="145"/>
    </row>
    <row r="15" spans="1:7" s="141" customFormat="1" ht="6" customHeight="1" x14ac:dyDescent="0.15">
      <c r="A15" s="139"/>
      <c r="B15" s="146"/>
      <c r="C15" s="146"/>
      <c r="D15" s="146"/>
      <c r="E15" s="147"/>
      <c r="F15" s="148"/>
      <c r="G15" s="140"/>
    </row>
    <row r="16" spans="1:7" s="141" customFormat="1" ht="16" x14ac:dyDescent="0.15">
      <c r="A16" s="149" t="s">
        <v>164</v>
      </c>
      <c r="B16" s="141" t="s">
        <v>189</v>
      </c>
      <c r="C16" s="150"/>
      <c r="D16" s="150"/>
      <c r="E16" s="150"/>
      <c r="F16" s="150"/>
      <c r="G16" s="151"/>
    </row>
    <row r="17" spans="1:7" s="141" customFormat="1" ht="16" x14ac:dyDescent="0.15">
      <c r="A17" s="149"/>
      <c r="G17" s="143"/>
    </row>
    <row r="18" spans="1:7" s="141" customFormat="1" ht="16" x14ac:dyDescent="0.15">
      <c r="A18" s="149"/>
      <c r="G18" s="143"/>
    </row>
    <row r="19" spans="1:7" s="141" customFormat="1" ht="16" x14ac:dyDescent="0.15">
      <c r="A19" s="152"/>
      <c r="B19" s="153"/>
      <c r="C19" s="153"/>
      <c r="D19" s="153"/>
      <c r="E19" s="153"/>
      <c r="F19" s="153"/>
      <c r="G19" s="154"/>
    </row>
    <row r="20" spans="1:7" s="141" customFormat="1" ht="6" customHeight="1" x14ac:dyDescent="0.15">
      <c r="A20" s="155"/>
      <c r="B20" s="156"/>
      <c r="C20" s="156"/>
      <c r="D20" s="156"/>
      <c r="E20" s="156"/>
      <c r="F20" s="156"/>
      <c r="G20" s="157"/>
    </row>
    <row r="21" spans="1:7" s="141" customFormat="1" ht="16" x14ac:dyDescent="0.15">
      <c r="A21" s="149" t="s">
        <v>165</v>
      </c>
      <c r="B21" s="141" t="s">
        <v>188</v>
      </c>
      <c r="G21" s="158"/>
    </row>
    <row r="22" spans="1:7" s="141" customFormat="1" ht="16" x14ac:dyDescent="0.15">
      <c r="A22" s="149"/>
      <c r="B22" s="141" t="s">
        <v>371</v>
      </c>
      <c r="G22" s="158"/>
    </row>
    <row r="23" spans="1:7" s="141" customFormat="1" ht="16" x14ac:dyDescent="0.15">
      <c r="A23" s="149"/>
      <c r="G23" s="158"/>
    </row>
    <row r="24" spans="1:7" s="141" customFormat="1" ht="16" x14ac:dyDescent="0.15">
      <c r="A24" s="152"/>
      <c r="B24" s="153"/>
      <c r="C24" s="153"/>
      <c r="D24" s="153"/>
      <c r="E24" s="159"/>
      <c r="F24" s="159"/>
      <c r="G24" s="154"/>
    </row>
    <row r="25" spans="1:7" s="141" customFormat="1" ht="6" customHeight="1" x14ac:dyDescent="0.15">
      <c r="A25" s="155"/>
      <c r="B25" s="156"/>
      <c r="C25" s="156"/>
      <c r="D25" s="156"/>
      <c r="E25" s="160"/>
      <c r="F25" s="160"/>
      <c r="G25" s="157"/>
    </row>
    <row r="26" spans="1:7" s="141" customFormat="1" ht="27" customHeight="1" x14ac:dyDescent="0.15">
      <c r="A26" s="149" t="s">
        <v>166</v>
      </c>
      <c r="B26" s="164" t="s">
        <v>391</v>
      </c>
      <c r="C26" s="150"/>
      <c r="D26" s="150"/>
      <c r="E26" s="150"/>
      <c r="F26" s="150"/>
      <c r="G26" s="151"/>
    </row>
    <row r="27" spans="1:7" s="141" customFormat="1" ht="27" customHeight="1" x14ac:dyDescent="0.15">
      <c r="A27" s="149" t="s">
        <v>387</v>
      </c>
      <c r="B27" s="164" t="s">
        <v>377</v>
      </c>
      <c r="C27" s="150"/>
      <c r="D27" s="150"/>
      <c r="E27" s="150"/>
      <c r="F27" s="150"/>
      <c r="G27" s="151"/>
    </row>
    <row r="28" spans="1:7" s="141" customFormat="1" ht="27" customHeight="1" x14ac:dyDescent="0.15">
      <c r="A28" s="149" t="s">
        <v>386</v>
      </c>
      <c r="B28" s="164" t="s">
        <v>378</v>
      </c>
      <c r="C28" s="150"/>
      <c r="D28" s="150"/>
      <c r="E28" s="150"/>
      <c r="F28" s="150"/>
      <c r="G28" s="151"/>
    </row>
    <row r="29" spans="1:7" s="141" customFormat="1" ht="27" customHeight="1" x14ac:dyDescent="0.15">
      <c r="A29" s="149"/>
      <c r="B29" s="164" t="s">
        <v>379</v>
      </c>
      <c r="C29" s="150"/>
      <c r="D29" s="150"/>
      <c r="E29" s="150"/>
      <c r="F29" s="150"/>
      <c r="G29" s="151"/>
    </row>
    <row r="30" spans="1:7" s="141" customFormat="1" ht="27" customHeight="1" x14ac:dyDescent="0.15">
      <c r="A30" s="149"/>
      <c r="B30" s="164" t="s">
        <v>380</v>
      </c>
      <c r="C30" s="150"/>
      <c r="D30" s="150"/>
      <c r="E30" s="150"/>
      <c r="F30" s="150"/>
      <c r="G30" s="151"/>
    </row>
    <row r="31" spans="1:7" s="141" customFormat="1" ht="27" customHeight="1" x14ac:dyDescent="0.15">
      <c r="A31" s="149"/>
      <c r="B31" s="164" t="s">
        <v>381</v>
      </c>
      <c r="C31" s="150"/>
      <c r="D31" s="150"/>
      <c r="E31" s="150"/>
      <c r="F31" s="150"/>
      <c r="G31" s="151"/>
    </row>
    <row r="32" spans="1:7" s="141" customFormat="1" ht="27" customHeight="1" x14ac:dyDescent="0.15">
      <c r="A32" s="149"/>
      <c r="B32" s="164" t="s">
        <v>382</v>
      </c>
      <c r="C32" s="150"/>
      <c r="D32" s="150"/>
      <c r="E32" s="150"/>
      <c r="F32" s="150"/>
      <c r="G32" s="151"/>
    </row>
    <row r="33" spans="1:7" s="141" customFormat="1" ht="27" customHeight="1" x14ac:dyDescent="0.15">
      <c r="A33" s="149"/>
      <c r="B33" s="164" t="s">
        <v>383</v>
      </c>
      <c r="C33" s="150"/>
      <c r="D33" s="150"/>
      <c r="E33" s="150"/>
      <c r="F33" s="150"/>
      <c r="G33" s="151"/>
    </row>
    <row r="34" spans="1:7" s="141" customFormat="1" ht="27" customHeight="1" x14ac:dyDescent="0.15">
      <c r="A34" s="149"/>
      <c r="B34" s="164" t="s">
        <v>384</v>
      </c>
      <c r="C34" s="150"/>
      <c r="D34" s="150"/>
      <c r="E34" s="150"/>
      <c r="F34" s="150"/>
      <c r="G34" s="151"/>
    </row>
    <row r="35" spans="1:7" s="141" customFormat="1" ht="27" customHeight="1" x14ac:dyDescent="0.15">
      <c r="A35" s="149"/>
      <c r="B35" s="164" t="s">
        <v>385</v>
      </c>
      <c r="C35" s="150"/>
      <c r="D35" s="150"/>
      <c r="E35" s="150"/>
      <c r="F35" s="150"/>
      <c r="G35" s="151"/>
    </row>
    <row r="36" spans="1:7" s="141" customFormat="1" ht="27" customHeight="1" x14ac:dyDescent="0.15">
      <c r="A36" s="152" t="s">
        <v>390</v>
      </c>
      <c r="B36" s="153" t="s">
        <v>373</v>
      </c>
      <c r="C36" s="153"/>
      <c r="D36" s="153"/>
      <c r="E36" s="150"/>
      <c r="F36" s="150"/>
      <c r="G36" s="151"/>
    </row>
    <row r="37" spans="1:7" s="141" customFormat="1" ht="27" customHeight="1" x14ac:dyDescent="0.15">
      <c r="A37" s="161" t="s">
        <v>388</v>
      </c>
      <c r="B37" s="164" t="s">
        <v>375</v>
      </c>
      <c r="C37" s="162"/>
      <c r="D37" s="162"/>
      <c r="E37" s="162"/>
      <c r="F37" s="162"/>
      <c r="G37" s="163"/>
    </row>
    <row r="38" spans="1:7" s="141" customFormat="1" ht="27" customHeight="1" x14ac:dyDescent="0.15">
      <c r="A38" s="161"/>
      <c r="B38" s="141" t="s">
        <v>374</v>
      </c>
      <c r="E38" s="165"/>
      <c r="F38" s="166"/>
      <c r="G38" s="158"/>
    </row>
    <row r="39" spans="1:7" s="141" customFormat="1" ht="27" customHeight="1" x14ac:dyDescent="0.15">
      <c r="A39" s="161" t="s">
        <v>389</v>
      </c>
      <c r="B39" s="141" t="s">
        <v>376</v>
      </c>
      <c r="E39" s="165"/>
      <c r="F39" s="166"/>
      <c r="G39" s="158"/>
    </row>
    <row r="40" spans="1:7" s="141" customFormat="1" ht="27" customHeight="1" x14ac:dyDescent="0.15">
      <c r="A40" s="152"/>
      <c r="B40" s="153"/>
      <c r="C40" s="153"/>
      <c r="D40" s="153"/>
      <c r="E40" s="159"/>
      <c r="F40" s="159"/>
      <c r="G40" s="154"/>
    </row>
    <row r="41" spans="1:7" s="141" customFormat="1" ht="27" customHeight="1" x14ac:dyDescent="0.15">
      <c r="A41" s="155"/>
      <c r="B41" s="156"/>
      <c r="C41" s="156"/>
      <c r="D41" s="156"/>
      <c r="E41" s="160"/>
      <c r="F41" s="160"/>
      <c r="G41" s="157"/>
    </row>
    <row r="42" spans="1:7" s="141" customFormat="1" ht="27" customHeight="1" x14ac:dyDescent="0.15">
      <c r="A42" s="149" t="s">
        <v>167</v>
      </c>
      <c r="B42" s="164"/>
      <c r="G42" s="158"/>
    </row>
    <row r="43" spans="1:7" s="141" customFormat="1" ht="27" customHeight="1" x14ac:dyDescent="0.15">
      <c r="A43" s="149" t="s">
        <v>387</v>
      </c>
      <c r="B43" s="164" t="s">
        <v>377</v>
      </c>
      <c r="C43" s="150"/>
      <c r="D43" s="150"/>
      <c r="E43" s="167"/>
      <c r="F43" s="167"/>
      <c r="G43" s="168"/>
    </row>
    <row r="44" spans="1:7" s="141" customFormat="1" ht="16" x14ac:dyDescent="0.15">
      <c r="A44" s="169"/>
      <c r="C44" s="170"/>
      <c r="D44" s="170"/>
      <c r="E44" s="170"/>
      <c r="F44" s="170"/>
      <c r="G44" s="171"/>
    </row>
    <row r="45" spans="1:7" s="141" customFormat="1" ht="16" x14ac:dyDescent="0.15">
      <c r="A45" s="169"/>
      <c r="C45" s="170"/>
      <c r="D45" s="170"/>
      <c r="E45" s="170"/>
      <c r="F45" s="170"/>
      <c r="G45" s="171"/>
    </row>
    <row r="46" spans="1:7" s="141" customFormat="1" ht="16" x14ac:dyDescent="0.15">
      <c r="A46" s="152"/>
      <c r="B46" s="153"/>
      <c r="C46" s="153"/>
      <c r="D46" s="153"/>
      <c r="E46" s="159"/>
      <c r="F46" s="159"/>
      <c r="G46" s="154"/>
    </row>
    <row r="47" spans="1:7" s="141" customFormat="1" ht="6" customHeight="1" x14ac:dyDescent="0.15">
      <c r="A47" s="155"/>
      <c r="B47" s="156"/>
      <c r="C47" s="156"/>
      <c r="D47" s="156"/>
      <c r="E47" s="160"/>
      <c r="F47" s="160"/>
      <c r="G47" s="157"/>
    </row>
    <row r="48" spans="1:7" s="141" customFormat="1" ht="16" x14ac:dyDescent="0.15">
      <c r="A48" s="149" t="s">
        <v>168</v>
      </c>
      <c r="B48" s="164" t="s">
        <v>392</v>
      </c>
      <c r="G48" s="158"/>
    </row>
    <row r="49" spans="1:16" s="141" customFormat="1" ht="16" x14ac:dyDescent="0.15">
      <c r="A49" s="142"/>
      <c r="B49" s="164" t="s">
        <v>393</v>
      </c>
      <c r="E49" s="165"/>
      <c r="G49" s="158"/>
    </row>
    <row r="50" spans="1:16" s="141" customFormat="1" ht="16" x14ac:dyDescent="0.15">
      <c r="A50" s="142"/>
      <c r="B50" s="164" t="s">
        <v>394</v>
      </c>
      <c r="E50" s="165"/>
      <c r="G50" s="158"/>
    </row>
    <row r="51" spans="1:16" s="141" customFormat="1" ht="16" x14ac:dyDescent="0.15">
      <c r="A51" s="142"/>
      <c r="B51" s="141" t="s">
        <v>395</v>
      </c>
      <c r="E51" s="165"/>
      <c r="G51" s="158"/>
    </row>
    <row r="52" spans="1:16" s="141" customFormat="1" ht="17" thickBot="1" x14ac:dyDescent="0.2">
      <c r="A52" s="172"/>
      <c r="B52" s="153"/>
      <c r="C52" s="153"/>
      <c r="D52" s="153"/>
      <c r="E52" s="173"/>
      <c r="F52" s="153"/>
      <c r="G52" s="154"/>
    </row>
    <row r="53" spans="1:16" s="141" customFormat="1" ht="20" thickTop="1" x14ac:dyDescent="0.15">
      <c r="A53" s="174" t="s">
        <v>169</v>
      </c>
      <c r="B53" s="280"/>
      <c r="C53" s="175"/>
      <c r="D53" s="176"/>
      <c r="E53" s="177" t="s">
        <v>170</v>
      </c>
      <c r="F53" s="178" t="s">
        <v>171</v>
      </c>
      <c r="G53" s="178" t="s">
        <v>172</v>
      </c>
    </row>
    <row r="54" spans="1:16" s="141" customFormat="1" ht="16" x14ac:dyDescent="0.15">
      <c r="A54" s="179"/>
      <c r="B54" s="156"/>
      <c r="D54" s="180" t="s">
        <v>3</v>
      </c>
      <c r="E54" s="181" t="s">
        <v>173</v>
      </c>
      <c r="F54" s="181" t="s">
        <v>174</v>
      </c>
      <c r="G54" s="181" t="s">
        <v>175</v>
      </c>
    </row>
    <row r="55" spans="1:16" s="141" customFormat="1" ht="19" x14ac:dyDescent="0.2">
      <c r="A55" s="182"/>
      <c r="B55" s="183"/>
      <c r="C55" s="184"/>
      <c r="D55" s="185"/>
      <c r="E55" s="186" t="s">
        <v>176</v>
      </c>
      <c r="F55" s="187" t="s">
        <v>177</v>
      </c>
      <c r="G55" s="188"/>
    </row>
    <row r="56" spans="1:16" s="141" customFormat="1" ht="16" x14ac:dyDescent="0.2">
      <c r="A56" s="182"/>
      <c r="B56" s="183"/>
      <c r="C56" s="184"/>
      <c r="D56" s="191"/>
      <c r="E56" s="192"/>
      <c r="F56" s="193"/>
      <c r="G56" s="194"/>
    </row>
    <row r="57" spans="1:16" s="141" customFormat="1" ht="16" x14ac:dyDescent="0.15">
      <c r="A57" s="182"/>
      <c r="B57" s="189"/>
      <c r="C57" s="190"/>
      <c r="D57" s="195" t="s">
        <v>190</v>
      </c>
      <c r="E57" s="225">
        <f>Demolition!F33</f>
        <v>0</v>
      </c>
      <c r="F57" s="196">
        <f>E57/B$80</f>
        <v>0</v>
      </c>
      <c r="G57" s="197" t="e">
        <f>E57/$E$80</f>
        <v>#REF!</v>
      </c>
    </row>
    <row r="58" spans="1:16" s="141" customFormat="1" ht="16" x14ac:dyDescent="0.15">
      <c r="A58" s="182"/>
      <c r="B58" s="189"/>
      <c r="C58" s="190"/>
      <c r="D58" s="195"/>
      <c r="E58" s="225"/>
      <c r="F58" s="196"/>
      <c r="G58" s="197"/>
      <c r="H58" s="161"/>
      <c r="N58" s="235"/>
      <c r="O58" s="235" t="s">
        <v>270</v>
      </c>
      <c r="P58" s="235" t="s">
        <v>271</v>
      </c>
    </row>
    <row r="59" spans="1:16" s="141" customFormat="1" ht="16" x14ac:dyDescent="0.15">
      <c r="A59" s="182"/>
      <c r="D59" s="195" t="s">
        <v>249</v>
      </c>
      <c r="E59" s="196" t="e">
        <f>Earthworks!#REF!</f>
        <v>#REF!</v>
      </c>
      <c r="F59" s="196" t="e">
        <f>E59/B$80</f>
        <v>#REF!</v>
      </c>
      <c r="G59" s="197" t="e">
        <f>E59/$E$80</f>
        <v>#REF!</v>
      </c>
      <c r="N59" s="235"/>
      <c r="O59" s="235">
        <v>178280</v>
      </c>
      <c r="P59" s="236" t="e">
        <f>E59-O59</f>
        <v>#REF!</v>
      </c>
    </row>
    <row r="60" spans="1:16" s="141" customFormat="1" ht="16" x14ac:dyDescent="0.15">
      <c r="A60" s="182"/>
      <c r="D60" s="195"/>
      <c r="E60" s="196"/>
      <c r="F60" s="196"/>
      <c r="G60" s="197"/>
      <c r="N60" s="235"/>
      <c r="O60" s="235"/>
      <c r="P60" s="236"/>
    </row>
    <row r="61" spans="1:16" s="141" customFormat="1" ht="16" x14ac:dyDescent="0.2">
      <c r="A61" s="182"/>
      <c r="B61" s="164"/>
      <c r="C61" s="184"/>
      <c r="D61" s="195" t="s">
        <v>210</v>
      </c>
      <c r="E61" s="196">
        <f>'Trees-shrubs-plants-grasses'!F122</f>
        <v>0</v>
      </c>
      <c r="F61" s="196">
        <f>E61/B$80</f>
        <v>0</v>
      </c>
      <c r="G61" s="197" t="e">
        <f>E61/$E$80</f>
        <v>#REF!</v>
      </c>
      <c r="N61" s="235"/>
      <c r="O61" s="235">
        <v>30770</v>
      </c>
      <c r="P61" s="236">
        <f t="shared" ref="P61:P71" si="0">E61-O61</f>
        <v>-30770</v>
      </c>
    </row>
    <row r="62" spans="1:16" s="141" customFormat="1" ht="16" x14ac:dyDescent="0.2">
      <c r="A62" s="182"/>
      <c r="B62" s="164"/>
      <c r="C62" s="184"/>
      <c r="D62" s="195"/>
      <c r="E62" s="196"/>
      <c r="F62" s="196"/>
      <c r="G62" s="197"/>
      <c r="N62" s="235"/>
      <c r="O62" s="235"/>
      <c r="P62" s="236"/>
    </row>
    <row r="63" spans="1:16" s="141" customFormat="1" ht="16" x14ac:dyDescent="0.2">
      <c r="A63" s="182"/>
      <c r="B63" s="164"/>
      <c r="C63" s="184"/>
      <c r="D63" s="195" t="s">
        <v>206</v>
      </c>
      <c r="E63" s="196">
        <f>'Pavings-Gravel'!F79</f>
        <v>0</v>
      </c>
      <c r="F63" s="196">
        <f>E63/B$80</f>
        <v>0</v>
      </c>
      <c r="G63" s="197" t="e">
        <f>E63/$E$80</f>
        <v>#REF!</v>
      </c>
      <c r="N63" s="235"/>
      <c r="O63" s="235">
        <v>211000</v>
      </c>
      <c r="P63" s="236">
        <f t="shared" si="0"/>
        <v>-211000</v>
      </c>
    </row>
    <row r="64" spans="1:16" s="141" customFormat="1" ht="16" x14ac:dyDescent="0.2">
      <c r="A64" s="182"/>
      <c r="B64" s="164"/>
      <c r="C64" s="184"/>
      <c r="D64" s="195"/>
      <c r="E64" s="196"/>
      <c r="F64" s="196"/>
      <c r="G64" s="197"/>
      <c r="N64" s="235"/>
      <c r="O64" s="235"/>
      <c r="P64" s="236"/>
    </row>
    <row r="65" spans="1:16" s="141" customFormat="1" ht="16" x14ac:dyDescent="0.2">
      <c r="A65" s="182"/>
      <c r="B65" s="198"/>
      <c r="D65" s="195" t="s">
        <v>205</v>
      </c>
      <c r="E65" s="196">
        <f>'Kerbs-Edgings'!F25</f>
        <v>0</v>
      </c>
      <c r="F65" s="196">
        <f>E65/B$80</f>
        <v>0</v>
      </c>
      <c r="G65" s="197" t="e">
        <f>E65/$E$80</f>
        <v>#REF!</v>
      </c>
      <c r="I65" s="116"/>
      <c r="N65" s="235"/>
      <c r="O65" s="235">
        <v>45660</v>
      </c>
      <c r="P65" s="236">
        <f t="shared" si="0"/>
        <v>-45660</v>
      </c>
    </row>
    <row r="66" spans="1:16" s="141" customFormat="1" ht="16" x14ac:dyDescent="0.2">
      <c r="A66" s="182"/>
      <c r="B66" s="198"/>
      <c r="D66" s="195"/>
      <c r="E66" s="196"/>
      <c r="F66" s="196"/>
      <c r="G66" s="197"/>
      <c r="I66" s="116"/>
      <c r="N66" s="235"/>
      <c r="O66" s="235"/>
      <c r="P66" s="236"/>
    </row>
    <row r="67" spans="1:16" s="141" customFormat="1" ht="16" x14ac:dyDescent="0.2">
      <c r="A67" s="182"/>
      <c r="B67" s="198"/>
      <c r="C67" s="184"/>
      <c r="D67" s="195" t="s">
        <v>209</v>
      </c>
      <c r="E67" s="196">
        <f>Furniture!F97</f>
        <v>0</v>
      </c>
      <c r="F67" s="196">
        <f>E67/B$80</f>
        <v>0</v>
      </c>
      <c r="G67" s="197" t="e">
        <f>E67/$E$80</f>
        <v>#REF!</v>
      </c>
      <c r="I67" s="116"/>
      <c r="N67" s="235"/>
      <c r="O67" s="235">
        <v>142110</v>
      </c>
      <c r="P67" s="236">
        <f t="shared" si="0"/>
        <v>-142110</v>
      </c>
    </row>
    <row r="68" spans="1:16" s="141" customFormat="1" ht="16" x14ac:dyDescent="0.2">
      <c r="A68" s="182"/>
      <c r="B68" s="198"/>
      <c r="C68" s="184"/>
      <c r="D68" s="195"/>
      <c r="E68" s="196"/>
      <c r="F68" s="196"/>
      <c r="G68" s="197"/>
      <c r="I68" s="116"/>
      <c r="N68" s="235"/>
      <c r="O68" s="235"/>
      <c r="P68" s="236"/>
    </row>
    <row r="69" spans="1:16" s="141" customFormat="1" ht="16" x14ac:dyDescent="0.2">
      <c r="A69" s="182"/>
      <c r="B69" s="198"/>
      <c r="D69" s="195" t="s">
        <v>71</v>
      </c>
      <c r="E69" s="196">
        <f>Maintenance!F31</f>
        <v>0</v>
      </c>
      <c r="F69" s="196">
        <f>E69/B$80</f>
        <v>0</v>
      </c>
      <c r="G69" s="197" t="e">
        <f t="shared" ref="G69" si="1">E69/$E$80</f>
        <v>#REF!</v>
      </c>
      <c r="I69" s="116"/>
      <c r="N69" s="235"/>
      <c r="O69" s="235">
        <v>0</v>
      </c>
      <c r="P69" s="236">
        <f t="shared" si="0"/>
        <v>0</v>
      </c>
    </row>
    <row r="70" spans="1:16" s="141" customFormat="1" ht="16" x14ac:dyDescent="0.2">
      <c r="A70" s="182"/>
      <c r="B70" s="198"/>
      <c r="D70" s="206"/>
      <c r="E70" s="199"/>
      <c r="F70" s="199"/>
      <c r="G70" s="200"/>
      <c r="I70" s="116"/>
      <c r="N70" s="235"/>
      <c r="O70" s="235"/>
      <c r="P70" s="236"/>
    </row>
    <row r="71" spans="1:16" s="141" customFormat="1" ht="16" x14ac:dyDescent="0.2">
      <c r="A71" s="182"/>
      <c r="B71" s="198"/>
      <c r="C71" s="184"/>
      <c r="D71" s="201" t="s">
        <v>178</v>
      </c>
      <c r="E71" s="202" t="e">
        <f>SUM(E57:E70)</f>
        <v>#REF!</v>
      </c>
      <c r="F71" s="202" t="e">
        <f>E71/B$80</f>
        <v>#REF!</v>
      </c>
      <c r="G71" s="203" t="e">
        <f>E71/$E$80</f>
        <v>#REF!</v>
      </c>
      <c r="I71" s="116"/>
      <c r="N71" s="235"/>
      <c r="O71" s="235">
        <f>SUM(O59:O69)</f>
        <v>607820</v>
      </c>
      <c r="P71" s="236" t="e">
        <f t="shared" si="0"/>
        <v>#REF!</v>
      </c>
    </row>
    <row r="72" spans="1:16" s="141" customFormat="1" ht="16" x14ac:dyDescent="0.2">
      <c r="A72" s="182"/>
      <c r="B72" s="198"/>
      <c r="D72" s="204"/>
      <c r="E72" s="205"/>
      <c r="F72" s="196"/>
      <c r="G72" s="197"/>
      <c r="I72" s="116"/>
      <c r="N72" s="235"/>
      <c r="O72" s="235"/>
      <c r="P72" s="236"/>
    </row>
    <row r="73" spans="1:16" s="141" customFormat="1" ht="16" x14ac:dyDescent="0.2">
      <c r="A73" s="182"/>
      <c r="B73" s="198"/>
      <c r="C73" s="198"/>
      <c r="D73" s="195" t="s">
        <v>179</v>
      </c>
      <c r="E73" s="208" t="e">
        <f>SUM(E71*H73)</f>
        <v>#REF!</v>
      </c>
      <c r="F73" s="196" t="e">
        <f>E73/B$80</f>
        <v>#REF!</v>
      </c>
      <c r="G73" s="197" t="e">
        <f>E73/$E$80</f>
        <v>#REF!</v>
      </c>
      <c r="H73" s="209">
        <v>0.12</v>
      </c>
      <c r="I73" s="116" t="s">
        <v>181</v>
      </c>
      <c r="N73" s="235"/>
      <c r="O73" s="235"/>
      <c r="P73" s="236"/>
    </row>
    <row r="74" spans="1:16" s="141" customFormat="1" ht="16" x14ac:dyDescent="0.2">
      <c r="A74" s="182"/>
      <c r="B74" s="198"/>
      <c r="C74" s="198"/>
      <c r="D74" s="201" t="s">
        <v>178</v>
      </c>
      <c r="E74" s="202" t="e">
        <f>SUM(E71:E73)</f>
        <v>#REF!</v>
      </c>
      <c r="F74" s="202" t="e">
        <f>E74/B$80</f>
        <v>#REF!</v>
      </c>
      <c r="G74" s="203" t="e">
        <f>E74/$E$80</f>
        <v>#REF!</v>
      </c>
      <c r="I74" s="116"/>
      <c r="N74" s="235"/>
      <c r="O74" s="235"/>
      <c r="P74" s="236"/>
    </row>
    <row r="75" spans="1:16" s="141" customFormat="1" ht="16" x14ac:dyDescent="0.2">
      <c r="A75" s="182"/>
      <c r="B75" s="198"/>
      <c r="C75" s="198"/>
      <c r="D75" s="207"/>
      <c r="E75" s="196"/>
      <c r="F75" s="196"/>
      <c r="G75" s="197"/>
      <c r="I75" s="116"/>
      <c r="N75" s="235"/>
      <c r="O75" s="235"/>
      <c r="P75" s="236"/>
    </row>
    <row r="76" spans="1:16" s="141" customFormat="1" ht="16" x14ac:dyDescent="0.2">
      <c r="A76" s="182"/>
      <c r="B76" s="198"/>
      <c r="C76" s="198"/>
      <c r="D76" s="207" t="s">
        <v>180</v>
      </c>
      <c r="E76" s="208" t="e">
        <f>SUM(E74*H76)</f>
        <v>#REF!</v>
      </c>
      <c r="F76" s="196" t="e">
        <f>E76/B$80</f>
        <v>#REF!</v>
      </c>
      <c r="G76" s="197" t="e">
        <f>E76/$E$80</f>
        <v>#REF!</v>
      </c>
      <c r="H76" s="209">
        <v>0.1</v>
      </c>
      <c r="I76" s="116" t="s">
        <v>181</v>
      </c>
    </row>
    <row r="77" spans="1:16" s="141" customFormat="1" ht="16" x14ac:dyDescent="0.2">
      <c r="A77" s="182"/>
      <c r="B77" s="198"/>
      <c r="C77" s="198"/>
      <c r="D77" s="207"/>
      <c r="E77" s="196"/>
      <c r="F77" s="196"/>
      <c r="G77" s="197"/>
      <c r="I77" s="116"/>
    </row>
    <row r="78" spans="1:16" s="141" customFormat="1" ht="16" x14ac:dyDescent="0.2">
      <c r="A78" s="182" t="s">
        <v>204</v>
      </c>
      <c r="B78" s="198">
        <v>38142</v>
      </c>
      <c r="C78" s="198" t="s">
        <v>4</v>
      </c>
      <c r="D78" s="207" t="s">
        <v>182</v>
      </c>
      <c r="E78" s="226">
        <v>35000</v>
      </c>
      <c r="F78" s="196">
        <f>E78/B$80</f>
        <v>0.91762361701012007</v>
      </c>
      <c r="G78" s="197" t="e">
        <f>E78/$E$80</f>
        <v>#REF!</v>
      </c>
      <c r="H78" s="209">
        <v>0.05</v>
      </c>
      <c r="I78" s="141" t="s">
        <v>183</v>
      </c>
      <c r="L78" s="116" t="s">
        <v>181</v>
      </c>
    </row>
    <row r="79" spans="1:16" s="141" customFormat="1" ht="16" x14ac:dyDescent="0.2">
      <c r="A79" s="182"/>
      <c r="B79" s="210"/>
      <c r="C79" s="184"/>
      <c r="D79" s="207"/>
      <c r="E79" s="196"/>
      <c r="F79" s="196"/>
      <c r="G79" s="197"/>
      <c r="I79" s="211"/>
    </row>
    <row r="80" spans="1:16" s="141" customFormat="1" ht="16" x14ac:dyDescent="0.2">
      <c r="A80" s="212" t="s">
        <v>184</v>
      </c>
      <c r="B80" s="213">
        <f>SUM(B74:B79)</f>
        <v>38142</v>
      </c>
      <c r="C80" s="214" t="s">
        <v>4</v>
      </c>
      <c r="D80" s="201" t="s">
        <v>2</v>
      </c>
      <c r="E80" s="202" t="e">
        <f>SUM(E74:E79)</f>
        <v>#REF!</v>
      </c>
      <c r="F80" s="202" t="e">
        <f>E80/B$80</f>
        <v>#REF!</v>
      </c>
      <c r="G80" s="203" t="e">
        <f>E80/$E$80</f>
        <v>#REF!</v>
      </c>
    </row>
    <row r="81" spans="4:5" s="116" customFormat="1" ht="18" customHeight="1" x14ac:dyDescent="0.2">
      <c r="D81" s="215"/>
      <c r="E81" s="216"/>
    </row>
  </sheetData>
  <mergeCells count="8">
    <mergeCell ref="B13:D13"/>
    <mergeCell ref="B14:D14"/>
    <mergeCell ref="A2:G2"/>
    <mergeCell ref="A3:G3"/>
    <mergeCell ref="A5:G5"/>
    <mergeCell ref="A7:G7"/>
    <mergeCell ref="A11:G11"/>
    <mergeCell ref="B12:D12"/>
  </mergeCells>
  <printOptions horizontalCentered="1"/>
  <pageMargins left="0.15748031496062992" right="0.15748031496062992" top="0.15748031496062992" bottom="0.35433070866141736" header="0.15748031496062992" footer="0.15748031496062992"/>
  <pageSetup paperSize="9" scale="73" orientation="portrait" horizontalDpi="300" verticalDpi="300" r:id="rId1"/>
  <headerFooter alignWithMargins="0">
    <oddFooter>&amp;C&amp;"Calibri,Regular"Page &amp;P of &amp;N&amp;R&amp;"Calibri,Regular"Ed Crossley &amp;&amp; Associates Ltd</oddFooter>
  </headerFooter>
  <rowBreaks count="1" manualBreakCount="1">
    <brk id="5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888E0-1942-4828-9977-B4C2B80266BD}">
  <sheetPr>
    <tabColor rgb="FF00B050"/>
  </sheetPr>
  <dimension ref="A1:U33"/>
  <sheetViews>
    <sheetView view="pageBreakPreview" zoomScale="80" zoomScaleNormal="100" zoomScaleSheetLayoutView="90" workbookViewId="0">
      <selection activeCell="B32" sqref="B32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0.6640625" style="25" customWidth="1"/>
    <col min="7" max="7" width="33.83203125" style="8" customWidth="1"/>
    <col min="8" max="16384" width="9.1640625" style="8"/>
  </cols>
  <sheetData>
    <row r="1" spans="1:7" ht="17" x14ac:dyDescent="0.2">
      <c r="A1" s="32"/>
      <c r="B1" s="9" t="s">
        <v>3</v>
      </c>
      <c r="C1" s="10"/>
      <c r="D1" s="11"/>
      <c r="E1" s="26"/>
      <c r="F1" s="12"/>
    </row>
    <row r="2" spans="1:7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7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190</v>
      </c>
      <c r="C4" s="21"/>
      <c r="D4" s="21"/>
      <c r="E4" s="22"/>
      <c r="F4" s="22"/>
    </row>
    <row r="5" spans="1:7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7" ht="17" x14ac:dyDescent="0.2">
      <c r="A6" s="31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3" t="s">
        <v>17</v>
      </c>
      <c r="C6" s="49"/>
      <c r="D6" s="49"/>
      <c r="E6" s="50"/>
      <c r="F6" s="45"/>
    </row>
    <row r="7" spans="1:7" ht="17" x14ac:dyDescent="0.2">
      <c r="A7" s="31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44" t="s">
        <v>18</v>
      </c>
      <c r="C7" s="49"/>
      <c r="D7" s="49"/>
      <c r="E7" s="50"/>
      <c r="F7" s="45"/>
    </row>
    <row r="8" spans="1:7" ht="17" x14ac:dyDescent="0.2">
      <c r="A8" s="31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44" t="s">
        <v>25</v>
      </c>
      <c r="C8" s="49"/>
      <c r="D8" s="49"/>
      <c r="E8" s="50"/>
      <c r="F8" s="45"/>
    </row>
    <row r="9" spans="1:7" ht="17" x14ac:dyDescent="0.2">
      <c r="A9" s="31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" t="s">
        <v>26</v>
      </c>
      <c r="C9" s="49"/>
      <c r="D9" s="49"/>
      <c r="E9" s="50"/>
      <c r="F9" s="45"/>
    </row>
    <row r="10" spans="1:7" ht="34" x14ac:dyDescent="0.2">
      <c r="A10" s="31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>A</v>
      </c>
      <c r="B10" s="7" t="s">
        <v>241</v>
      </c>
      <c r="C10" s="49">
        <v>1</v>
      </c>
      <c r="D10" s="49" t="s">
        <v>38</v>
      </c>
      <c r="E10" s="50">
        <v>0</v>
      </c>
      <c r="F10" s="73">
        <f t="shared" ref="F10" si="0">SUM($C10*E10)</f>
        <v>0</v>
      </c>
      <c r="G10" s="67"/>
    </row>
    <row r="11" spans="1:7" x14ac:dyDescent="0.2">
      <c r="A11" s="60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7"/>
      <c r="C11" s="66"/>
      <c r="D11" s="66"/>
      <c r="E11" s="68"/>
      <c r="F11" s="69"/>
      <c r="G11" s="67"/>
    </row>
    <row r="12" spans="1:7" ht="34" x14ac:dyDescent="0.2">
      <c r="A12" s="31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>B</v>
      </c>
      <c r="B12" s="7" t="s">
        <v>243</v>
      </c>
      <c r="C12" s="49">
        <v>2</v>
      </c>
      <c r="D12" s="49" t="s">
        <v>7</v>
      </c>
      <c r="E12" s="50">
        <v>0</v>
      </c>
      <c r="F12" s="73">
        <f t="shared" ref="F12" si="1">SUM($C12*E12)</f>
        <v>0</v>
      </c>
      <c r="G12" s="67"/>
    </row>
    <row r="13" spans="1:7" x14ac:dyDescent="0.2">
      <c r="A13" s="60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7"/>
      <c r="C13" s="66"/>
      <c r="D13" s="66"/>
      <c r="E13" s="68"/>
      <c r="F13" s="69"/>
      <c r="G13" s="67"/>
    </row>
    <row r="14" spans="1:7" ht="51" x14ac:dyDescent="0.2">
      <c r="A14" s="31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C</v>
      </c>
      <c r="B14" s="7" t="s">
        <v>242</v>
      </c>
      <c r="C14" s="49">
        <v>1</v>
      </c>
      <c r="D14" s="49" t="s">
        <v>38</v>
      </c>
      <c r="E14" s="50">
        <v>0</v>
      </c>
      <c r="F14" s="73">
        <f t="shared" ref="F14" si="2">SUM($C14*E14)</f>
        <v>0</v>
      </c>
      <c r="G14" s="67"/>
    </row>
    <row r="15" spans="1:7" x14ac:dyDescent="0.2">
      <c r="A15" s="60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7"/>
      <c r="C15" s="66"/>
      <c r="D15" s="66"/>
      <c r="E15" s="68"/>
      <c r="F15" s="69"/>
    </row>
    <row r="16" spans="1:7" ht="17" x14ac:dyDescent="0.2">
      <c r="A16" s="60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D</v>
      </c>
      <c r="B16" s="7" t="s">
        <v>245</v>
      </c>
      <c r="C16" s="49">
        <v>6</v>
      </c>
      <c r="D16" s="49" t="s">
        <v>7</v>
      </c>
      <c r="E16" s="50">
        <v>0</v>
      </c>
      <c r="F16" s="73">
        <f t="shared" ref="F16" si="3">SUM($C16*E16)</f>
        <v>0</v>
      </c>
    </row>
    <row r="17" spans="1:21" x14ac:dyDescent="0.2">
      <c r="A17" s="60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7"/>
      <c r="C17" s="66"/>
      <c r="D17" s="66"/>
      <c r="E17" s="68"/>
      <c r="F17" s="69"/>
      <c r="G17" s="67"/>
    </row>
    <row r="18" spans="1:21" ht="34" x14ac:dyDescent="0.2">
      <c r="A18" s="31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1" t="s">
        <v>36</v>
      </c>
      <c r="C18" s="49"/>
      <c r="D18" s="49"/>
      <c r="E18" s="50"/>
      <c r="F18" s="45"/>
    </row>
    <row r="19" spans="1:21" ht="17" x14ac:dyDescent="0.2">
      <c r="A19" s="31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E</v>
      </c>
      <c r="B19" s="7" t="s">
        <v>244</v>
      </c>
      <c r="C19" s="49">
        <v>1</v>
      </c>
      <c r="D19" s="49" t="s">
        <v>38</v>
      </c>
      <c r="E19" s="50">
        <v>0</v>
      </c>
      <c r="F19" s="73">
        <f t="shared" ref="F19" si="4">SUM($C19*E19)</f>
        <v>0</v>
      </c>
    </row>
    <row r="20" spans="1:21" x14ac:dyDescent="0.2">
      <c r="A20" s="60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7"/>
      <c r="C20" s="66"/>
      <c r="D20" s="66"/>
      <c r="E20" s="68"/>
      <c r="F20" s="69"/>
    </row>
    <row r="21" spans="1:21" x14ac:dyDescent="0.2">
      <c r="A21" s="60"/>
      <c r="B21" s="7"/>
      <c r="C21" s="49"/>
      <c r="D21" s="49"/>
      <c r="E21" s="50"/>
      <c r="F21" s="73"/>
    </row>
    <row r="22" spans="1:21" x14ac:dyDescent="0.2">
      <c r="A22" s="60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7"/>
      <c r="C22" s="66"/>
      <c r="D22" s="66"/>
      <c r="E22" s="68"/>
      <c r="F22" s="69"/>
    </row>
    <row r="23" spans="1:21" s="78" customFormat="1" ht="17" x14ac:dyDescent="0.2">
      <c r="A23" s="31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/>
      </c>
      <c r="B23" s="43" t="s">
        <v>105</v>
      </c>
      <c r="C23" s="55"/>
      <c r="D23" s="55"/>
      <c r="E23" s="77"/>
      <c r="F23" s="7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</row>
    <row r="24" spans="1:21" s="78" customFormat="1" ht="17" x14ac:dyDescent="0.2">
      <c r="A24" s="31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44" t="s">
        <v>106</v>
      </c>
      <c r="C24" s="55"/>
      <c r="D24" s="55"/>
      <c r="E24" s="77"/>
      <c r="F24" s="76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</row>
    <row r="25" spans="1:21" s="78" customFormat="1" ht="17" x14ac:dyDescent="0.2">
      <c r="A25" s="31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229" t="s">
        <v>107</v>
      </c>
      <c r="C25" s="55"/>
      <c r="D25" s="55"/>
      <c r="E25" s="77"/>
      <c r="F25" s="76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1" s="78" customFormat="1" ht="17" x14ac:dyDescent="0.2">
      <c r="A26" s="31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230" t="s">
        <v>108</v>
      </c>
      <c r="C26" s="55"/>
      <c r="D26" s="55"/>
      <c r="E26" s="77"/>
      <c r="F26" s="76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1" s="78" customFormat="1" ht="17" x14ac:dyDescent="0.2">
      <c r="A27" s="31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F</v>
      </c>
      <c r="B27" s="41" t="s">
        <v>246</v>
      </c>
      <c r="C27" s="55">
        <v>1</v>
      </c>
      <c r="D27" s="55" t="s">
        <v>109</v>
      </c>
      <c r="E27" s="77">
        <v>0</v>
      </c>
      <c r="F27" s="73">
        <f t="shared" ref="F27" si="5">C27*E27</f>
        <v>0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</row>
    <row r="28" spans="1:21" x14ac:dyDescent="0.2">
      <c r="A28" s="60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7"/>
      <c r="C28" s="66"/>
      <c r="D28" s="66"/>
      <c r="E28" s="68"/>
      <c r="F28" s="69"/>
    </row>
    <row r="29" spans="1:21" x14ac:dyDescent="0.2">
      <c r="A29" s="60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/>
      </c>
      <c r="B29" s="7"/>
      <c r="C29" s="66"/>
      <c r="D29" s="66"/>
      <c r="E29" s="68"/>
      <c r="F29" s="69"/>
    </row>
    <row r="30" spans="1:21" x14ac:dyDescent="0.2">
      <c r="A30" s="60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7"/>
      <c r="C30" s="66"/>
      <c r="D30" s="66"/>
      <c r="E30" s="68"/>
      <c r="F30" s="69"/>
    </row>
    <row r="31" spans="1:21" x14ac:dyDescent="0.2">
      <c r="A31" s="60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/>
      </c>
      <c r="B31" s="7"/>
      <c r="C31" s="66"/>
      <c r="D31" s="66"/>
      <c r="E31" s="68"/>
      <c r="F31" s="69"/>
    </row>
    <row r="32" spans="1:21" ht="17" thickBot="1" x14ac:dyDescent="0.25">
      <c r="A32" s="36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4"/>
      <c r="C32" s="5"/>
      <c r="D32" s="5"/>
      <c r="E32" s="6"/>
      <c r="F32" s="6"/>
    </row>
    <row r="33" spans="1:6" ht="17" x14ac:dyDescent="0.2">
      <c r="A33" s="33"/>
      <c r="B33" s="39" t="s">
        <v>2</v>
      </c>
      <c r="C33" s="27"/>
      <c r="D33" s="27"/>
      <c r="E33" s="54"/>
      <c r="F33" s="23">
        <f>SUM(F5:F32)</f>
        <v>0</v>
      </c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46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33DD-CDAE-4A51-A750-CC93760DA6B7}">
  <sheetPr>
    <tabColor rgb="FF00B050"/>
  </sheetPr>
  <dimension ref="A1:AZ107"/>
  <sheetViews>
    <sheetView view="pageBreakPreview" zoomScale="80" zoomScaleNormal="100" zoomScaleSheetLayoutView="80" workbookViewId="0">
      <selection activeCell="A108" sqref="A108:XFD154"/>
    </sheetView>
  </sheetViews>
  <sheetFormatPr baseColWidth="10" defaultColWidth="9.1640625" defaultRowHeight="16" x14ac:dyDescent="0.2"/>
  <cols>
    <col min="1" max="1" width="4.6640625" style="37" customWidth="1"/>
    <col min="2" max="2" width="72.33203125" style="1" customWidth="1"/>
    <col min="3" max="3" width="10.6640625" style="24" customWidth="1"/>
    <col min="4" max="4" width="7.6640625" style="24" customWidth="1"/>
    <col min="5" max="5" width="16" style="25" customWidth="1"/>
    <col min="6" max="6" width="26.6640625" style="25" customWidth="1"/>
    <col min="7" max="7" width="33.83203125" style="8" customWidth="1"/>
    <col min="8" max="8" width="29.83203125" style="8" bestFit="1" customWidth="1"/>
    <col min="9" max="16384" width="9.1640625" style="8"/>
  </cols>
  <sheetData>
    <row r="1" spans="1:6" ht="17" x14ac:dyDescent="0.2">
      <c r="A1" s="32"/>
      <c r="B1" s="9" t="s">
        <v>3</v>
      </c>
      <c r="C1" s="10"/>
      <c r="D1" s="11"/>
      <c r="E1" s="26"/>
      <c r="F1" s="12"/>
    </row>
    <row r="2" spans="1:6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249</v>
      </c>
      <c r="C4" s="21"/>
      <c r="D4" s="21"/>
      <c r="E4" s="22"/>
      <c r="F4" s="22"/>
    </row>
    <row r="5" spans="1:6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s="74" customFormat="1" ht="17" x14ac:dyDescent="0.2">
      <c r="A6" s="80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81" t="s">
        <v>220</v>
      </c>
      <c r="C6" s="82"/>
      <c r="D6" s="82"/>
      <c r="E6" s="83"/>
      <c r="F6" s="84"/>
    </row>
    <row r="7" spans="1:6" s="74" customFormat="1" x14ac:dyDescent="0.2">
      <c r="A7" s="75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42"/>
      <c r="C7" s="52"/>
      <c r="D7" s="52"/>
      <c r="E7" s="72"/>
      <c r="F7" s="73"/>
    </row>
    <row r="8" spans="1:6" ht="17" x14ac:dyDescent="0.2">
      <c r="A8" s="31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100" t="s">
        <v>27</v>
      </c>
      <c r="C8" s="49"/>
      <c r="D8" s="49"/>
      <c r="E8" s="50"/>
      <c r="F8" s="45"/>
    </row>
    <row r="9" spans="1:6" ht="17" x14ac:dyDescent="0.2">
      <c r="A9" s="31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98" t="s">
        <v>28</v>
      </c>
      <c r="C9" s="49"/>
      <c r="D9" s="49"/>
      <c r="E9" s="50"/>
      <c r="F9" s="45"/>
    </row>
    <row r="10" spans="1:6" ht="17" x14ac:dyDescent="0.2">
      <c r="A10" s="31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94" t="s">
        <v>13</v>
      </c>
      <c r="C10" s="2"/>
      <c r="D10" s="38"/>
      <c r="E10" s="57"/>
      <c r="F10" s="58"/>
    </row>
    <row r="11" spans="1:6" ht="17" x14ac:dyDescent="0.2">
      <c r="A11" s="31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223" t="s">
        <v>14</v>
      </c>
      <c r="C11" s="47"/>
      <c r="D11" s="38"/>
      <c r="E11" s="57"/>
      <c r="F11" s="252" t="s">
        <v>273</v>
      </c>
    </row>
    <row r="12" spans="1:6" ht="17" x14ac:dyDescent="0.2">
      <c r="A12" s="46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>A</v>
      </c>
      <c r="B12" s="227" t="s">
        <v>275</v>
      </c>
      <c r="C12" s="231">
        <v>8</v>
      </c>
      <c r="D12" s="62" t="s">
        <v>10</v>
      </c>
      <c r="E12" s="63">
        <v>0</v>
      </c>
      <c r="F12" s="73">
        <f>SUM($C12*E12)</f>
        <v>0</v>
      </c>
    </row>
    <row r="13" spans="1:6" ht="17" x14ac:dyDescent="0.2">
      <c r="A13" s="46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>B</v>
      </c>
      <c r="B13" s="227" t="s">
        <v>221</v>
      </c>
      <c r="C13" s="231">
        <v>20</v>
      </c>
      <c r="D13" s="62" t="s">
        <v>10</v>
      </c>
      <c r="E13" s="63">
        <v>0</v>
      </c>
      <c r="F13" s="73">
        <f>SUM($C13*E13)</f>
        <v>0</v>
      </c>
    </row>
    <row r="14" spans="1:6" ht="17" x14ac:dyDescent="0.2">
      <c r="A14" s="46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C</v>
      </c>
      <c r="B14" s="227" t="s">
        <v>274</v>
      </c>
      <c r="C14" s="231">
        <v>22</v>
      </c>
      <c r="D14" s="62" t="s">
        <v>10</v>
      </c>
      <c r="E14" s="63">
        <v>0</v>
      </c>
      <c r="F14" s="73">
        <f>SUM($C14*E14)</f>
        <v>0</v>
      </c>
    </row>
    <row r="15" spans="1:6" ht="17" x14ac:dyDescent="0.2">
      <c r="A15" s="46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91" t="s">
        <v>223</v>
      </c>
      <c r="C15" s="48"/>
      <c r="D15" s="62"/>
      <c r="E15" s="63"/>
      <c r="F15" s="61"/>
    </row>
    <row r="16" spans="1:6" ht="17" x14ac:dyDescent="0.2">
      <c r="A16" s="46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D</v>
      </c>
      <c r="B16" s="87" t="s">
        <v>23</v>
      </c>
      <c r="C16" s="231">
        <f>C12+C13+C14</f>
        <v>50</v>
      </c>
      <c r="D16" s="62" t="s">
        <v>10</v>
      </c>
      <c r="E16" s="57">
        <v>0</v>
      </c>
      <c r="F16" s="73">
        <f t="shared" ref="F16" si="0">SUM($C16*E16)</f>
        <v>0</v>
      </c>
    </row>
    <row r="17" spans="1:52" s="74" customFormat="1" ht="17" x14ac:dyDescent="0.2">
      <c r="A17" s="75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223" t="s">
        <v>217</v>
      </c>
      <c r="C17" s="52"/>
      <c r="D17" s="52"/>
      <c r="E17" s="72"/>
      <c r="F17" s="73"/>
    </row>
    <row r="18" spans="1:52" s="74" customFormat="1" ht="17" x14ac:dyDescent="0.2">
      <c r="A18" s="75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E</v>
      </c>
      <c r="B18" s="224" t="s">
        <v>231</v>
      </c>
      <c r="C18" s="126">
        <v>75</v>
      </c>
      <c r="D18" s="62" t="s">
        <v>4</v>
      </c>
      <c r="E18" s="72">
        <v>0</v>
      </c>
      <c r="F18" s="73">
        <f>SUM($C18*E18)</f>
        <v>0</v>
      </c>
    </row>
    <row r="19" spans="1:52" s="74" customFormat="1" ht="17" x14ac:dyDescent="0.2">
      <c r="A19" s="75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F</v>
      </c>
      <c r="B19" s="224" t="s">
        <v>232</v>
      </c>
      <c r="C19" s="126">
        <v>250</v>
      </c>
      <c r="D19" s="62" t="s">
        <v>4</v>
      </c>
      <c r="E19" s="72">
        <v>0</v>
      </c>
      <c r="F19" s="73">
        <f t="shared" ref="F19:F20" si="1">SUM($C19*E19)</f>
        <v>0</v>
      </c>
    </row>
    <row r="20" spans="1:52" s="74" customFormat="1" ht="17" x14ac:dyDescent="0.2">
      <c r="A20" s="75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G</v>
      </c>
      <c r="B20" s="224" t="s">
        <v>233</v>
      </c>
      <c r="C20" s="126">
        <v>187</v>
      </c>
      <c r="D20" s="62" t="s">
        <v>4</v>
      </c>
      <c r="E20" s="72">
        <v>0</v>
      </c>
      <c r="F20" s="73">
        <f t="shared" si="1"/>
        <v>0</v>
      </c>
    </row>
    <row r="21" spans="1:52" s="29" customFormat="1" ht="17" x14ac:dyDescent="0.2">
      <c r="A21" s="31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101" t="s">
        <v>16</v>
      </c>
      <c r="C21" s="28"/>
      <c r="D21" s="28"/>
      <c r="E21" s="30"/>
      <c r="F21" s="61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s="29" customFormat="1" ht="17" x14ac:dyDescent="0.2">
      <c r="A22" s="31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02" t="s">
        <v>21</v>
      </c>
      <c r="C22" s="28"/>
      <c r="D22" s="28"/>
      <c r="E22" s="30"/>
      <c r="F22" s="61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s="29" customFormat="1" ht="17" x14ac:dyDescent="0.2">
      <c r="A23" s="31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H</v>
      </c>
      <c r="B23" s="99" t="s">
        <v>238</v>
      </c>
      <c r="C23" s="233">
        <v>187</v>
      </c>
      <c r="D23" s="234" t="s">
        <v>4</v>
      </c>
      <c r="E23" s="30">
        <v>0</v>
      </c>
      <c r="F23" s="73">
        <f>SUM($C23*E23)</f>
        <v>0</v>
      </c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s="29" customFormat="1" ht="17" x14ac:dyDescent="0.2">
      <c r="A24" s="31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01" t="s">
        <v>35</v>
      </c>
      <c r="C24" s="28"/>
      <c r="D24" s="28"/>
      <c r="E24" s="30"/>
      <c r="F24" s="61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s="29" customFormat="1" ht="17" x14ac:dyDescent="0.2">
      <c r="A25" s="31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102" t="s">
        <v>21</v>
      </c>
      <c r="C25" s="28"/>
      <c r="D25" s="28"/>
      <c r="E25" s="30"/>
      <c r="F25" s="61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s="29" customFormat="1" ht="17" x14ac:dyDescent="0.2">
      <c r="A26" s="31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I</v>
      </c>
      <c r="B26" s="99" t="s">
        <v>238</v>
      </c>
      <c r="C26" s="233">
        <v>25</v>
      </c>
      <c r="D26" s="234" t="s">
        <v>10</v>
      </c>
      <c r="E26" s="30">
        <v>0</v>
      </c>
      <c r="F26" s="73">
        <f>SUM($C26*E26)</f>
        <v>0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s="29" customFormat="1" ht="17" x14ac:dyDescent="0.2">
      <c r="A27" s="31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101" t="s">
        <v>234</v>
      </c>
      <c r="C27" s="29" t="s">
        <v>276</v>
      </c>
      <c r="D27" s="28"/>
      <c r="E27" s="30"/>
      <c r="F27" s="61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s="29" customFormat="1" ht="17" x14ac:dyDescent="0.2">
      <c r="A28" s="31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02" t="s">
        <v>21</v>
      </c>
      <c r="C28" s="28"/>
      <c r="D28" s="28"/>
      <c r="E28" s="30"/>
      <c r="F28" s="61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s="29" customFormat="1" ht="17" x14ac:dyDescent="0.2">
      <c r="A29" s="31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J</v>
      </c>
      <c r="B29" s="99" t="s">
        <v>235</v>
      </c>
      <c r="C29" s="233">
        <v>25</v>
      </c>
      <c r="D29" s="234" t="s">
        <v>10</v>
      </c>
      <c r="E29" s="30">
        <v>0</v>
      </c>
      <c r="F29" s="73">
        <f>SUM($C29*E29)</f>
        <v>0</v>
      </c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s="29" customFormat="1" ht="17" x14ac:dyDescent="0.2">
      <c r="A30" s="31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102" t="s">
        <v>236</v>
      </c>
      <c r="C30" s="28"/>
      <c r="D30" s="28"/>
      <c r="E30" s="30"/>
      <c r="F30" s="61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s="29" customFormat="1" ht="17" x14ac:dyDescent="0.2">
      <c r="A31" s="31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>K</v>
      </c>
      <c r="B31" s="99" t="s">
        <v>237</v>
      </c>
      <c r="C31" s="126">
        <v>200</v>
      </c>
      <c r="D31" s="234" t="s">
        <v>4</v>
      </c>
      <c r="E31" s="30">
        <v>0</v>
      </c>
      <c r="F31" s="73">
        <f>SUM($C31*E31)</f>
        <v>0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x14ac:dyDescent="0.2">
      <c r="A32" s="46"/>
      <c r="B32" s="40"/>
      <c r="C32" s="48"/>
      <c r="D32" s="62"/>
      <c r="E32" s="57"/>
      <c r="F32" s="73"/>
    </row>
    <row r="33" spans="1:7" s="78" customFormat="1" ht="17" x14ac:dyDescent="0.2">
      <c r="A33" s="65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/>
      </c>
      <c r="B33" s="100" t="s">
        <v>19</v>
      </c>
      <c r="C33" s="55"/>
      <c r="D33" s="55"/>
      <c r="E33" s="77"/>
      <c r="F33" s="51"/>
      <c r="G33" s="111"/>
    </row>
    <row r="34" spans="1:7" s="78" customFormat="1" ht="17" x14ac:dyDescent="0.2">
      <c r="A34" s="65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98" t="s">
        <v>20</v>
      </c>
      <c r="C34" s="55"/>
      <c r="D34" s="55"/>
      <c r="E34" s="77"/>
      <c r="F34" s="51"/>
      <c r="G34" s="111"/>
    </row>
    <row r="35" spans="1:7" s="78" customFormat="1" ht="17" x14ac:dyDescent="0.2">
      <c r="A35" s="65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101" t="s">
        <v>60</v>
      </c>
      <c r="C35" s="85"/>
      <c r="D35" s="53"/>
      <c r="E35" s="77"/>
      <c r="F35" s="51"/>
      <c r="G35" s="111"/>
    </row>
    <row r="36" spans="1:7" s="78" customFormat="1" ht="17" x14ac:dyDescent="0.2">
      <c r="A36" s="65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102" t="s">
        <v>21</v>
      </c>
      <c r="C36" s="85"/>
      <c r="D36" s="53"/>
      <c r="E36" s="77"/>
      <c r="F36" s="51"/>
      <c r="G36" s="111"/>
    </row>
    <row r="37" spans="1:7" s="78" customFormat="1" ht="34" x14ac:dyDescent="0.2">
      <c r="A37" s="65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>L</v>
      </c>
      <c r="B37" s="99" t="s">
        <v>222</v>
      </c>
      <c r="C37" s="231">
        <v>18</v>
      </c>
      <c r="D37" s="234" t="s">
        <v>10</v>
      </c>
      <c r="E37" s="77">
        <v>0</v>
      </c>
      <c r="F37" s="73">
        <f t="shared" ref="F37" si="2">SUM($C37*E37)</f>
        <v>0</v>
      </c>
      <c r="G37" s="111"/>
    </row>
    <row r="38" spans="1:7" s="78" customFormat="1" ht="17" x14ac:dyDescent="0.2">
      <c r="A38" s="65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101" t="s">
        <v>8</v>
      </c>
      <c r="C38" s="79"/>
      <c r="D38" s="55"/>
      <c r="E38" s="77"/>
      <c r="F38" s="76"/>
      <c r="G38" s="111"/>
    </row>
    <row r="39" spans="1:7" s="78" customFormat="1" ht="17" x14ac:dyDescent="0.2">
      <c r="A39" s="65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102" t="s">
        <v>225</v>
      </c>
      <c r="C39" s="79"/>
      <c r="D39" s="55"/>
      <c r="E39" s="77"/>
      <c r="F39" s="76"/>
      <c r="G39" s="111"/>
    </row>
    <row r="40" spans="1:7" s="78" customFormat="1" ht="34" x14ac:dyDescent="0.2">
      <c r="A40" s="65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>M</v>
      </c>
      <c r="B40" s="99" t="s">
        <v>224</v>
      </c>
      <c r="C40" s="231">
        <v>597</v>
      </c>
      <c r="D40" s="95" t="s">
        <v>4</v>
      </c>
      <c r="E40" s="77">
        <v>0</v>
      </c>
      <c r="F40" s="73">
        <f t="shared" ref="F40" si="3">SUM($C40*E40)</f>
        <v>0</v>
      </c>
      <c r="G40" s="111"/>
    </row>
    <row r="41" spans="1:7" s="74" customFormat="1" x14ac:dyDescent="0.2">
      <c r="A41" s="70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71"/>
      <c r="C41" s="52"/>
      <c r="D41" s="52"/>
      <c r="E41" s="72"/>
      <c r="F41" s="73"/>
    </row>
    <row r="42" spans="1:7" s="74" customFormat="1" ht="17" x14ac:dyDescent="0.2">
      <c r="A42" s="80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81" t="s">
        <v>214</v>
      </c>
      <c r="C42" s="82"/>
      <c r="D42" s="82"/>
      <c r="E42" s="83"/>
      <c r="F42" s="84"/>
    </row>
    <row r="43" spans="1:7" s="74" customFormat="1" x14ac:dyDescent="0.2">
      <c r="A43" s="75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42"/>
      <c r="C43" s="52"/>
      <c r="D43" s="52"/>
      <c r="E43" s="72"/>
      <c r="F43" s="73"/>
    </row>
    <row r="44" spans="1:7" ht="17" x14ac:dyDescent="0.2">
      <c r="A44" s="31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228" t="s">
        <v>11</v>
      </c>
      <c r="C44" s="2"/>
      <c r="D44" s="38"/>
      <c r="E44" s="57"/>
      <c r="F44" s="3"/>
    </row>
    <row r="45" spans="1:7" ht="17" x14ac:dyDescent="0.2">
      <c r="A45" s="31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94" t="s">
        <v>12</v>
      </c>
      <c r="C45" s="2"/>
      <c r="D45" s="38"/>
      <c r="E45" s="57"/>
      <c r="F45" s="58"/>
    </row>
    <row r="46" spans="1:7" ht="17" x14ac:dyDescent="0.2">
      <c r="A46" s="31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94" t="s">
        <v>13</v>
      </c>
      <c r="C46" s="2"/>
      <c r="D46" s="38"/>
      <c r="E46" s="57"/>
      <c r="F46" s="58"/>
    </row>
    <row r="47" spans="1:7" ht="17" x14ac:dyDescent="0.2">
      <c r="A47" s="31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223" t="s">
        <v>34</v>
      </c>
      <c r="C47" s="47"/>
      <c r="D47" s="38"/>
      <c r="E47" s="57"/>
      <c r="F47" s="61"/>
    </row>
    <row r="48" spans="1:7" ht="17" x14ac:dyDescent="0.2">
      <c r="A48" s="46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N</v>
      </c>
      <c r="B48" s="227" t="s">
        <v>211</v>
      </c>
      <c r="C48" s="253">
        <f>3201-C18-C51</f>
        <v>2666</v>
      </c>
      <c r="D48" s="232" t="s">
        <v>4</v>
      </c>
      <c r="E48" s="63">
        <v>0</v>
      </c>
      <c r="F48" s="73">
        <f>SUM($C48*E48)</f>
        <v>0</v>
      </c>
    </row>
    <row r="49" spans="1:6" ht="17" x14ac:dyDescent="0.2">
      <c r="A49" s="46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>O</v>
      </c>
      <c r="B49" s="227" t="s">
        <v>248</v>
      </c>
      <c r="C49" s="253">
        <f>854-C19</f>
        <v>604</v>
      </c>
      <c r="D49" s="232" t="s">
        <v>4</v>
      </c>
      <c r="E49" s="63">
        <v>0</v>
      </c>
      <c r="F49" s="73">
        <f>SUM($C49*E49)</f>
        <v>0</v>
      </c>
    </row>
    <row r="50" spans="1:6" ht="17" x14ac:dyDescent="0.2">
      <c r="A50" s="31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223" t="s">
        <v>219</v>
      </c>
      <c r="C50" s="254"/>
      <c r="D50" s="38"/>
      <c r="E50" s="57"/>
      <c r="F50" s="61"/>
    </row>
    <row r="51" spans="1:6" ht="17" x14ac:dyDescent="0.2">
      <c r="A51" s="46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>P</v>
      </c>
      <c r="B51" s="227" t="s">
        <v>240</v>
      </c>
      <c r="C51" s="253">
        <v>460</v>
      </c>
      <c r="D51" s="232" t="s">
        <v>4</v>
      </c>
      <c r="E51" s="274">
        <v>0</v>
      </c>
      <c r="F51" s="73">
        <f>SUM($C51*E51)</f>
        <v>0</v>
      </c>
    </row>
    <row r="52" spans="1:6" ht="17" x14ac:dyDescent="0.2">
      <c r="A52" s="31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223" t="s">
        <v>218</v>
      </c>
      <c r="C52" s="254"/>
      <c r="D52" s="38"/>
      <c r="E52" s="275"/>
      <c r="F52" s="61"/>
    </row>
    <row r="53" spans="1:6" ht="17" x14ac:dyDescent="0.2">
      <c r="A53" s="46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>Q</v>
      </c>
      <c r="B53" s="227" t="s">
        <v>247</v>
      </c>
      <c r="C53" s="253">
        <v>23</v>
      </c>
      <c r="D53" s="232" t="s">
        <v>10</v>
      </c>
      <c r="E53" s="274">
        <v>0</v>
      </c>
      <c r="F53" s="73">
        <f>SUM($C53*E53)</f>
        <v>0</v>
      </c>
    </row>
    <row r="54" spans="1:6" ht="17" x14ac:dyDescent="0.2">
      <c r="A54" s="31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B54" s="223" t="s">
        <v>14</v>
      </c>
      <c r="C54" s="254"/>
      <c r="D54" s="38"/>
      <c r="E54" s="57"/>
      <c r="F54" s="61"/>
    </row>
    <row r="55" spans="1:6" ht="17" x14ac:dyDescent="0.2">
      <c r="A55" s="46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>R</v>
      </c>
      <c r="B55" s="227" t="s">
        <v>212</v>
      </c>
      <c r="C55" s="253">
        <v>127</v>
      </c>
      <c r="D55" s="232" t="s">
        <v>10</v>
      </c>
      <c r="E55" s="63">
        <v>0</v>
      </c>
      <c r="F55" s="73">
        <f>SUM($C55*E55)</f>
        <v>0</v>
      </c>
    </row>
    <row r="56" spans="1:6" ht="17" x14ac:dyDescent="0.2">
      <c r="A56" s="46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>S</v>
      </c>
      <c r="B56" s="227" t="s">
        <v>213</v>
      </c>
      <c r="C56" s="253">
        <v>22</v>
      </c>
      <c r="D56" s="232" t="s">
        <v>10</v>
      </c>
      <c r="E56" s="63">
        <v>0</v>
      </c>
      <c r="F56" s="73">
        <f>SUM($C56*E56)</f>
        <v>0</v>
      </c>
    </row>
    <row r="57" spans="1:6" ht="17" x14ac:dyDescent="0.2">
      <c r="A57" s="46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/>
      </c>
      <c r="B57" s="91" t="s">
        <v>239</v>
      </c>
      <c r="C57" s="48"/>
      <c r="D57" s="62"/>
      <c r="E57" s="63"/>
      <c r="F57" s="61"/>
    </row>
    <row r="58" spans="1:6" ht="17" x14ac:dyDescent="0.2">
      <c r="A58" s="46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>T</v>
      </c>
      <c r="B58" s="87" t="s">
        <v>37</v>
      </c>
      <c r="C58" s="231">
        <v>457</v>
      </c>
      <c r="D58" s="232" t="s">
        <v>10</v>
      </c>
      <c r="E58" s="57">
        <v>0</v>
      </c>
      <c r="F58" s="73">
        <f t="shared" ref="F58:F61" si="4">SUM($C58*E58)</f>
        <v>0</v>
      </c>
    </row>
    <row r="59" spans="1:6" ht="17" x14ac:dyDescent="0.2">
      <c r="A59" s="46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>U</v>
      </c>
      <c r="B59" s="87" t="s">
        <v>23</v>
      </c>
      <c r="C59" s="231">
        <v>75</v>
      </c>
      <c r="D59" s="232" t="s">
        <v>10</v>
      </c>
      <c r="E59" s="57">
        <v>0</v>
      </c>
      <c r="F59" s="73">
        <f t="shared" si="4"/>
        <v>0</v>
      </c>
    </row>
    <row r="60" spans="1:6" ht="17" x14ac:dyDescent="0.2">
      <c r="A60" s="46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/>
      </c>
      <c r="B60" s="91" t="s">
        <v>15</v>
      </c>
      <c r="C60" s="48"/>
      <c r="D60" s="62"/>
      <c r="E60" s="63"/>
      <c r="F60" s="61"/>
    </row>
    <row r="61" spans="1:6" ht="17" x14ac:dyDescent="0.2">
      <c r="A61" s="46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>V</v>
      </c>
      <c r="B61" s="87" t="s">
        <v>24</v>
      </c>
      <c r="C61" s="231">
        <v>172</v>
      </c>
      <c r="D61" s="232" t="s">
        <v>10</v>
      </c>
      <c r="E61" s="57">
        <v>0</v>
      </c>
      <c r="F61" s="73">
        <f t="shared" si="4"/>
        <v>0</v>
      </c>
    </row>
    <row r="62" spans="1:6" ht="17" x14ac:dyDescent="0.2">
      <c r="A62" s="46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>W</v>
      </c>
      <c r="B62" s="87" t="s">
        <v>23</v>
      </c>
      <c r="C62" s="231">
        <v>0</v>
      </c>
      <c r="D62" s="232" t="s">
        <v>10</v>
      </c>
      <c r="E62" s="57">
        <v>0</v>
      </c>
      <c r="F62" s="73">
        <f t="shared" ref="F62" si="5">SUM($C62*E62)</f>
        <v>0</v>
      </c>
    </row>
    <row r="63" spans="1:6" s="74" customFormat="1" ht="17" x14ac:dyDescent="0.2">
      <c r="A63" s="75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/>
      </c>
      <c r="B63" s="223" t="s">
        <v>217</v>
      </c>
      <c r="C63" s="52"/>
      <c r="D63" s="52"/>
      <c r="E63" s="72"/>
      <c r="F63" s="73"/>
    </row>
    <row r="64" spans="1:6" s="74" customFormat="1" ht="17" x14ac:dyDescent="0.2">
      <c r="A64" s="75" t="str">
        <f>IF(AND(COUNTA($D$3:D64)&gt;130,D64&gt;0),("E"&amp;CHAR(COUNTA($D$3:D64)-66)),IF(AND(COUNTA($D$3:D64)&gt;104,D64&gt;0),("D"&amp;CHAR(COUNTA($D$3:D64)-40)),IF(AND(COUNTA($D$3:D64)&gt;78,D64&gt;0),("C"&amp;CHAR(COUNTA($D$3:D64)-14)),IF(AND(COUNTA($D$3:D64)&gt;52,D64&gt;0),("B"&amp;CHAR(COUNTA($D$3:D64)+12)),IF(AND(COUNTA($D$3:D64)&gt;26,D64&gt;0),("A"&amp;CHAR(COUNTA($D$3:D64)+38)),IF(AND(COUNTA($D$3:D64)&lt;27,D64&gt;0),(CHAR(COUNTA($D$3:D64)+64)),""))))))</f>
        <v>X</v>
      </c>
      <c r="B64" s="224" t="s">
        <v>22</v>
      </c>
      <c r="C64" s="126">
        <v>3548</v>
      </c>
      <c r="D64" s="126" t="s">
        <v>4</v>
      </c>
      <c r="E64" s="72">
        <v>0</v>
      </c>
      <c r="F64" s="73">
        <f>SUM($C64*E64)</f>
        <v>0</v>
      </c>
    </row>
    <row r="65" spans="1:52" s="78" customFormat="1" ht="17" x14ac:dyDescent="0.2">
      <c r="A65" s="65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101" t="s">
        <v>8</v>
      </c>
      <c r="C65" s="79"/>
      <c r="D65" s="55"/>
      <c r="E65" s="77"/>
      <c r="F65" s="76"/>
      <c r="G65" s="111"/>
    </row>
    <row r="66" spans="1:52" s="78" customFormat="1" ht="34" x14ac:dyDescent="0.2">
      <c r="A66" s="65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/>
      </c>
      <c r="B66" s="102" t="s">
        <v>216</v>
      </c>
      <c r="C66" s="79"/>
      <c r="D66" s="55"/>
      <c r="E66" s="77"/>
      <c r="F66" s="76"/>
      <c r="G66" s="111"/>
    </row>
    <row r="67" spans="1:52" s="78" customFormat="1" ht="34" x14ac:dyDescent="0.2">
      <c r="A67" s="65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>Y</v>
      </c>
      <c r="B67" s="99" t="s">
        <v>215</v>
      </c>
      <c r="C67" s="109">
        <v>460</v>
      </c>
      <c r="D67" s="95" t="s">
        <v>4</v>
      </c>
      <c r="E67" s="77">
        <v>0</v>
      </c>
      <c r="F67" s="73">
        <f t="shared" ref="F67" si="6">SUM($C67*E67)</f>
        <v>0</v>
      </c>
      <c r="G67" s="111"/>
    </row>
    <row r="68" spans="1:52" s="74" customFormat="1" x14ac:dyDescent="0.2">
      <c r="A68" s="70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/>
      </c>
      <c r="B68" s="71"/>
      <c r="C68" s="52"/>
      <c r="D68" s="52"/>
      <c r="E68" s="72"/>
      <c r="F68" s="73"/>
    </row>
    <row r="69" spans="1:52" x14ac:dyDescent="0.2">
      <c r="A69" s="46"/>
      <c r="B69" s="40"/>
      <c r="C69" s="48"/>
      <c r="D69" s="62"/>
      <c r="E69" s="57"/>
      <c r="F69" s="73"/>
    </row>
    <row r="70" spans="1:52" s="74" customFormat="1" ht="17" x14ac:dyDescent="0.2">
      <c r="A70" s="80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/>
      </c>
      <c r="B70" s="81" t="s">
        <v>277</v>
      </c>
      <c r="C70" s="82"/>
      <c r="D70" s="82"/>
      <c r="E70" s="83"/>
      <c r="F70" s="84"/>
    </row>
    <row r="71" spans="1:52" s="74" customFormat="1" x14ac:dyDescent="0.2">
      <c r="A71" s="75" t="str">
        <f>IF(AND(COUNTA($D$3:D71)&gt;130,D71&gt;0),("E"&amp;CHAR(COUNTA($D$3:D71)-66)),IF(AND(COUNTA($D$3:D71)&gt;104,D71&gt;0),("D"&amp;CHAR(COUNTA($D$3:D71)-40)),IF(AND(COUNTA($D$3:D71)&gt;78,D71&gt;0),("C"&amp;CHAR(COUNTA($D$3:D71)-14)),IF(AND(COUNTA($D$3:D71)&gt;52,D71&gt;0),("B"&amp;CHAR(COUNTA($D$3:D71)+12)),IF(AND(COUNTA($D$3:D71)&gt;26,D71&gt;0),("A"&amp;CHAR(COUNTA($D$3:D71)+38)),IF(AND(COUNTA($D$3:D71)&lt;27,D71&gt;0),(CHAR(COUNTA($D$3:D71)+64)),""))))))</f>
        <v/>
      </c>
      <c r="B71" s="42"/>
      <c r="C71" s="52"/>
      <c r="D71" s="52"/>
      <c r="E71" s="72"/>
      <c r="F71" s="73"/>
    </row>
    <row r="72" spans="1:52" ht="17" x14ac:dyDescent="0.2">
      <c r="A72" s="31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/>
      </c>
      <c r="B72" s="228" t="s">
        <v>11</v>
      </c>
      <c r="C72" s="2"/>
      <c r="D72" s="38"/>
      <c r="E72" s="57"/>
      <c r="F72" s="3"/>
    </row>
    <row r="73" spans="1:52" ht="17" x14ac:dyDescent="0.2">
      <c r="A73" s="31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/>
      </c>
      <c r="B73" s="94" t="s">
        <v>12</v>
      </c>
      <c r="C73" s="2"/>
      <c r="D73" s="38"/>
      <c r="E73" s="57"/>
      <c r="F73" s="58"/>
    </row>
    <row r="74" spans="1:52" ht="17" x14ac:dyDescent="0.2">
      <c r="A74" s="31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/>
      </c>
      <c r="B74" s="94" t="s">
        <v>13</v>
      </c>
      <c r="C74" s="2"/>
      <c r="D74" s="38"/>
      <c r="E74" s="57"/>
      <c r="F74" s="58"/>
    </row>
    <row r="75" spans="1:52" ht="17" x14ac:dyDescent="0.2">
      <c r="A75" s="31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/>
      </c>
      <c r="B75" s="223" t="s">
        <v>34</v>
      </c>
      <c r="C75" s="47"/>
      <c r="D75" s="38"/>
      <c r="E75" s="57"/>
      <c r="F75" s="61"/>
    </row>
    <row r="76" spans="1:52" ht="17" x14ac:dyDescent="0.2">
      <c r="A76" s="46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>Z</v>
      </c>
      <c r="B76" s="227" t="s">
        <v>250</v>
      </c>
      <c r="C76" s="231">
        <v>125</v>
      </c>
      <c r="D76" s="232" t="s">
        <v>4</v>
      </c>
      <c r="E76" s="63">
        <v>0</v>
      </c>
      <c r="F76" s="73">
        <f>SUM($C76*E76)</f>
        <v>0</v>
      </c>
    </row>
    <row r="77" spans="1:52" ht="17" x14ac:dyDescent="0.2">
      <c r="A77" s="46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>AA</v>
      </c>
      <c r="B77" s="227" t="s">
        <v>251</v>
      </c>
      <c r="C77" s="231">
        <v>453</v>
      </c>
      <c r="D77" s="232" t="s">
        <v>4</v>
      </c>
      <c r="E77" s="63">
        <v>0</v>
      </c>
      <c r="F77" s="73">
        <f>SUM($C77*E77)</f>
        <v>0</v>
      </c>
    </row>
    <row r="78" spans="1:52" ht="17" x14ac:dyDescent="0.2">
      <c r="A78" s="46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/>
      </c>
      <c r="B78" s="91" t="s">
        <v>239</v>
      </c>
      <c r="C78" s="48"/>
      <c r="D78" s="62"/>
      <c r="E78" s="63"/>
      <c r="F78" s="61"/>
    </row>
    <row r="79" spans="1:52" ht="17" x14ac:dyDescent="0.2">
      <c r="A79" s="46" t="str">
        <f>IF(AND(COUNTA($D$3:D79)&gt;130,D79&gt;0),("E"&amp;CHAR(COUNTA($D$3:D79)-66)),IF(AND(COUNTA($D$3:D79)&gt;104,D79&gt;0),("D"&amp;CHAR(COUNTA($D$3:D79)-40)),IF(AND(COUNTA($D$3:D79)&gt;78,D79&gt;0),("C"&amp;CHAR(COUNTA($D$3:D79)-14)),IF(AND(COUNTA($D$3:D79)&gt;52,D79&gt;0),("B"&amp;CHAR(COUNTA($D$3:D79)+12)),IF(AND(COUNTA($D$3:D79)&gt;26,D79&gt;0),("A"&amp;CHAR(COUNTA($D$3:D79)+38)),IF(AND(COUNTA($D$3:D79)&lt;27,D79&gt;0),(CHAR(COUNTA($D$3:D79)+64)),""))))))</f>
        <v>AB</v>
      </c>
      <c r="B79" s="87" t="s">
        <v>37</v>
      </c>
      <c r="C79" s="231">
        <v>87</v>
      </c>
      <c r="D79" s="232" t="s">
        <v>10</v>
      </c>
      <c r="E79" s="57">
        <v>0</v>
      </c>
      <c r="F79" s="73">
        <f t="shared" ref="F79" si="7">SUM($C79*E79)</f>
        <v>0</v>
      </c>
    </row>
    <row r="80" spans="1:52" s="29" customFormat="1" ht="17" x14ac:dyDescent="0.2">
      <c r="A80" s="31" t="str">
        <f>IF(AND(COUNTA($D$3:D80)&gt;130,D80&gt;0),("E"&amp;CHAR(COUNTA($D$3:D80)-66)),IF(AND(COUNTA($D$3:D80)&gt;104,D80&gt;0),("D"&amp;CHAR(COUNTA($D$3:D80)-40)),IF(AND(COUNTA($D$3:D80)&gt;78,D80&gt;0),("C"&amp;CHAR(COUNTA($D$3:D80)-14)),IF(AND(COUNTA($D$3:D80)&gt;52,D80&gt;0),("B"&amp;CHAR(COUNTA($D$3:D80)+12)),IF(AND(COUNTA($D$3:D80)&gt;26,D80&gt;0),("A"&amp;CHAR(COUNTA($D$3:D80)+38)),IF(AND(COUNTA($D$3:D80)&lt;27,D80&gt;0),(CHAR(COUNTA($D$3:D80)+64)),""))))))</f>
        <v/>
      </c>
      <c r="B80" s="101" t="s">
        <v>16</v>
      </c>
      <c r="C80" s="28"/>
      <c r="D80" s="28"/>
      <c r="E80" s="30"/>
      <c r="F80" s="61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s="29" customFormat="1" ht="17" x14ac:dyDescent="0.2">
      <c r="A81" s="31" t="str">
        <f>IF(AND(COUNTA($D$3:D81)&gt;130,D81&gt;0),("E"&amp;CHAR(COUNTA($D$3:D81)-66)),IF(AND(COUNTA($D$3:D81)&gt;104,D81&gt;0),("D"&amp;CHAR(COUNTA($D$3:D81)-40)),IF(AND(COUNTA($D$3:D81)&gt;78,D81&gt;0),("C"&amp;CHAR(COUNTA($D$3:D81)-14)),IF(AND(COUNTA($D$3:D81)&gt;52,D81&gt;0),("B"&amp;CHAR(COUNTA($D$3:D81)+12)),IF(AND(COUNTA($D$3:D81)&gt;26,D81&gt;0),("A"&amp;CHAR(COUNTA($D$3:D81)+38)),IF(AND(COUNTA($D$3:D81)&lt;27,D81&gt;0),(CHAR(COUNTA($D$3:D81)+64)),""))))))</f>
        <v/>
      </c>
      <c r="B81" s="102" t="s">
        <v>21</v>
      </c>
      <c r="C81" s="28"/>
      <c r="D81" s="28"/>
      <c r="E81" s="30"/>
      <c r="F81" s="61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s="29" customFormat="1" ht="17" x14ac:dyDescent="0.2">
      <c r="A82" s="31" t="str">
        <f>IF(AND(COUNTA($D$3:D82)&gt;130,D82&gt;0),("E"&amp;CHAR(COUNTA($D$3:D82)-66)),IF(AND(COUNTA($D$3:D82)&gt;104,D82&gt;0),("D"&amp;CHAR(COUNTA($D$3:D82)-40)),IF(AND(COUNTA($D$3:D82)&gt;78,D82&gt;0),("C"&amp;CHAR(COUNTA($D$3:D82)-14)),IF(AND(COUNTA($D$3:D82)&gt;52,D82&gt;0),("B"&amp;CHAR(COUNTA($D$3:D82)+12)),IF(AND(COUNTA($D$3:D82)&gt;26,D82&gt;0),("A"&amp;CHAR(COUNTA($D$3:D82)+38)),IF(AND(COUNTA($D$3:D82)&lt;27,D82&gt;0),(CHAR(COUNTA($D$3:D82)+64)),""))))))</f>
        <v>AC</v>
      </c>
      <c r="B82" s="99" t="s">
        <v>253</v>
      </c>
      <c r="C82" s="233">
        <v>85</v>
      </c>
      <c r="D82" s="234" t="s">
        <v>10</v>
      </c>
      <c r="E82" s="30">
        <v>0</v>
      </c>
      <c r="F82" s="73">
        <f>SUM($C82*E82)</f>
        <v>0</v>
      </c>
      <c r="G82" s="29" t="s">
        <v>265</v>
      </c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s="29" customFormat="1" ht="17" x14ac:dyDescent="0.2">
      <c r="A83" s="31" t="str">
        <f>IF(AND(COUNTA($D$3:D83)&gt;130,D83&gt;0),("E"&amp;CHAR(COUNTA($D$3:D83)-66)),IF(AND(COUNTA($D$3:D83)&gt;104,D83&gt;0),("D"&amp;CHAR(COUNTA($D$3:D83)-40)),IF(AND(COUNTA($D$3:D83)&gt;78,D83&gt;0),("C"&amp;CHAR(COUNTA($D$3:D83)-14)),IF(AND(COUNTA($D$3:D83)&gt;52,D83&gt;0),("B"&amp;CHAR(COUNTA($D$3:D83)+12)),IF(AND(COUNTA($D$3:D83)&gt;26,D83&gt;0),("A"&amp;CHAR(COUNTA($D$3:D83)+38)),IF(AND(COUNTA($D$3:D83)&lt;27,D83&gt;0),(CHAR(COUNTA($D$3:D83)+64)),""))))))</f>
        <v>AD</v>
      </c>
      <c r="B83" s="99" t="s">
        <v>252</v>
      </c>
      <c r="C83" s="233">
        <v>0</v>
      </c>
      <c r="D83" s="234" t="s">
        <v>10</v>
      </c>
      <c r="E83" s="30">
        <v>0</v>
      </c>
      <c r="F83" s="73">
        <f>SUM($C83*E83)</f>
        <v>0</v>
      </c>
      <c r="G83" s="29" t="s">
        <v>265</v>
      </c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s="29" customFormat="1" ht="17" x14ac:dyDescent="0.2">
      <c r="A84" s="31" t="str">
        <f>IF(AND(COUNTA($D$3:D84)&gt;130,D84&gt;0),("E"&amp;CHAR(COUNTA($D$3:D84)-66)),IF(AND(COUNTA($D$3:D84)&gt;104,D84&gt;0),("D"&amp;CHAR(COUNTA($D$3:D84)-40)),IF(AND(COUNTA($D$3:D84)&gt;78,D84&gt;0),("C"&amp;CHAR(COUNTA($D$3:D84)-14)),IF(AND(COUNTA($D$3:D84)&gt;52,D84&gt;0),("B"&amp;CHAR(COUNTA($D$3:D84)+12)),IF(AND(COUNTA($D$3:D84)&gt;26,D84&gt;0),("A"&amp;CHAR(COUNTA($D$3:D84)+38)),IF(AND(COUNTA($D$3:D84)&lt;27,D84&gt;0),(CHAR(COUNTA($D$3:D84)+64)),""))))))</f>
        <v/>
      </c>
      <c r="B84" s="101" t="s">
        <v>35</v>
      </c>
      <c r="C84" s="28"/>
      <c r="D84" s="28"/>
      <c r="E84" s="30"/>
      <c r="F84" s="61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s="29" customFormat="1" ht="17" x14ac:dyDescent="0.2">
      <c r="A85" s="31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/>
      </c>
      <c r="B85" s="102" t="s">
        <v>21</v>
      </c>
      <c r="C85" s="28"/>
      <c r="D85" s="28"/>
      <c r="E85" s="30"/>
      <c r="F85" s="61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s="29" customFormat="1" ht="17" x14ac:dyDescent="0.2">
      <c r="A86" s="31" t="str">
        <f>IF(AND(COUNTA($D$3:D86)&gt;130,D86&gt;0),("E"&amp;CHAR(COUNTA($D$3:D86)-66)),IF(AND(COUNTA($D$3:D86)&gt;104,D86&gt;0),("D"&amp;CHAR(COUNTA($D$3:D86)-40)),IF(AND(COUNTA($D$3:D86)&gt;78,D86&gt;0),("C"&amp;CHAR(COUNTA($D$3:D86)-14)),IF(AND(COUNTA($D$3:D86)&gt;52,D86&gt;0),("B"&amp;CHAR(COUNTA($D$3:D86)+12)),IF(AND(COUNTA($D$3:D86)&gt;26,D86&gt;0),("A"&amp;CHAR(COUNTA($D$3:D86)+38)),IF(AND(COUNTA($D$3:D86)&lt;27,D86&gt;0),(CHAR(COUNTA($D$3:D86)+64)),""))))))</f>
        <v>AE</v>
      </c>
      <c r="B86" s="99" t="s">
        <v>253</v>
      </c>
      <c r="C86" s="233">
        <v>102</v>
      </c>
      <c r="D86" s="234" t="s">
        <v>10</v>
      </c>
      <c r="E86" s="30">
        <v>0</v>
      </c>
      <c r="F86" s="73">
        <f>SUM($C86*E86)</f>
        <v>0</v>
      </c>
      <c r="G86" s="29" t="s">
        <v>265</v>
      </c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s="29" customFormat="1" ht="17" x14ac:dyDescent="0.2">
      <c r="A87" s="31" t="str">
        <f>IF(AND(COUNTA($D$3:D87)&gt;130,D87&gt;0),("E"&amp;CHAR(COUNTA($D$3:D87)-66)),IF(AND(COUNTA($D$3:D87)&gt;104,D87&gt;0),("D"&amp;CHAR(COUNTA($D$3:D87)-40)),IF(AND(COUNTA($D$3:D87)&gt;78,D87&gt;0),("C"&amp;CHAR(COUNTA($D$3:D87)-14)),IF(AND(COUNTA($D$3:D87)&gt;52,D87&gt;0),("B"&amp;CHAR(COUNTA($D$3:D87)+12)),IF(AND(COUNTA($D$3:D87)&gt;26,D87&gt;0),("A"&amp;CHAR(COUNTA($D$3:D87)+38)),IF(AND(COUNTA($D$3:D87)&lt;27,D87&gt;0),(CHAR(COUNTA($D$3:D87)+64)),""))))))</f>
        <v>AF</v>
      </c>
      <c r="B87" s="99" t="s">
        <v>252</v>
      </c>
      <c r="C87" s="233">
        <v>680</v>
      </c>
      <c r="D87" s="234" t="s">
        <v>10</v>
      </c>
      <c r="E87" s="30">
        <v>0</v>
      </c>
      <c r="F87" s="73">
        <f>SUM($C87*E87)</f>
        <v>0</v>
      </c>
      <c r="G87" s="29" t="s">
        <v>265</v>
      </c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s="29" customFormat="1" ht="17" x14ac:dyDescent="0.2">
      <c r="A88" s="31" t="str">
        <f>IF(AND(COUNTA($D$3:D88)&gt;130,D88&gt;0),("E"&amp;CHAR(COUNTA($D$3:D88)-66)),IF(AND(COUNTA($D$3:D88)&gt;104,D88&gt;0),("D"&amp;CHAR(COUNTA($D$3:D88)-40)),IF(AND(COUNTA($D$3:D88)&gt;78,D88&gt;0),("C"&amp;CHAR(COUNTA($D$3:D88)-14)),IF(AND(COUNTA($D$3:D88)&gt;52,D88&gt;0),("B"&amp;CHAR(COUNTA($D$3:D88)+12)),IF(AND(COUNTA($D$3:D88)&gt;26,D88&gt;0),("A"&amp;CHAR(COUNTA($D$3:D88)+38)),IF(AND(COUNTA($D$3:D88)&lt;27,D88&gt;0),(CHAR(COUNTA($D$3:D88)+64)),""))))))</f>
        <v/>
      </c>
      <c r="B88" s="101" t="s">
        <v>234</v>
      </c>
      <c r="C88" s="28"/>
      <c r="D88" s="28"/>
      <c r="E88" s="30"/>
      <c r="F88" s="61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s="29" customFormat="1" ht="17" x14ac:dyDescent="0.2">
      <c r="A89" s="31" t="str">
        <f>IF(AND(COUNTA($D$3:D89)&gt;130,D89&gt;0),("E"&amp;CHAR(COUNTA($D$3:D89)-66)),IF(AND(COUNTA($D$3:D89)&gt;104,D89&gt;0),("D"&amp;CHAR(COUNTA($D$3:D89)-40)),IF(AND(COUNTA($D$3:D89)&gt;78,D89&gt;0),("C"&amp;CHAR(COUNTA($D$3:D89)-14)),IF(AND(COUNTA($D$3:D89)&gt;52,D89&gt;0),("B"&amp;CHAR(COUNTA($D$3:D89)+12)),IF(AND(COUNTA($D$3:D89)&gt;26,D89&gt;0),("A"&amp;CHAR(COUNTA($D$3:D89)+38)),IF(AND(COUNTA($D$3:D89)&lt;27,D89&gt;0),(CHAR(COUNTA($D$3:D89)+64)),""))))))</f>
        <v/>
      </c>
      <c r="B89" s="102" t="s">
        <v>21</v>
      </c>
      <c r="C89" s="28"/>
      <c r="D89" s="28"/>
      <c r="E89" s="30"/>
      <c r="F89" s="61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s="29" customFormat="1" ht="17" x14ac:dyDescent="0.2">
      <c r="A90" s="31" t="str">
        <f>IF(AND(COUNTA($D$3:D90)&gt;130,D90&gt;0),("E"&amp;CHAR(COUNTA($D$3:D90)-66)),IF(AND(COUNTA($D$3:D90)&gt;104,D90&gt;0),("D"&amp;CHAR(COUNTA($D$3:D90)-40)),IF(AND(COUNTA($D$3:D90)&gt;78,D90&gt;0),("C"&amp;CHAR(COUNTA($D$3:D90)-14)),IF(AND(COUNTA($D$3:D90)&gt;52,D90&gt;0),("B"&amp;CHAR(COUNTA($D$3:D90)+12)),IF(AND(COUNTA($D$3:D90)&gt;26,D90&gt;0),("A"&amp;CHAR(COUNTA($D$3:D90)+38)),IF(AND(COUNTA($D$3:D90)&lt;27,D90&gt;0),(CHAR(COUNTA($D$3:D90)+64)),""))))))</f>
        <v>AG</v>
      </c>
      <c r="B90" s="99" t="s">
        <v>254</v>
      </c>
      <c r="C90" s="233">
        <v>19</v>
      </c>
      <c r="D90" s="234" t="s">
        <v>10</v>
      </c>
      <c r="E90" s="30">
        <v>0</v>
      </c>
      <c r="F90" s="73">
        <f>SUM($C90*E90)</f>
        <v>0</v>
      </c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s="29" customFormat="1" ht="17" x14ac:dyDescent="0.2">
      <c r="A91" s="31" t="str">
        <f>IF(AND(COUNTA($D$3:D91)&gt;130,D91&gt;0),("E"&amp;CHAR(COUNTA($D$3:D91)-66)),IF(AND(COUNTA($D$3:D91)&gt;104,D91&gt;0),("D"&amp;CHAR(COUNTA($D$3:D91)-40)),IF(AND(COUNTA($D$3:D91)&gt;78,D91&gt;0),("C"&amp;CHAR(COUNTA($D$3:D91)-14)),IF(AND(COUNTA($D$3:D91)&gt;52,D91&gt;0),("B"&amp;CHAR(COUNTA($D$3:D91)+12)),IF(AND(COUNTA($D$3:D91)&gt;26,D91&gt;0),("A"&amp;CHAR(COUNTA($D$3:D91)+38)),IF(AND(COUNTA($D$3:D91)&lt;27,D91&gt;0),(CHAR(COUNTA($D$3:D91)+64)),""))))))</f>
        <v>AH</v>
      </c>
      <c r="B91" s="99" t="s">
        <v>255</v>
      </c>
      <c r="C91" s="233">
        <v>68</v>
      </c>
      <c r="D91" s="234" t="s">
        <v>10</v>
      </c>
      <c r="E91" s="30">
        <v>0</v>
      </c>
      <c r="F91" s="73">
        <f>SUM($C91*E91)</f>
        <v>0</v>
      </c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s="29" customFormat="1" ht="17" x14ac:dyDescent="0.2">
      <c r="A92" s="31" t="str">
        <f>IF(AND(COUNTA($D$3:D92)&gt;130,D92&gt;0),("E"&amp;CHAR(COUNTA($D$3:D92)-66)),IF(AND(COUNTA($D$3:D92)&gt;104,D92&gt;0),("D"&amp;CHAR(COUNTA($D$3:D92)-40)),IF(AND(COUNTA($D$3:D92)&gt;78,D92&gt;0),("C"&amp;CHAR(COUNTA($D$3:D92)-14)),IF(AND(COUNTA($D$3:D92)&gt;52,D92&gt;0),("B"&amp;CHAR(COUNTA($D$3:D92)+12)),IF(AND(COUNTA($D$3:D92)&gt;26,D92&gt;0),("A"&amp;CHAR(COUNTA($D$3:D92)+38)),IF(AND(COUNTA($D$3:D92)&lt;27,D92&gt;0),(CHAR(COUNTA($D$3:D92)+64)),""))))))</f>
        <v/>
      </c>
      <c r="B92" s="102" t="s">
        <v>236</v>
      </c>
      <c r="C92" s="28"/>
      <c r="D92" s="28"/>
      <c r="E92" s="30"/>
      <c r="F92" s="61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s="29" customFormat="1" ht="34" x14ac:dyDescent="0.2">
      <c r="A93" s="31" t="str">
        <f>IF(AND(COUNTA($D$3:D93)&gt;130,D93&gt;0),("E"&amp;CHAR(COUNTA($D$3:D93)-66)),IF(AND(COUNTA($D$3:D93)&gt;104,D93&gt;0),("D"&amp;CHAR(COUNTA($D$3:D93)-40)),IF(AND(COUNTA($D$3:D93)&gt;78,D93&gt;0),("C"&amp;CHAR(COUNTA($D$3:D93)-14)),IF(AND(COUNTA($D$3:D93)&gt;52,D93&gt;0),("B"&amp;CHAR(COUNTA($D$3:D93)+12)),IF(AND(COUNTA($D$3:D93)&gt;26,D93&gt;0),("A"&amp;CHAR(COUNTA($D$3:D93)+38)),IF(AND(COUNTA($D$3:D93)&lt;27,D93&gt;0),(CHAR(COUNTA($D$3:D93)+64)),""))))))</f>
        <v>AI</v>
      </c>
      <c r="B93" s="99" t="s">
        <v>256</v>
      </c>
      <c r="C93" s="231">
        <v>125</v>
      </c>
      <c r="D93" s="234" t="s">
        <v>4</v>
      </c>
      <c r="E93" s="30">
        <v>0</v>
      </c>
      <c r="F93" s="73">
        <f>SUM($C93*E93)</f>
        <v>0</v>
      </c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s="29" customFormat="1" ht="34" x14ac:dyDescent="0.2">
      <c r="A94" s="31" t="str">
        <f>IF(AND(COUNTA($D$3:D94)&gt;130,D94&gt;0),("E"&amp;CHAR(COUNTA($D$3:D94)-66)),IF(AND(COUNTA($D$3:D94)&gt;104,D94&gt;0),("D"&amp;CHAR(COUNTA($D$3:D94)-40)),IF(AND(COUNTA($D$3:D94)&gt;78,D94&gt;0),("C"&amp;CHAR(COUNTA($D$3:D94)-14)),IF(AND(COUNTA($D$3:D94)&gt;52,D94&gt;0),("B"&amp;CHAR(COUNTA($D$3:D94)+12)),IF(AND(COUNTA($D$3:D94)&gt;26,D94&gt;0),("A"&amp;CHAR(COUNTA($D$3:D94)+38)),IF(AND(COUNTA($D$3:D94)&lt;27,D94&gt;0),(CHAR(COUNTA($D$3:D94)+64)),""))))))</f>
        <v>AJ</v>
      </c>
      <c r="B94" s="99" t="s">
        <v>257</v>
      </c>
      <c r="C94" s="231">
        <v>453</v>
      </c>
      <c r="D94" s="234" t="s">
        <v>4</v>
      </c>
      <c r="E94" s="30">
        <v>0</v>
      </c>
      <c r="F94" s="73">
        <f>SUM($C94*E94)</f>
        <v>0</v>
      </c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x14ac:dyDescent="0.2">
      <c r="A95" s="31" t="str">
        <f>IF(AND(COUNTA($D$3:D95)&gt;130,D95&gt;0),("E"&amp;CHAR(COUNTA($D$3:D95)-66)),IF(AND(COUNTA($D$3:D95)&gt;104,D95&gt;0),("D"&amp;CHAR(COUNTA($D$3:D95)-40)),IF(AND(COUNTA($D$3:D95)&gt;78,D95&gt;0),("C"&amp;CHAR(COUNTA($D$3:D95)-14)),IF(AND(COUNTA($D$3:D95)&gt;52,D95&gt;0),("B"&amp;CHAR(COUNTA($D$3:D95)+12)),IF(AND(COUNTA($D$3:D95)&gt;26,D95&gt;0),("A"&amp;CHAR(COUNTA($D$3:D95)+38)),IF(AND(COUNTA($D$3:D95)&lt;27,D95&gt;0),(CHAR(COUNTA($D$3:D95)+64)),""))))))</f>
        <v/>
      </c>
      <c r="B95" s="40"/>
      <c r="C95" s="48"/>
      <c r="D95" s="62"/>
      <c r="E95" s="57"/>
      <c r="F95" s="73"/>
    </row>
    <row r="96" spans="1:52" s="74" customFormat="1" ht="17" x14ac:dyDescent="0.2">
      <c r="A96" s="80" t="str">
        <f>IF(AND(COUNTA($D$3:D96)&gt;130,D96&gt;0),("E"&amp;CHAR(COUNTA($D$3:D96)-66)),IF(AND(COUNTA($D$3:D96)&gt;104,D96&gt;0),("D"&amp;CHAR(COUNTA($D$3:D96)-40)),IF(AND(COUNTA($D$3:D96)&gt;78,D96&gt;0),("C"&amp;CHAR(COUNTA($D$3:D96)-14)),IF(AND(COUNTA($D$3:D96)&gt;52,D96&gt;0),("B"&amp;CHAR(COUNTA($D$3:D96)+12)),IF(AND(COUNTA($D$3:D96)&gt;26,D96&gt;0),("A"&amp;CHAR(COUNTA($D$3:D96)+38)),IF(AND(COUNTA($D$3:D96)&lt;27,D96&gt;0),(CHAR(COUNTA($D$3:D96)+64)),""))))))</f>
        <v/>
      </c>
      <c r="B96" s="81" t="s">
        <v>269</v>
      </c>
      <c r="C96" s="82"/>
      <c r="D96" s="82"/>
      <c r="E96" s="83"/>
      <c r="F96" s="84"/>
    </row>
    <row r="97" spans="1:52" s="74" customFormat="1" x14ac:dyDescent="0.2">
      <c r="A97" s="75" t="str">
        <f>IF(AND(COUNTA($D$3:D97)&gt;130,D97&gt;0),("E"&amp;CHAR(COUNTA($D$3:D97)-66)),IF(AND(COUNTA($D$3:D97)&gt;104,D97&gt;0),("D"&amp;CHAR(COUNTA($D$3:D97)-40)),IF(AND(COUNTA($D$3:D97)&gt;78,D97&gt;0),("C"&amp;CHAR(COUNTA($D$3:D97)-14)),IF(AND(COUNTA($D$3:D97)&gt;52,D97&gt;0),("B"&amp;CHAR(COUNTA($D$3:D97)+12)),IF(AND(COUNTA($D$3:D97)&gt;26,D97&gt;0),("A"&amp;CHAR(COUNTA($D$3:D97)+38)),IF(AND(COUNTA($D$3:D97)&lt;27,D97&gt;0),(CHAR(COUNTA($D$3:D97)+64)),""))))))</f>
        <v/>
      </c>
      <c r="B97" s="42"/>
      <c r="C97" s="52"/>
      <c r="D97" s="52"/>
      <c r="E97" s="72"/>
      <c r="F97" s="73"/>
    </row>
    <row r="98" spans="1:52" ht="17" x14ac:dyDescent="0.2">
      <c r="A98" s="31" t="str">
        <f>IF(AND(COUNTA($D$3:D98)&gt;130,D98&gt;0),("E"&amp;CHAR(COUNTA($D$3:D98)-66)),IF(AND(COUNTA($D$3:D98)&gt;104,D98&gt;0),("D"&amp;CHAR(COUNTA($D$3:D98)-40)),IF(AND(COUNTA($D$3:D98)&gt;78,D98&gt;0),("C"&amp;CHAR(COUNTA($D$3:D98)-14)),IF(AND(COUNTA($D$3:D98)&gt;52,D98&gt;0),("B"&amp;CHAR(COUNTA($D$3:D98)+12)),IF(AND(COUNTA($D$3:D98)&gt;26,D98&gt;0),("A"&amp;CHAR(COUNTA($D$3:D98)+38)),IF(AND(COUNTA($D$3:D98)&lt;27,D98&gt;0),(CHAR(COUNTA($D$3:D98)+64)),""))))))</f>
        <v/>
      </c>
      <c r="B98" s="228" t="s">
        <v>11</v>
      </c>
      <c r="C98" s="2"/>
      <c r="D98" s="38"/>
      <c r="E98" s="57"/>
      <c r="F98" s="3"/>
    </row>
    <row r="99" spans="1:52" ht="17" x14ac:dyDescent="0.2">
      <c r="A99" s="31" t="str">
        <f>IF(AND(COUNTA($D$3:D99)&gt;130,D99&gt;0),("E"&amp;CHAR(COUNTA($D$3:D99)-66)),IF(AND(COUNTA($D$3:D99)&gt;104,D99&gt;0),("D"&amp;CHAR(COUNTA($D$3:D99)-40)),IF(AND(COUNTA($D$3:D99)&gt;78,D99&gt;0),("C"&amp;CHAR(COUNTA($D$3:D99)-14)),IF(AND(COUNTA($D$3:D99)&gt;52,D99&gt;0),("B"&amp;CHAR(COUNTA($D$3:D99)+12)),IF(AND(COUNTA($D$3:D99)&gt;26,D99&gt;0),("A"&amp;CHAR(COUNTA($D$3:D99)+38)),IF(AND(COUNTA($D$3:D99)&lt;27,D99&gt;0),(CHAR(COUNTA($D$3:D99)+64)),""))))))</f>
        <v/>
      </c>
      <c r="B99" s="94" t="s">
        <v>12</v>
      </c>
      <c r="C99" s="2"/>
      <c r="D99" s="38"/>
      <c r="E99" s="57"/>
      <c r="F99" s="58"/>
    </row>
    <row r="100" spans="1:52" s="29" customFormat="1" ht="17" x14ac:dyDescent="0.2">
      <c r="A100" s="31" t="str">
        <f>IF(AND(COUNTA($D$3:D100)&gt;130,D100&gt;0),("E"&amp;CHAR(COUNTA($D$3:D100)-66)),IF(AND(COUNTA($D$3:D100)&gt;104,D100&gt;0),("D"&amp;CHAR(COUNTA($D$3:D100)-40)),IF(AND(COUNTA($D$3:D100)&gt;78,D100&gt;0),("C"&amp;CHAR(COUNTA($D$3:D100)-14)),IF(AND(COUNTA($D$3:D100)&gt;52,D100&gt;0),("B"&amp;CHAR(COUNTA($D$3:D100)+12)),IF(AND(COUNTA($D$3:D100)&gt;26,D100&gt;0),("A"&amp;CHAR(COUNTA($D$3:D100)+38)),IF(AND(COUNTA($D$3:D100)&lt;27,D100&gt;0),(CHAR(COUNTA($D$3:D100)+64)),""))))))</f>
        <v/>
      </c>
      <c r="B100" s="101" t="s">
        <v>234</v>
      </c>
      <c r="C100" s="28"/>
      <c r="D100" s="28"/>
      <c r="E100" s="30"/>
      <c r="F100" s="61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s="29" customFormat="1" ht="17" x14ac:dyDescent="0.2">
      <c r="A101" s="31" t="str">
        <f>IF(AND(COUNTA($D$3:D101)&gt;130,D101&gt;0),("E"&amp;CHAR(COUNTA($D$3:D101)-66)),IF(AND(COUNTA($D$3:D101)&gt;104,D101&gt;0),("D"&amp;CHAR(COUNTA($D$3:D101)-40)),IF(AND(COUNTA($D$3:D101)&gt;78,D101&gt;0),("C"&amp;CHAR(COUNTA($D$3:D101)-14)),IF(AND(COUNTA($D$3:D101)&gt;52,D101&gt;0),("B"&amp;CHAR(COUNTA($D$3:D101)+12)),IF(AND(COUNTA($D$3:D101)&gt;26,D101&gt;0),("A"&amp;CHAR(COUNTA($D$3:D101)+38)),IF(AND(COUNTA($D$3:D101)&lt;27,D101&gt;0),(CHAR(COUNTA($D$3:D101)+64)),""))))))</f>
        <v/>
      </c>
      <c r="B101" s="102" t="s">
        <v>21</v>
      </c>
      <c r="C101" s="28"/>
      <c r="D101" s="28"/>
      <c r="E101" s="30"/>
      <c r="F101" s="61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s="29" customFormat="1" ht="17" x14ac:dyDescent="0.2">
      <c r="A102" s="31" t="str">
        <f>IF(AND(COUNTA($D$3:D102)&gt;130,D102&gt;0),("E"&amp;CHAR(COUNTA($D$3:D102)-66)),IF(AND(COUNTA($D$3:D102)&gt;104,D102&gt;0),("D"&amp;CHAR(COUNTA($D$3:D102)-40)),IF(AND(COUNTA($D$3:D102)&gt;78,D102&gt;0),("C"&amp;CHAR(COUNTA($D$3:D102)-14)),IF(AND(COUNTA($D$3:D102)&gt;52,D102&gt;0),("B"&amp;CHAR(COUNTA($D$3:D102)+12)),IF(AND(COUNTA($D$3:D102)&gt;26,D102&gt;0),("A"&amp;CHAR(COUNTA($D$3:D102)+38)),IF(AND(COUNTA($D$3:D102)&lt;27,D102&gt;0),(CHAR(COUNTA($D$3:D102)+64)),""))))))</f>
        <v>AK</v>
      </c>
      <c r="B102" s="99" t="s">
        <v>268</v>
      </c>
      <c r="C102" s="233">
        <v>25</v>
      </c>
      <c r="D102" s="234" t="s">
        <v>10</v>
      </c>
      <c r="E102" s="30">
        <v>0</v>
      </c>
      <c r="F102" s="73">
        <f>SUM($C102*E102)</f>
        <v>0</v>
      </c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s="29" customFormat="1" ht="17" x14ac:dyDescent="0.2">
      <c r="A103" s="31" t="str">
        <f>IF(AND(COUNTA($D$3:D103)&gt;130,D103&gt;0),("E"&amp;CHAR(COUNTA($D$3:D103)-66)),IF(AND(COUNTA($D$3:D103)&gt;104,D103&gt;0),("D"&amp;CHAR(COUNTA($D$3:D103)-40)),IF(AND(COUNTA($D$3:D103)&gt;78,D103&gt;0),("C"&amp;CHAR(COUNTA($D$3:D103)-14)),IF(AND(COUNTA($D$3:D103)&gt;52,D103&gt;0),("B"&amp;CHAR(COUNTA($D$3:D103)+12)),IF(AND(COUNTA($D$3:D103)&gt;26,D103&gt;0),("A"&amp;CHAR(COUNTA($D$3:D103)+38)),IF(AND(COUNTA($D$3:D103)&lt;27,D103&gt;0),(CHAR(COUNTA($D$3:D103)+64)),""))))))</f>
        <v/>
      </c>
      <c r="B103" s="102" t="s">
        <v>236</v>
      </c>
      <c r="C103" s="28"/>
      <c r="D103" s="28"/>
      <c r="E103" s="30"/>
      <c r="F103" s="61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s="29" customFormat="1" ht="17" x14ac:dyDescent="0.2">
      <c r="A104" s="31" t="str">
        <f>IF(AND(COUNTA($D$3:D104)&gt;130,D104&gt;0),("E"&amp;CHAR(COUNTA($D$3:D104)-66)),IF(AND(COUNTA($D$3:D104)&gt;104,D104&gt;0),("D"&amp;CHAR(COUNTA($D$3:D104)-40)),IF(AND(COUNTA($D$3:D104)&gt;78,D104&gt;0),("C"&amp;CHAR(COUNTA($D$3:D104)-14)),IF(AND(COUNTA($D$3:D104)&gt;52,D104&gt;0),("B"&amp;CHAR(COUNTA($D$3:D104)+12)),IF(AND(COUNTA($D$3:D104)&gt;26,D104&gt;0),("A"&amp;CHAR(COUNTA($D$3:D104)+38)),IF(AND(COUNTA($D$3:D104)&lt;27,D104&gt;0),(CHAR(COUNTA($D$3:D104)+64)),""))))))</f>
        <v>AL</v>
      </c>
      <c r="B104" s="99" t="s">
        <v>237</v>
      </c>
      <c r="C104" s="231">
        <v>85</v>
      </c>
      <c r="D104" s="234" t="s">
        <v>4</v>
      </c>
      <c r="E104" s="30">
        <v>0</v>
      </c>
      <c r="F104" s="73">
        <f>SUM($C104*E104)</f>
        <v>0</v>
      </c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s="74" customFormat="1" x14ac:dyDescent="0.2">
      <c r="A105" s="31" t="str">
        <f>IF(AND(COUNTA($D$3:D105)&gt;130,D105&gt;0),("E"&amp;CHAR(COUNTA($D$3:D105)-66)),IF(AND(COUNTA($D$3:D105)&gt;104,D105&gt;0),("D"&amp;CHAR(COUNTA($D$3:D105)-40)),IF(AND(COUNTA($D$3:D105)&gt;78,D105&gt;0),("C"&amp;CHAR(COUNTA($D$3:D105)-14)),IF(AND(COUNTA($D$3:D105)&gt;52,D105&gt;0),("B"&amp;CHAR(COUNTA($D$3:D105)+12)),IF(AND(COUNTA($D$3:D105)&gt;26,D105&gt;0),("A"&amp;CHAR(COUNTA($D$3:D105)+38)),IF(AND(COUNTA($D$3:D105)&lt;27,D105&gt;0),(CHAR(COUNTA($D$3:D105)+64)),""))))))</f>
        <v/>
      </c>
      <c r="B105" s="71"/>
      <c r="C105" s="52"/>
      <c r="D105" s="52"/>
      <c r="E105" s="72"/>
      <c r="F105" s="73"/>
    </row>
    <row r="106" spans="1:52" s="74" customFormat="1" x14ac:dyDescent="0.2">
      <c r="A106" s="31" t="str">
        <f>IF(AND(COUNTA($D$3:D106)&gt;130,D106&gt;0),("E"&amp;CHAR(COUNTA($D$3:D106)-66)),IF(AND(COUNTA($D$3:D106)&gt;104,D106&gt;0),("D"&amp;CHAR(COUNTA($D$3:D106)-40)),IF(AND(COUNTA($D$3:D106)&gt;78,D106&gt;0),("C"&amp;CHAR(COUNTA($D$3:D106)-14)),IF(AND(COUNTA($D$3:D106)&gt;52,D106&gt;0),("B"&amp;CHAR(COUNTA($D$3:D106)+12)),IF(AND(COUNTA($D$3:D106)&gt;26,D106&gt;0),("A"&amp;CHAR(COUNTA($D$3:D106)+38)),IF(AND(COUNTA($D$3:D106)&lt;27,D106&gt;0),(CHAR(COUNTA($D$3:D106)+64)),""))))))</f>
        <v/>
      </c>
      <c r="B106" s="71"/>
      <c r="C106" s="52"/>
      <c r="D106" s="52"/>
      <c r="E106" s="72"/>
      <c r="F106" s="73"/>
    </row>
    <row r="107" spans="1:52" s="74" customFormat="1" x14ac:dyDescent="0.2">
      <c r="A107" s="31" t="str">
        <f>IF(AND(COUNTA($D$3:D107)&gt;130,D107&gt;0),("E"&amp;CHAR(COUNTA($D$3:D107)-66)),IF(AND(COUNTA($D$3:D107)&gt;104,D107&gt;0),("D"&amp;CHAR(COUNTA($D$3:D107)-40)),IF(AND(COUNTA($D$3:D107)&gt;78,D107&gt;0),("C"&amp;CHAR(COUNTA($D$3:D107)-14)),IF(AND(COUNTA($D$3:D107)&gt;52,D107&gt;0),("B"&amp;CHAR(COUNTA($D$3:D107)+12)),IF(AND(COUNTA($D$3:D107)&gt;26,D107&gt;0),("A"&amp;CHAR(COUNTA($D$3:D107)+38)),IF(AND(COUNTA($D$3:D107)&lt;27,D107&gt;0),(CHAR(COUNTA($D$3:D107)+64)),""))))))</f>
        <v/>
      </c>
      <c r="B107" s="71"/>
      <c r="C107" s="52"/>
      <c r="D107" s="52"/>
      <c r="E107" s="72"/>
      <c r="F107" s="73"/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43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3A2D-8121-4DC4-805A-CD900FA9315D}">
  <sheetPr>
    <tabColor rgb="FF00B050"/>
  </sheetPr>
  <dimension ref="A1:I129"/>
  <sheetViews>
    <sheetView view="pageBreakPreview" zoomScale="80" zoomScaleNormal="100" zoomScaleSheetLayoutView="90" workbookViewId="0">
      <selection activeCell="D39" sqref="D39:F98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4.83203125" style="25" customWidth="1"/>
    <col min="7" max="7" width="4.6640625" style="25" customWidth="1"/>
    <col min="8" max="8" width="5.6640625" style="67" bestFit="1" customWidth="1"/>
    <col min="9" max="16384" width="9.1640625" style="8"/>
  </cols>
  <sheetData>
    <row r="1" spans="1:8" ht="17" x14ac:dyDescent="0.2">
      <c r="A1" s="32"/>
      <c r="B1" s="9" t="s">
        <v>3</v>
      </c>
      <c r="C1" s="10"/>
      <c r="D1" s="11"/>
      <c r="E1" s="26"/>
      <c r="F1" s="12"/>
      <c r="G1" s="263"/>
    </row>
    <row r="2" spans="1:8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264"/>
      <c r="H2" s="110"/>
    </row>
    <row r="3" spans="1:8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  <c r="G3" s="265"/>
    </row>
    <row r="4" spans="1:8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210</v>
      </c>
      <c r="C4" s="21"/>
      <c r="D4" s="21"/>
      <c r="E4" s="22"/>
      <c r="F4" s="22"/>
      <c r="G4" s="265"/>
    </row>
    <row r="5" spans="1:8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  <c r="G5" s="265"/>
    </row>
    <row r="6" spans="1:8" s="74" customFormat="1" ht="17" x14ac:dyDescent="0.2">
      <c r="A6" s="75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100" t="s">
        <v>19</v>
      </c>
      <c r="C6" s="52"/>
      <c r="D6" s="52"/>
      <c r="E6" s="72"/>
      <c r="F6" s="73"/>
      <c r="G6" s="266"/>
      <c r="H6" s="112"/>
    </row>
    <row r="7" spans="1:8" s="74" customFormat="1" ht="17" x14ac:dyDescent="0.2">
      <c r="A7" s="75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94" t="s">
        <v>227</v>
      </c>
      <c r="C7" s="52"/>
      <c r="D7" s="52"/>
      <c r="E7" s="72"/>
      <c r="F7" s="73"/>
      <c r="G7" s="266"/>
      <c r="H7" s="112"/>
    </row>
    <row r="8" spans="1:8" s="74" customFormat="1" ht="26" customHeight="1" x14ac:dyDescent="0.2">
      <c r="A8" s="75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94" t="s">
        <v>226</v>
      </c>
      <c r="C8" s="52"/>
      <c r="D8" s="52"/>
      <c r="E8" s="72"/>
      <c r="F8" s="222"/>
      <c r="G8" s="266"/>
      <c r="H8" s="112"/>
    </row>
    <row r="9" spans="1:8" s="74" customFormat="1" ht="17" x14ac:dyDescent="0.2">
      <c r="A9" s="75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>A</v>
      </c>
      <c r="B9" s="223" t="s">
        <v>261</v>
      </c>
      <c r="C9" s="126">
        <v>60</v>
      </c>
      <c r="D9" s="52" t="s">
        <v>4</v>
      </c>
      <c r="E9" s="72">
        <v>0</v>
      </c>
      <c r="F9" s="73">
        <f t="shared" ref="F9" si="0">SUM($C9*E9)</f>
        <v>0</v>
      </c>
      <c r="G9" s="266"/>
      <c r="H9" s="112"/>
    </row>
    <row r="10" spans="1:8" s="74" customFormat="1" ht="17" x14ac:dyDescent="0.2">
      <c r="A10" s="75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>B</v>
      </c>
      <c r="B10" s="224" t="s">
        <v>258</v>
      </c>
      <c r="C10" s="126">
        <v>85</v>
      </c>
      <c r="D10" s="52" t="s">
        <v>4</v>
      </c>
      <c r="E10" s="72">
        <v>0</v>
      </c>
      <c r="F10" s="73">
        <f t="shared" ref="F10" si="1">SUM($C10*E10)</f>
        <v>0</v>
      </c>
      <c r="G10" s="266"/>
      <c r="H10" s="112"/>
    </row>
    <row r="11" spans="1:8" s="74" customFormat="1" ht="17" x14ac:dyDescent="0.2">
      <c r="A11" s="75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>C</v>
      </c>
      <c r="B11" s="224" t="s">
        <v>228</v>
      </c>
      <c r="C11" s="126">
        <v>500</v>
      </c>
      <c r="D11" s="52" t="s">
        <v>4</v>
      </c>
      <c r="E11" s="72">
        <v>0</v>
      </c>
      <c r="F11" s="73">
        <f t="shared" ref="F11" si="2">SUM($C11*E11)</f>
        <v>0</v>
      </c>
      <c r="G11" s="266"/>
      <c r="H11" s="112"/>
    </row>
    <row r="12" spans="1:8" s="74" customFormat="1" ht="17" x14ac:dyDescent="0.2">
      <c r="A12" s="75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94" t="s">
        <v>260</v>
      </c>
      <c r="C12" s="52"/>
      <c r="D12" s="52"/>
      <c r="E12" s="72"/>
      <c r="F12" s="222"/>
      <c r="G12" s="266"/>
      <c r="H12" s="112"/>
    </row>
    <row r="13" spans="1:8" s="74" customFormat="1" ht="17" x14ac:dyDescent="0.2">
      <c r="A13" s="75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223" t="s">
        <v>262</v>
      </c>
      <c r="C13" s="52"/>
      <c r="D13" s="52"/>
      <c r="E13" s="72"/>
      <c r="F13" s="222"/>
      <c r="G13" s="266"/>
      <c r="H13" s="112"/>
    </row>
    <row r="14" spans="1:8" s="74" customFormat="1" ht="17" x14ac:dyDescent="0.2">
      <c r="A14" s="75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D</v>
      </c>
      <c r="B14" s="224" t="s">
        <v>263</v>
      </c>
      <c r="C14" s="126">
        <v>85</v>
      </c>
      <c r="D14" s="52" t="s">
        <v>4</v>
      </c>
      <c r="E14" s="72"/>
      <c r="F14" s="73" t="s">
        <v>266</v>
      </c>
      <c r="G14" s="266"/>
      <c r="H14" s="112"/>
    </row>
    <row r="15" spans="1:8" s="74" customFormat="1" x14ac:dyDescent="0.2">
      <c r="A15" s="75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42"/>
      <c r="C15" s="52"/>
      <c r="D15" s="52"/>
      <c r="E15" s="72"/>
      <c r="F15" s="73" t="s">
        <v>267</v>
      </c>
      <c r="G15" s="266"/>
      <c r="H15" s="112"/>
    </row>
    <row r="16" spans="1:8" s="74" customFormat="1" ht="17" x14ac:dyDescent="0.2">
      <c r="A16" s="75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94" t="s">
        <v>298</v>
      </c>
      <c r="C16" s="52"/>
      <c r="D16" s="52"/>
      <c r="E16" s="72"/>
      <c r="F16" s="73"/>
      <c r="G16" s="266"/>
      <c r="H16" s="112"/>
    </row>
    <row r="17" spans="1:9" s="74" customFormat="1" ht="17" x14ac:dyDescent="0.2">
      <c r="A17" s="75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94" t="s">
        <v>196</v>
      </c>
      <c r="C17" s="52"/>
      <c r="D17" s="52"/>
      <c r="E17" s="72"/>
      <c r="F17" s="222"/>
      <c r="G17" s="266"/>
      <c r="H17" s="112"/>
    </row>
    <row r="18" spans="1:9" s="74" customFormat="1" ht="17" x14ac:dyDescent="0.2">
      <c r="A18" s="75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223" t="s">
        <v>201</v>
      </c>
      <c r="C18" s="52"/>
      <c r="D18" s="52"/>
      <c r="E18" s="72"/>
      <c r="F18" s="222"/>
      <c r="G18" s="266"/>
      <c r="H18" s="112"/>
    </row>
    <row r="19" spans="1:9" s="74" customFormat="1" ht="17" x14ac:dyDescent="0.2">
      <c r="A19" s="75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E</v>
      </c>
      <c r="B19" s="224" t="s">
        <v>197</v>
      </c>
      <c r="C19" s="126">
        <v>85</v>
      </c>
      <c r="D19" s="52" t="s">
        <v>4</v>
      </c>
      <c r="E19" s="72">
        <v>0</v>
      </c>
      <c r="F19" s="73">
        <f t="shared" ref="F19" si="3">SUM($C19*E19)</f>
        <v>0</v>
      </c>
      <c r="G19" s="266"/>
      <c r="H19" s="112"/>
    </row>
    <row r="20" spans="1:9" s="74" customFormat="1" ht="17" x14ac:dyDescent="0.2">
      <c r="A20" s="75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94" t="s">
        <v>198</v>
      </c>
      <c r="C20" s="52"/>
      <c r="D20" s="52"/>
      <c r="E20" s="72"/>
      <c r="F20" s="222"/>
      <c r="G20" s="266"/>
      <c r="H20" s="112"/>
    </row>
    <row r="21" spans="1:9" s="74" customFormat="1" ht="17" x14ac:dyDescent="0.2">
      <c r="A21" s="75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223" t="s">
        <v>202</v>
      </c>
      <c r="C21" s="52"/>
      <c r="D21" s="52"/>
      <c r="E21" s="72"/>
      <c r="F21" s="222"/>
      <c r="G21" s="266"/>
      <c r="H21" s="112"/>
    </row>
    <row r="22" spans="1:9" s="74" customFormat="1" ht="51" x14ac:dyDescent="0.2">
      <c r="A22" s="75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F</v>
      </c>
      <c r="B22" s="224" t="s">
        <v>200</v>
      </c>
      <c r="C22" s="126">
        <v>85</v>
      </c>
      <c r="D22" s="52" t="s">
        <v>4</v>
      </c>
      <c r="E22" s="72">
        <v>0</v>
      </c>
      <c r="F22" s="73">
        <f t="shared" ref="F22" si="4">SUM($C22*E22)</f>
        <v>0</v>
      </c>
      <c r="G22" s="266"/>
      <c r="H22" s="112"/>
    </row>
    <row r="23" spans="1:9" s="74" customFormat="1" ht="51" x14ac:dyDescent="0.2">
      <c r="A23" s="75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G</v>
      </c>
      <c r="B23" s="224" t="s">
        <v>259</v>
      </c>
      <c r="C23" s="126">
        <v>85</v>
      </c>
      <c r="D23" s="52" t="s">
        <v>4</v>
      </c>
      <c r="E23" s="72">
        <v>0</v>
      </c>
      <c r="F23" s="73">
        <f t="shared" ref="F23" si="5">SUM($C23*E23)</f>
        <v>0</v>
      </c>
      <c r="G23" s="266"/>
      <c r="H23" s="112"/>
    </row>
    <row r="24" spans="1:9" s="74" customFormat="1" x14ac:dyDescent="0.2">
      <c r="A24" s="75"/>
      <c r="B24" s="260"/>
      <c r="C24" s="261"/>
      <c r="D24" s="261"/>
      <c r="E24" s="72"/>
      <c r="F24" s="222"/>
      <c r="G24" s="266"/>
      <c r="H24" s="112"/>
    </row>
    <row r="25" spans="1:9" s="74" customFormat="1" ht="17" x14ac:dyDescent="0.2">
      <c r="A25" s="75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/>
      </c>
      <c r="B25" s="94" t="s">
        <v>191</v>
      </c>
      <c r="C25" s="52"/>
      <c r="D25" s="52"/>
      <c r="E25" s="72"/>
      <c r="F25" s="73"/>
      <c r="G25" s="266"/>
      <c r="H25" s="112"/>
    </row>
    <row r="26" spans="1:9" s="74" customFormat="1" ht="51" x14ac:dyDescent="0.2">
      <c r="A26" s="75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223" t="s">
        <v>193</v>
      </c>
      <c r="C26" s="52"/>
      <c r="D26" s="52"/>
      <c r="E26" s="72"/>
      <c r="F26" s="73"/>
      <c r="G26" s="266"/>
    </row>
    <row r="27" spans="1:9" s="74" customFormat="1" ht="34" x14ac:dyDescent="0.2">
      <c r="A27" s="75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>H</v>
      </c>
      <c r="B27" s="224" t="s">
        <v>203</v>
      </c>
      <c r="C27" s="126">
        <v>1000</v>
      </c>
      <c r="D27" s="52" t="s">
        <v>4</v>
      </c>
      <c r="E27" s="72">
        <v>0</v>
      </c>
      <c r="F27" s="73">
        <f t="shared" ref="F27" si="6">SUM($C27*E27)</f>
        <v>0</v>
      </c>
      <c r="G27" s="266"/>
      <c r="H27" s="112" t="s">
        <v>91</v>
      </c>
      <c r="I27" s="112" t="s">
        <v>295</v>
      </c>
    </row>
    <row r="28" spans="1:9" s="74" customFormat="1" x14ac:dyDescent="0.2">
      <c r="A28" s="75"/>
      <c r="B28" s="260"/>
      <c r="C28" s="261"/>
      <c r="D28" s="261"/>
      <c r="E28" s="72"/>
      <c r="F28" s="222"/>
      <c r="G28" s="266"/>
      <c r="H28" s="112"/>
      <c r="I28" s="112"/>
    </row>
    <row r="29" spans="1:9" s="74" customFormat="1" ht="17" x14ac:dyDescent="0.2">
      <c r="A29" s="75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/>
      </c>
      <c r="B29" s="94" t="s">
        <v>192</v>
      </c>
      <c r="C29" s="52"/>
      <c r="D29" s="52"/>
      <c r="E29" s="72"/>
      <c r="F29" s="73"/>
      <c r="G29" s="266"/>
      <c r="H29" s="112"/>
    </row>
    <row r="30" spans="1:9" s="74" customFormat="1" ht="51" x14ac:dyDescent="0.2">
      <c r="A30" s="75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223" t="s">
        <v>194</v>
      </c>
      <c r="C30" s="52"/>
      <c r="D30" s="52"/>
      <c r="E30" s="72"/>
      <c r="F30" s="73"/>
      <c r="G30" s="266"/>
      <c r="H30" s="112"/>
    </row>
    <row r="31" spans="1:9" s="74" customFormat="1" ht="17" x14ac:dyDescent="0.2">
      <c r="A31" s="75"/>
      <c r="B31" s="223" t="s">
        <v>300</v>
      </c>
      <c r="C31" s="52"/>
      <c r="D31" s="52"/>
      <c r="E31" s="72"/>
      <c r="F31" s="222"/>
      <c r="G31" s="266"/>
      <c r="H31" s="112"/>
    </row>
    <row r="32" spans="1:9" s="74" customFormat="1" ht="17" x14ac:dyDescent="0.2">
      <c r="A32" s="75"/>
      <c r="B32" s="224" t="s">
        <v>197</v>
      </c>
      <c r="C32" s="126">
        <v>1700</v>
      </c>
      <c r="D32" s="52" t="s">
        <v>4</v>
      </c>
      <c r="E32" s="72">
        <v>0</v>
      </c>
      <c r="F32" s="73">
        <f t="shared" ref="F32" si="7">SUM($C32*E32)</f>
        <v>0</v>
      </c>
      <c r="G32" s="266"/>
      <c r="H32" s="112"/>
    </row>
    <row r="33" spans="1:8" s="74" customFormat="1" ht="17" x14ac:dyDescent="0.2">
      <c r="A33" s="75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>J</v>
      </c>
      <c r="B33" s="224" t="s">
        <v>199</v>
      </c>
      <c r="C33" s="126">
        <v>1120</v>
      </c>
      <c r="D33" s="52" t="s">
        <v>4</v>
      </c>
      <c r="E33" s="72">
        <v>0</v>
      </c>
      <c r="F33" s="73">
        <f t="shared" ref="F33" si="8">SUM($C33*E33)</f>
        <v>0</v>
      </c>
      <c r="G33" s="266"/>
      <c r="H33" s="112"/>
    </row>
    <row r="34" spans="1:8" s="74" customFormat="1" ht="17" x14ac:dyDescent="0.2">
      <c r="A34" s="75" t="s">
        <v>299</v>
      </c>
      <c r="B34" s="224" t="s">
        <v>230</v>
      </c>
      <c r="C34" s="126">
        <v>580</v>
      </c>
      <c r="D34" s="52" t="s">
        <v>4</v>
      </c>
      <c r="E34" s="72">
        <v>0</v>
      </c>
      <c r="F34" s="73">
        <f t="shared" ref="F34" si="9">SUM($C34*E34)</f>
        <v>0</v>
      </c>
      <c r="G34" s="266"/>
      <c r="H34" s="112"/>
    </row>
    <row r="35" spans="1:8" s="74" customFormat="1" x14ac:dyDescent="0.2">
      <c r="A35" s="75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59"/>
      <c r="C35" s="52"/>
      <c r="D35" s="52"/>
      <c r="E35" s="72"/>
      <c r="F35" s="222"/>
      <c r="G35" s="266"/>
      <c r="H35" s="112"/>
    </row>
    <row r="36" spans="1:8" s="74" customFormat="1" ht="17" x14ac:dyDescent="0.2">
      <c r="A36" s="75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94" t="s">
        <v>33</v>
      </c>
      <c r="C36" s="52"/>
      <c r="D36" s="52"/>
      <c r="E36" s="72"/>
      <c r="F36" s="73"/>
      <c r="G36" s="266"/>
      <c r="H36" s="112"/>
    </row>
    <row r="37" spans="1:8" s="74" customFormat="1" ht="17" x14ac:dyDescent="0.2">
      <c r="A37" s="75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94" t="s">
        <v>297</v>
      </c>
      <c r="C37" s="52"/>
      <c r="D37" s="52"/>
      <c r="E37" s="72"/>
      <c r="F37" s="222"/>
      <c r="G37" s="266"/>
      <c r="H37" s="112"/>
    </row>
    <row r="38" spans="1:8" s="74" customFormat="1" ht="68" x14ac:dyDescent="0.2">
      <c r="A38" s="75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223" t="s">
        <v>229</v>
      </c>
      <c r="C38" s="52"/>
      <c r="D38" s="52"/>
      <c r="E38" s="72"/>
      <c r="F38" s="222"/>
      <c r="G38" s="266"/>
      <c r="H38" s="112"/>
    </row>
    <row r="39" spans="1:8" s="74" customFormat="1" x14ac:dyDescent="0.2">
      <c r="A39" s="75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>L</v>
      </c>
      <c r="B39" s="255" t="s">
        <v>278</v>
      </c>
      <c r="C39" s="257">
        <v>2</v>
      </c>
      <c r="D39" s="261" t="s">
        <v>7</v>
      </c>
      <c r="E39" s="72">
        <v>0</v>
      </c>
      <c r="F39" s="73">
        <f t="shared" ref="F39:F44" si="10">SUM($C39*E39)</f>
        <v>0</v>
      </c>
      <c r="G39" s="266"/>
      <c r="H39" s="112"/>
    </row>
    <row r="40" spans="1:8" s="74" customFormat="1" x14ac:dyDescent="0.2">
      <c r="A40" s="75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>M</v>
      </c>
      <c r="B40" s="255" t="s">
        <v>279</v>
      </c>
      <c r="C40" s="257">
        <v>2</v>
      </c>
      <c r="D40" s="261" t="s">
        <v>7</v>
      </c>
      <c r="E40" s="72">
        <v>0</v>
      </c>
      <c r="F40" s="73">
        <f t="shared" ref="F40:F43" si="11">SUM($C40*E40)</f>
        <v>0</v>
      </c>
      <c r="G40" s="266"/>
      <c r="H40" s="112"/>
    </row>
    <row r="41" spans="1:8" s="74" customFormat="1" x14ac:dyDescent="0.2">
      <c r="A41" s="75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>N</v>
      </c>
      <c r="B41" s="255" t="s">
        <v>280</v>
      </c>
      <c r="C41" s="257">
        <v>6</v>
      </c>
      <c r="D41" s="261" t="s">
        <v>7</v>
      </c>
      <c r="E41" s="72">
        <v>0</v>
      </c>
      <c r="F41" s="73">
        <f t="shared" si="11"/>
        <v>0</v>
      </c>
      <c r="G41" s="266"/>
      <c r="H41" s="112"/>
    </row>
    <row r="42" spans="1:8" s="74" customFormat="1" x14ac:dyDescent="0.2">
      <c r="A42" s="75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>O</v>
      </c>
      <c r="B42" s="255" t="s">
        <v>281</v>
      </c>
      <c r="C42" s="257">
        <v>4</v>
      </c>
      <c r="D42" s="261" t="s">
        <v>7</v>
      </c>
      <c r="E42" s="72">
        <v>0</v>
      </c>
      <c r="F42" s="73">
        <f t="shared" si="11"/>
        <v>0</v>
      </c>
      <c r="G42" s="266"/>
      <c r="H42" s="112"/>
    </row>
    <row r="43" spans="1:8" s="74" customFormat="1" x14ac:dyDescent="0.2">
      <c r="A43" s="75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>P</v>
      </c>
      <c r="B43" s="255" t="s">
        <v>282</v>
      </c>
      <c r="C43" s="257">
        <v>13</v>
      </c>
      <c r="D43" s="261" t="s">
        <v>7</v>
      </c>
      <c r="E43" s="72">
        <v>0</v>
      </c>
      <c r="F43" s="73">
        <f t="shared" si="11"/>
        <v>0</v>
      </c>
      <c r="G43" s="266"/>
      <c r="H43" s="112"/>
    </row>
    <row r="44" spans="1:8" s="74" customFormat="1" x14ac:dyDescent="0.2">
      <c r="A44" s="75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>Q</v>
      </c>
      <c r="B44" s="255" t="s">
        <v>283</v>
      </c>
      <c r="C44" s="257">
        <v>3</v>
      </c>
      <c r="D44" s="261" t="s">
        <v>7</v>
      </c>
      <c r="E44" s="72">
        <v>0</v>
      </c>
      <c r="F44" s="73">
        <f t="shared" si="10"/>
        <v>0</v>
      </c>
      <c r="G44" s="266"/>
      <c r="H44" s="112"/>
    </row>
    <row r="45" spans="1:8" s="74" customFormat="1" x14ac:dyDescent="0.2">
      <c r="A45" s="75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>R</v>
      </c>
      <c r="B45" s="255" t="s">
        <v>284</v>
      </c>
      <c r="C45" s="257">
        <v>1</v>
      </c>
      <c r="D45" s="261" t="s">
        <v>7</v>
      </c>
      <c r="E45" s="72">
        <v>0</v>
      </c>
      <c r="F45" s="73">
        <f t="shared" ref="F45:F46" si="12">SUM($C45*E45)</f>
        <v>0</v>
      </c>
      <c r="G45" s="266"/>
      <c r="H45" s="112"/>
    </row>
    <row r="46" spans="1:8" s="74" customFormat="1" x14ac:dyDescent="0.2">
      <c r="A46" s="75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>S</v>
      </c>
      <c r="B46" s="255" t="s">
        <v>285</v>
      </c>
      <c r="C46" s="257">
        <v>3</v>
      </c>
      <c r="D46" s="261" t="s">
        <v>7</v>
      </c>
      <c r="E46" s="72">
        <v>0</v>
      </c>
      <c r="F46" s="73">
        <f t="shared" si="12"/>
        <v>0</v>
      </c>
      <c r="G46" s="266"/>
      <c r="H46" s="112"/>
    </row>
    <row r="47" spans="1:8" s="74" customFormat="1" x14ac:dyDescent="0.2">
      <c r="A47" s="75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>T</v>
      </c>
      <c r="B47" s="255" t="s">
        <v>286</v>
      </c>
      <c r="C47" s="257">
        <v>22</v>
      </c>
      <c r="D47" s="261" t="s">
        <v>7</v>
      </c>
      <c r="E47" s="72">
        <v>0</v>
      </c>
      <c r="F47" s="73">
        <f>SUM($C47*E47)</f>
        <v>0</v>
      </c>
      <c r="G47" s="266"/>
      <c r="H47" s="112"/>
    </row>
    <row r="48" spans="1:8" s="74" customFormat="1" x14ac:dyDescent="0.2">
      <c r="A48" s="75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U</v>
      </c>
      <c r="B48" s="255" t="s">
        <v>287</v>
      </c>
      <c r="C48" s="257">
        <v>2</v>
      </c>
      <c r="D48" s="261" t="s">
        <v>7</v>
      </c>
      <c r="E48" s="72">
        <v>0</v>
      </c>
      <c r="F48" s="73">
        <f>SUM($C48*E48)</f>
        <v>0</v>
      </c>
      <c r="G48" s="266"/>
      <c r="H48" s="112"/>
    </row>
    <row r="49" spans="1:8" s="74" customFormat="1" x14ac:dyDescent="0.2">
      <c r="A49" s="75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>V</v>
      </c>
      <c r="B49" s="255" t="s">
        <v>288</v>
      </c>
      <c r="C49" s="257">
        <v>2</v>
      </c>
      <c r="D49" s="261" t="s">
        <v>7</v>
      </c>
      <c r="E49" s="72">
        <v>0</v>
      </c>
      <c r="F49" s="73">
        <f>SUM($C49*E49)</f>
        <v>0</v>
      </c>
      <c r="G49" s="266"/>
      <c r="H49" s="112"/>
    </row>
    <row r="50" spans="1:8" s="74" customFormat="1" x14ac:dyDescent="0.2">
      <c r="A50" s="75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224"/>
      <c r="C50" s="258"/>
      <c r="D50" s="261"/>
      <c r="E50" s="72">
        <v>0</v>
      </c>
      <c r="F50" s="73"/>
      <c r="G50" s="266"/>
      <c r="H50" s="112"/>
    </row>
    <row r="51" spans="1:8" s="74" customFormat="1" x14ac:dyDescent="0.2">
      <c r="A51" s="75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260"/>
      <c r="C51" s="261"/>
      <c r="D51" s="261"/>
      <c r="E51" s="73"/>
      <c r="F51" s="73"/>
      <c r="G51" s="266"/>
      <c r="H51" s="112"/>
    </row>
    <row r="52" spans="1:8" s="74" customFormat="1" ht="17" x14ac:dyDescent="0.2">
      <c r="A52" s="75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94" t="s">
        <v>296</v>
      </c>
      <c r="C52" s="52"/>
      <c r="D52" s="261"/>
      <c r="E52" s="72"/>
      <c r="F52" s="222"/>
      <c r="G52" s="266"/>
      <c r="H52" s="112"/>
    </row>
    <row r="53" spans="1:8" s="74" customFormat="1" ht="51" x14ac:dyDescent="0.2">
      <c r="A53" s="75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>W</v>
      </c>
      <c r="B53" s="223" t="s">
        <v>294</v>
      </c>
      <c r="C53" s="257">
        <v>70</v>
      </c>
      <c r="D53" s="261" t="s">
        <v>7</v>
      </c>
      <c r="E53" s="72">
        <v>0</v>
      </c>
      <c r="F53" s="73">
        <f>SUM($C53*E53)</f>
        <v>0</v>
      </c>
      <c r="G53" s="266"/>
      <c r="H53" s="112"/>
    </row>
    <row r="54" spans="1:8" s="74" customFormat="1" x14ac:dyDescent="0.2">
      <c r="A54" s="75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/>
      </c>
      <c r="B54" s="260"/>
      <c r="C54" s="261"/>
      <c r="D54" s="261"/>
      <c r="E54" s="72"/>
      <c r="F54" s="73"/>
      <c r="G54" s="266"/>
      <c r="H54" s="112"/>
    </row>
    <row r="55" spans="1:8" s="74" customFormat="1" ht="17" x14ac:dyDescent="0.2">
      <c r="A55" s="75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94" t="s">
        <v>207</v>
      </c>
      <c r="C55" s="52"/>
      <c r="D55" s="261"/>
      <c r="E55" s="72"/>
      <c r="F55" s="222"/>
      <c r="G55" s="266"/>
      <c r="H55" s="112"/>
    </row>
    <row r="56" spans="1:8" s="74" customFormat="1" ht="51" x14ac:dyDescent="0.2">
      <c r="A56" s="75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223" t="s">
        <v>208</v>
      </c>
      <c r="C56" s="52"/>
      <c r="D56" s="261"/>
      <c r="E56" s="72"/>
      <c r="F56" s="222"/>
      <c r="G56" s="266"/>
      <c r="H56" s="112"/>
    </row>
    <row r="57" spans="1:8" s="74" customFormat="1" ht="17" x14ac:dyDescent="0.2">
      <c r="A57" s="75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>X</v>
      </c>
      <c r="B57" s="224" t="s">
        <v>289</v>
      </c>
      <c r="C57" s="126">
        <v>100</v>
      </c>
      <c r="D57" s="261" t="s">
        <v>7</v>
      </c>
      <c r="E57" s="72">
        <v>0</v>
      </c>
      <c r="F57" s="73">
        <f>SUM($C57*E57)</f>
        <v>0</v>
      </c>
      <c r="G57" s="266"/>
      <c r="H57" s="112"/>
    </row>
    <row r="58" spans="1:8" s="74" customFormat="1" ht="17" x14ac:dyDescent="0.2">
      <c r="A58" s="75" t="s">
        <v>291</v>
      </c>
      <c r="B58" s="224" t="s">
        <v>290</v>
      </c>
      <c r="C58" s="95">
        <v>50</v>
      </c>
      <c r="D58" s="261" t="s">
        <v>7</v>
      </c>
      <c r="E58" s="72">
        <v>0</v>
      </c>
      <c r="F58" s="73">
        <f>SUM($C58*E58)</f>
        <v>0</v>
      </c>
      <c r="G58" s="266"/>
      <c r="H58" s="112"/>
    </row>
    <row r="59" spans="1:8" s="74" customFormat="1" x14ac:dyDescent="0.2">
      <c r="A59" s="75"/>
      <c r="B59" s="224"/>
      <c r="C59" s="259"/>
      <c r="D59" s="261"/>
      <c r="E59" s="72"/>
      <c r="F59" s="222"/>
      <c r="G59" s="266"/>
      <c r="H59" s="112"/>
    </row>
    <row r="60" spans="1:8" s="74" customFormat="1" x14ac:dyDescent="0.2">
      <c r="A60" s="75"/>
      <c r="B60" s="260"/>
      <c r="C60" s="262"/>
      <c r="D60" s="261"/>
      <c r="E60" s="72"/>
      <c r="F60" s="222"/>
      <c r="G60" s="266"/>
      <c r="H60" s="112"/>
    </row>
    <row r="61" spans="1:8" s="74" customFormat="1" ht="34" x14ac:dyDescent="0.2">
      <c r="A61" s="75" t="s">
        <v>292</v>
      </c>
      <c r="B61" s="223" t="s">
        <v>330</v>
      </c>
      <c r="C61" s="126">
        <v>605</v>
      </c>
      <c r="D61" s="261" t="s">
        <v>4</v>
      </c>
      <c r="E61" s="72">
        <v>0</v>
      </c>
      <c r="F61" s="73">
        <f>SUM($C61*E61)</f>
        <v>0</v>
      </c>
      <c r="G61" s="266"/>
      <c r="H61" s="112"/>
    </row>
    <row r="62" spans="1:8" s="74" customFormat="1" ht="17" x14ac:dyDescent="0.2">
      <c r="A62" s="75" t="s">
        <v>293</v>
      </c>
      <c r="B62" s="223" t="s">
        <v>264</v>
      </c>
      <c r="C62" s="52"/>
      <c r="D62" s="261"/>
      <c r="E62" s="72"/>
      <c r="F62" s="222"/>
      <c r="G62" s="266"/>
      <c r="H62" s="112"/>
    </row>
    <row r="63" spans="1:8" s="74" customFormat="1" x14ac:dyDescent="0.2">
      <c r="C63" s="52"/>
      <c r="D63" s="261"/>
      <c r="E63" s="72"/>
      <c r="F63" s="222"/>
      <c r="G63" s="266"/>
      <c r="H63" s="112"/>
    </row>
    <row r="64" spans="1:8" s="74" customFormat="1" x14ac:dyDescent="0.2">
      <c r="A64" s="75"/>
      <c r="B64" s="255" t="s">
        <v>301</v>
      </c>
      <c r="C64" s="256">
        <v>100</v>
      </c>
      <c r="D64" s="261" t="s">
        <v>7</v>
      </c>
      <c r="E64" s="72"/>
      <c r="F64" s="73"/>
      <c r="G64" s="266"/>
      <c r="H64" s="112"/>
    </row>
    <row r="65" spans="1:8" s="74" customFormat="1" x14ac:dyDescent="0.2">
      <c r="A65" s="75"/>
      <c r="B65" s="255" t="s">
        <v>302</v>
      </c>
      <c r="C65" s="256">
        <v>100</v>
      </c>
      <c r="D65" s="261" t="s">
        <v>7</v>
      </c>
      <c r="E65" s="72"/>
      <c r="F65" s="73"/>
      <c r="G65" s="266"/>
      <c r="H65" s="112"/>
    </row>
    <row r="66" spans="1:8" s="74" customFormat="1" x14ac:dyDescent="0.2">
      <c r="A66" s="75"/>
      <c r="B66" s="255" t="s">
        <v>303</v>
      </c>
      <c r="C66" s="256">
        <v>100</v>
      </c>
      <c r="D66" s="261" t="s">
        <v>7</v>
      </c>
      <c r="E66" s="72"/>
      <c r="F66" s="73"/>
      <c r="G66" s="266"/>
      <c r="H66" s="112"/>
    </row>
    <row r="67" spans="1:8" s="74" customFormat="1" x14ac:dyDescent="0.2">
      <c r="A67" s="75"/>
      <c r="B67" s="255" t="s">
        <v>304</v>
      </c>
      <c r="C67" s="256">
        <v>100</v>
      </c>
      <c r="D67" s="261" t="s">
        <v>7</v>
      </c>
      <c r="E67" s="72"/>
      <c r="F67" s="73"/>
      <c r="G67" s="266"/>
      <c r="H67" s="112"/>
    </row>
    <row r="68" spans="1:8" s="74" customFormat="1" x14ac:dyDescent="0.2">
      <c r="A68" s="75"/>
      <c r="B68" s="255" t="s">
        <v>305</v>
      </c>
      <c r="C68" s="256">
        <v>100</v>
      </c>
      <c r="D68" s="261" t="s">
        <v>7</v>
      </c>
      <c r="E68" s="72"/>
      <c r="F68" s="73"/>
      <c r="G68" s="266"/>
      <c r="H68" s="112"/>
    </row>
    <row r="69" spans="1:8" s="74" customFormat="1" x14ac:dyDescent="0.2">
      <c r="A69" s="75"/>
      <c r="B69" s="255" t="s">
        <v>306</v>
      </c>
      <c r="C69" s="256">
        <v>150</v>
      </c>
      <c r="D69" s="261" t="s">
        <v>7</v>
      </c>
      <c r="E69" s="72"/>
      <c r="F69" s="73"/>
      <c r="G69" s="266"/>
      <c r="H69" s="112"/>
    </row>
    <row r="70" spans="1:8" s="74" customFormat="1" x14ac:dyDescent="0.2">
      <c r="A70" s="75"/>
      <c r="B70" s="255" t="s">
        <v>307</v>
      </c>
      <c r="C70" s="256">
        <v>150</v>
      </c>
      <c r="D70" s="261" t="s">
        <v>7</v>
      </c>
      <c r="E70" s="72"/>
      <c r="F70" s="73"/>
      <c r="G70" s="266"/>
      <c r="H70" s="112"/>
    </row>
    <row r="71" spans="1:8" s="74" customFormat="1" x14ac:dyDescent="0.2">
      <c r="A71" s="75"/>
      <c r="B71" s="255" t="s">
        <v>308</v>
      </c>
      <c r="C71" s="256">
        <v>150</v>
      </c>
      <c r="D71" s="261" t="s">
        <v>7</v>
      </c>
      <c r="E71" s="72"/>
      <c r="F71" s="73"/>
      <c r="G71" s="266"/>
      <c r="H71" s="112"/>
    </row>
    <row r="72" spans="1:8" s="74" customFormat="1" x14ac:dyDescent="0.2">
      <c r="A72" s="75"/>
      <c r="B72" s="255" t="s">
        <v>309</v>
      </c>
      <c r="C72" s="256">
        <v>150</v>
      </c>
      <c r="D72" s="261" t="s">
        <v>7</v>
      </c>
      <c r="E72" s="72"/>
      <c r="F72" s="73"/>
      <c r="G72" s="266"/>
      <c r="H72" s="112"/>
    </row>
    <row r="73" spans="1:8" s="74" customFormat="1" x14ac:dyDescent="0.2">
      <c r="A73" s="75"/>
      <c r="B73" s="255" t="s">
        <v>310</v>
      </c>
      <c r="C73" s="256">
        <v>150</v>
      </c>
      <c r="D73" s="261" t="s">
        <v>7</v>
      </c>
      <c r="E73" s="72"/>
      <c r="F73" s="73"/>
      <c r="G73" s="266"/>
      <c r="H73" s="112"/>
    </row>
    <row r="74" spans="1:8" s="74" customFormat="1" x14ac:dyDescent="0.2">
      <c r="A74" s="75"/>
      <c r="B74" s="255" t="s">
        <v>311</v>
      </c>
      <c r="C74" s="256">
        <v>125</v>
      </c>
      <c r="D74" s="261" t="s">
        <v>7</v>
      </c>
      <c r="E74" s="72"/>
      <c r="F74" s="73"/>
      <c r="G74" s="266"/>
      <c r="H74" s="112"/>
    </row>
    <row r="75" spans="1:8" s="74" customFormat="1" x14ac:dyDescent="0.2">
      <c r="A75" s="75"/>
      <c r="B75" s="255" t="s">
        <v>312</v>
      </c>
      <c r="C75" s="256">
        <v>150</v>
      </c>
      <c r="D75" s="261" t="s">
        <v>7</v>
      </c>
      <c r="E75" s="72"/>
      <c r="F75" s="73"/>
      <c r="G75" s="266"/>
      <c r="H75" s="112"/>
    </row>
    <row r="76" spans="1:8" s="74" customFormat="1" x14ac:dyDescent="0.2">
      <c r="A76" s="75"/>
      <c r="B76" s="255" t="s">
        <v>313</v>
      </c>
      <c r="C76" s="256">
        <v>150</v>
      </c>
      <c r="D76" s="261" t="s">
        <v>7</v>
      </c>
      <c r="E76" s="72"/>
      <c r="F76" s="73"/>
      <c r="G76" s="266"/>
      <c r="H76" s="112"/>
    </row>
    <row r="77" spans="1:8" s="74" customFormat="1" x14ac:dyDescent="0.2">
      <c r="A77" s="75"/>
      <c r="B77" s="255" t="s">
        <v>314</v>
      </c>
      <c r="C77" s="256">
        <v>150</v>
      </c>
      <c r="D77" s="261" t="s">
        <v>7</v>
      </c>
      <c r="E77" s="72"/>
      <c r="F77" s="73"/>
      <c r="G77" s="266"/>
      <c r="H77" s="112"/>
    </row>
    <row r="78" spans="1:8" s="74" customFormat="1" x14ac:dyDescent="0.2">
      <c r="A78" s="75"/>
      <c r="B78" s="255" t="s">
        <v>315</v>
      </c>
      <c r="C78" s="256">
        <v>80</v>
      </c>
      <c r="D78" s="261" t="s">
        <v>7</v>
      </c>
      <c r="E78" s="72"/>
      <c r="F78" s="73"/>
      <c r="G78" s="266"/>
      <c r="H78" s="112"/>
    </row>
    <row r="79" spans="1:8" s="74" customFormat="1" x14ac:dyDescent="0.2">
      <c r="A79" s="75"/>
      <c r="B79" s="255" t="s">
        <v>316</v>
      </c>
      <c r="C79" s="256">
        <v>80</v>
      </c>
      <c r="D79" s="261" t="s">
        <v>7</v>
      </c>
      <c r="E79" s="72"/>
      <c r="F79" s="73"/>
      <c r="G79" s="266"/>
      <c r="H79" s="112"/>
    </row>
    <row r="80" spans="1:8" s="74" customFormat="1" x14ac:dyDescent="0.2">
      <c r="A80" s="75"/>
      <c r="B80" s="255" t="s">
        <v>317</v>
      </c>
      <c r="C80" s="256">
        <v>80</v>
      </c>
      <c r="D80" s="261" t="s">
        <v>7</v>
      </c>
      <c r="E80" s="72"/>
      <c r="F80" s="73"/>
      <c r="G80" s="266"/>
      <c r="H80" s="112"/>
    </row>
    <row r="81" spans="1:8" s="74" customFormat="1" x14ac:dyDescent="0.2">
      <c r="A81" s="75"/>
      <c r="B81" s="255" t="s">
        <v>318</v>
      </c>
      <c r="C81" s="256">
        <v>80</v>
      </c>
      <c r="D81" s="261" t="s">
        <v>7</v>
      </c>
      <c r="E81" s="72"/>
      <c r="F81" s="73"/>
      <c r="G81" s="266"/>
      <c r="H81" s="112"/>
    </row>
    <row r="82" spans="1:8" s="74" customFormat="1" x14ac:dyDescent="0.2">
      <c r="A82" s="75"/>
      <c r="B82" s="255" t="s">
        <v>319</v>
      </c>
      <c r="C82" s="256">
        <v>80</v>
      </c>
      <c r="D82" s="261" t="s">
        <v>7</v>
      </c>
      <c r="E82" s="72"/>
      <c r="F82" s="73"/>
      <c r="G82" s="266"/>
      <c r="H82" s="112"/>
    </row>
    <row r="83" spans="1:8" s="74" customFormat="1" x14ac:dyDescent="0.2">
      <c r="A83" s="75"/>
      <c r="B83" s="255" t="s">
        <v>320</v>
      </c>
      <c r="C83" s="256">
        <v>80</v>
      </c>
      <c r="D83" s="261" t="s">
        <v>7</v>
      </c>
      <c r="E83" s="72"/>
      <c r="F83" s="73"/>
      <c r="G83" s="266"/>
      <c r="H83" s="112"/>
    </row>
    <row r="84" spans="1:8" s="74" customFormat="1" x14ac:dyDescent="0.2">
      <c r="A84" s="75"/>
      <c r="B84" s="255" t="s">
        <v>321</v>
      </c>
      <c r="C84" s="256">
        <v>80</v>
      </c>
      <c r="D84" s="261" t="s">
        <v>7</v>
      </c>
      <c r="E84" s="72"/>
      <c r="F84" s="73"/>
      <c r="G84" s="266"/>
      <c r="H84" s="112"/>
    </row>
    <row r="85" spans="1:8" s="74" customFormat="1" x14ac:dyDescent="0.2">
      <c r="A85" s="75"/>
      <c r="B85" s="255" t="s">
        <v>322</v>
      </c>
      <c r="C85" s="256">
        <v>80</v>
      </c>
      <c r="D85" s="261" t="s">
        <v>7</v>
      </c>
      <c r="E85" s="72"/>
      <c r="F85" s="73"/>
      <c r="G85" s="265"/>
      <c r="H85" s="112"/>
    </row>
    <row r="86" spans="1:8" s="74" customFormat="1" x14ac:dyDescent="0.2">
      <c r="A86" s="75"/>
      <c r="B86" s="255" t="s">
        <v>323</v>
      </c>
      <c r="C86" s="256">
        <v>80</v>
      </c>
      <c r="D86" s="261" t="s">
        <v>7</v>
      </c>
      <c r="E86" s="72"/>
      <c r="F86" s="73"/>
      <c r="G86" s="265"/>
      <c r="H86" s="112"/>
    </row>
    <row r="87" spans="1:8" s="74" customFormat="1" x14ac:dyDescent="0.2">
      <c r="A87" s="75"/>
      <c r="B87" s="255" t="s">
        <v>324</v>
      </c>
      <c r="C87" s="256">
        <v>80</v>
      </c>
      <c r="D87" s="261" t="s">
        <v>7</v>
      </c>
      <c r="E87" s="72"/>
      <c r="F87" s="73"/>
      <c r="G87" s="265"/>
      <c r="H87" s="112"/>
    </row>
    <row r="88" spans="1:8" s="74" customFormat="1" x14ac:dyDescent="0.2">
      <c r="A88" s="75"/>
      <c r="B88" s="255" t="s">
        <v>325</v>
      </c>
      <c r="C88" s="256">
        <v>80</v>
      </c>
      <c r="D88" s="261" t="s">
        <v>7</v>
      </c>
      <c r="E88" s="72"/>
      <c r="F88" s="73"/>
      <c r="G88" s="265"/>
      <c r="H88" s="112"/>
    </row>
    <row r="89" spans="1:8" s="74" customFormat="1" x14ac:dyDescent="0.2">
      <c r="A89" s="75"/>
      <c r="B89" s="255" t="s">
        <v>326</v>
      </c>
      <c r="C89" s="256">
        <v>80</v>
      </c>
      <c r="D89" s="261" t="s">
        <v>7</v>
      </c>
      <c r="E89" s="72"/>
      <c r="F89" s="73"/>
      <c r="G89" s="265"/>
      <c r="H89" s="112"/>
    </row>
    <row r="90" spans="1:8" s="74" customFormat="1" x14ac:dyDescent="0.2">
      <c r="A90" s="75"/>
      <c r="B90" s="255" t="s">
        <v>327</v>
      </c>
      <c r="C90" s="256">
        <v>80</v>
      </c>
      <c r="D90" s="261" t="s">
        <v>7</v>
      </c>
      <c r="E90" s="72"/>
      <c r="F90" s="73"/>
      <c r="G90" s="265"/>
      <c r="H90" s="112"/>
    </row>
    <row r="91" spans="1:8" s="74" customFormat="1" x14ac:dyDescent="0.2">
      <c r="A91" s="75"/>
      <c r="B91" s="255" t="s">
        <v>328</v>
      </c>
      <c r="C91" s="256">
        <v>80</v>
      </c>
      <c r="D91" s="261" t="s">
        <v>7</v>
      </c>
      <c r="E91" s="72"/>
      <c r="F91" s="73"/>
      <c r="G91" s="265"/>
      <c r="H91" s="112"/>
    </row>
    <row r="92" spans="1:8" x14ac:dyDescent="0.2">
      <c r="A92" s="75"/>
      <c r="B92" s="255" t="s">
        <v>329</v>
      </c>
      <c r="C92" s="256">
        <v>80</v>
      </c>
      <c r="D92" s="261" t="s">
        <v>7</v>
      </c>
      <c r="E92" s="72"/>
      <c r="F92" s="73"/>
      <c r="G92" s="265"/>
    </row>
    <row r="93" spans="1:8" x14ac:dyDescent="0.2">
      <c r="A93" s="75"/>
      <c r="C93" s="55"/>
      <c r="D93" s="269"/>
      <c r="E93" s="276"/>
      <c r="F93" s="276"/>
      <c r="G93" s="265"/>
    </row>
    <row r="94" spans="1:8" x14ac:dyDescent="0.2">
      <c r="A94" s="75"/>
      <c r="C94" s="55"/>
      <c r="D94" s="269"/>
      <c r="E94" s="276"/>
      <c r="F94" s="276"/>
      <c r="G94" s="265"/>
    </row>
    <row r="95" spans="1:8" x14ac:dyDescent="0.2">
      <c r="A95" s="75"/>
      <c r="C95" s="55"/>
      <c r="D95" s="269"/>
      <c r="E95" s="276"/>
      <c r="F95" s="276"/>
      <c r="G95" s="265"/>
    </row>
    <row r="96" spans="1:8" x14ac:dyDescent="0.2">
      <c r="A96" s="75"/>
      <c r="C96" s="55"/>
      <c r="D96" s="269"/>
      <c r="E96" s="276"/>
      <c r="F96" s="276"/>
      <c r="G96" s="265"/>
    </row>
    <row r="97" spans="1:7" x14ac:dyDescent="0.2">
      <c r="A97" s="75"/>
      <c r="C97" s="55"/>
      <c r="D97" s="269"/>
      <c r="E97" s="276"/>
      <c r="F97" s="276"/>
      <c r="G97" s="265"/>
    </row>
    <row r="98" spans="1:7" x14ac:dyDescent="0.2">
      <c r="A98" s="75"/>
      <c r="C98" s="55"/>
      <c r="D98" s="269"/>
      <c r="E98" s="276"/>
      <c r="F98" s="276"/>
      <c r="G98" s="265"/>
    </row>
    <row r="99" spans="1:7" x14ac:dyDescent="0.2">
      <c r="A99" s="75"/>
      <c r="C99" s="55"/>
      <c r="D99" s="55"/>
      <c r="E99" s="104"/>
      <c r="F99" s="104"/>
      <c r="G99" s="265"/>
    </row>
    <row r="100" spans="1:7" x14ac:dyDescent="0.2">
      <c r="A100" s="75"/>
      <c r="C100" s="55"/>
      <c r="D100" s="55"/>
      <c r="E100" s="104"/>
      <c r="F100" s="104"/>
      <c r="G100" s="265"/>
    </row>
    <row r="101" spans="1:7" x14ac:dyDescent="0.2">
      <c r="A101" s="75"/>
      <c r="C101" s="55"/>
      <c r="D101" s="55"/>
      <c r="E101" s="104"/>
      <c r="F101" s="104"/>
      <c r="G101" s="265"/>
    </row>
    <row r="102" spans="1:7" x14ac:dyDescent="0.2">
      <c r="A102" s="75"/>
      <c r="C102" s="55"/>
      <c r="D102" s="55"/>
      <c r="E102" s="104"/>
      <c r="F102" s="104"/>
      <c r="G102" s="265"/>
    </row>
    <row r="103" spans="1:7" x14ac:dyDescent="0.2">
      <c r="A103" s="75"/>
      <c r="C103" s="55"/>
      <c r="D103" s="55"/>
      <c r="E103" s="104"/>
      <c r="F103" s="104"/>
      <c r="G103" s="265"/>
    </row>
    <row r="104" spans="1:7" x14ac:dyDescent="0.2">
      <c r="A104" s="75"/>
      <c r="C104" s="55"/>
      <c r="D104" s="55"/>
      <c r="E104" s="104"/>
      <c r="F104" s="104"/>
      <c r="G104" s="265"/>
    </row>
    <row r="105" spans="1:7" x14ac:dyDescent="0.2">
      <c r="A105" s="75"/>
      <c r="C105" s="55"/>
      <c r="D105" s="55"/>
      <c r="E105" s="104"/>
      <c r="F105" s="104"/>
      <c r="G105" s="265"/>
    </row>
    <row r="106" spans="1:7" x14ac:dyDescent="0.2">
      <c r="A106" s="75"/>
      <c r="C106" s="55"/>
      <c r="D106" s="55"/>
      <c r="E106" s="104"/>
      <c r="F106" s="104"/>
      <c r="G106" s="265"/>
    </row>
    <row r="107" spans="1:7" x14ac:dyDescent="0.2">
      <c r="A107" s="75"/>
      <c r="C107" s="55"/>
      <c r="D107" s="55"/>
      <c r="E107" s="104"/>
      <c r="F107" s="104"/>
      <c r="G107" s="265"/>
    </row>
    <row r="108" spans="1:7" x14ac:dyDescent="0.2">
      <c r="A108" s="75"/>
      <c r="C108" s="55"/>
      <c r="D108" s="55"/>
      <c r="E108" s="104"/>
      <c r="F108" s="104"/>
      <c r="G108" s="265"/>
    </row>
    <row r="109" spans="1:7" x14ac:dyDescent="0.2">
      <c r="A109" s="75"/>
      <c r="C109" s="55"/>
      <c r="D109" s="55"/>
      <c r="E109" s="104"/>
      <c r="F109" s="104"/>
      <c r="G109" s="265"/>
    </row>
    <row r="110" spans="1:7" x14ac:dyDescent="0.2">
      <c r="A110" s="75"/>
      <c r="C110" s="55"/>
      <c r="D110" s="55"/>
      <c r="E110" s="104"/>
      <c r="F110" s="104"/>
      <c r="G110" s="265"/>
    </row>
    <row r="111" spans="1:7" x14ac:dyDescent="0.2">
      <c r="A111" s="75"/>
      <c r="C111" s="2"/>
      <c r="D111" s="2"/>
      <c r="E111" s="3"/>
      <c r="F111" s="3"/>
      <c r="G111" s="265"/>
    </row>
    <row r="112" spans="1:7" x14ac:dyDescent="0.2">
      <c r="A112" s="75"/>
      <c r="C112" s="2"/>
      <c r="D112" s="2"/>
      <c r="E112" s="3"/>
      <c r="F112" s="3"/>
      <c r="G112" s="265"/>
    </row>
    <row r="113" spans="1:7" x14ac:dyDescent="0.2">
      <c r="A113" s="75"/>
      <c r="C113" s="2"/>
      <c r="D113" s="2"/>
      <c r="E113" s="3"/>
      <c r="F113" s="3"/>
      <c r="G113" s="265"/>
    </row>
    <row r="114" spans="1:7" x14ac:dyDescent="0.2">
      <c r="A114" s="75"/>
      <c r="C114" s="2"/>
      <c r="D114" s="2"/>
      <c r="E114" s="3"/>
      <c r="F114" s="3"/>
      <c r="G114" s="265"/>
    </row>
    <row r="115" spans="1:7" x14ac:dyDescent="0.2">
      <c r="A115" s="75"/>
      <c r="C115" s="2"/>
      <c r="D115" s="2"/>
      <c r="E115" s="3"/>
      <c r="F115" s="3"/>
      <c r="G115" s="265"/>
    </row>
    <row r="116" spans="1:7" x14ac:dyDescent="0.2">
      <c r="A116" s="75"/>
      <c r="C116" s="2"/>
      <c r="D116" s="2"/>
      <c r="E116" s="3"/>
      <c r="F116" s="3"/>
      <c r="G116" s="265"/>
    </row>
    <row r="117" spans="1:7" x14ac:dyDescent="0.2">
      <c r="A117" s="75"/>
      <c r="C117" s="2"/>
      <c r="D117" s="2"/>
      <c r="E117" s="3"/>
      <c r="F117" s="3"/>
      <c r="G117" s="265"/>
    </row>
    <row r="118" spans="1:7" x14ac:dyDescent="0.2">
      <c r="A118" s="75" t="str">
        <f>IF(AND(COUNTA($D$3:D111)&gt;130,D111&gt;0),("E"&amp;CHAR(COUNTA($D$3:D111)-66)),IF(AND(COUNTA($D$3:D111)&gt;104,D111&gt;0),("D"&amp;CHAR(COUNTA($D$3:D111)-40)),IF(AND(COUNTA($D$3:D111)&gt;78,D111&gt;0),("C"&amp;CHAR(COUNTA($D$3:D111)-14)),IF(AND(COUNTA($D$3:D111)&gt;52,D111&gt;0),("B"&amp;CHAR(COUNTA($D$3:D111)+12)),IF(AND(COUNTA($D$3:D111)&gt;26,D111&gt;0),("A"&amp;CHAR(COUNTA($D$3:D111)+38)),IF(AND(COUNTA($D$3:D111)&lt;27,D111&gt;0),(CHAR(COUNTA($D$3:D111)+64)),""))))))</f>
        <v/>
      </c>
      <c r="C118" s="2"/>
      <c r="D118" s="2"/>
      <c r="E118" s="3"/>
      <c r="F118" s="3"/>
      <c r="G118" s="265"/>
    </row>
    <row r="119" spans="1:7" x14ac:dyDescent="0.2">
      <c r="A119" s="75" t="str">
        <f>IF(AND(COUNTA($D$3:D112)&gt;130,D112&gt;0),("E"&amp;CHAR(COUNTA($D$3:D112)-66)),IF(AND(COUNTA($D$3:D112)&gt;104,D112&gt;0),("D"&amp;CHAR(COUNTA($D$3:D112)-40)),IF(AND(COUNTA($D$3:D112)&gt;78,D112&gt;0),("C"&amp;CHAR(COUNTA($D$3:D112)-14)),IF(AND(COUNTA($D$3:D112)&gt;52,D112&gt;0),("B"&amp;CHAR(COUNTA($D$3:D112)+12)),IF(AND(COUNTA($D$3:D112)&gt;26,D112&gt;0),("A"&amp;CHAR(COUNTA($D$3:D112)+38)),IF(AND(COUNTA($D$3:D112)&lt;27,D112&gt;0),(CHAR(COUNTA($D$3:D112)+64)),""))))))</f>
        <v/>
      </c>
      <c r="C119" s="2"/>
      <c r="D119" s="2"/>
      <c r="E119" s="3"/>
      <c r="F119" s="3"/>
      <c r="G119" s="265"/>
    </row>
    <row r="120" spans="1:7" x14ac:dyDescent="0.2">
      <c r="A120" s="75" t="str">
        <f>IF(AND(COUNTA($D$3:D113)&gt;130,D113&gt;0),("E"&amp;CHAR(COUNTA($D$3:D113)-66)),IF(AND(COUNTA($D$3:D113)&gt;104,D113&gt;0),("D"&amp;CHAR(COUNTA($D$3:D113)-40)),IF(AND(COUNTA($D$3:D113)&gt;78,D113&gt;0),("C"&amp;CHAR(COUNTA($D$3:D113)-14)),IF(AND(COUNTA($D$3:D113)&gt;52,D113&gt;0),("B"&amp;CHAR(COUNTA($D$3:D113)+12)),IF(AND(COUNTA($D$3:D113)&gt;26,D113&gt;0),("A"&amp;CHAR(COUNTA($D$3:D113)+38)),IF(AND(COUNTA($D$3:D113)&lt;27,D113&gt;0),(CHAR(COUNTA($D$3:D113)+64)),""))))))</f>
        <v/>
      </c>
      <c r="C120" s="2"/>
      <c r="D120" s="2"/>
      <c r="E120" s="3"/>
      <c r="F120" s="3"/>
      <c r="G120" s="265"/>
    </row>
    <row r="121" spans="1:7" ht="17" thickBot="1" x14ac:dyDescent="0.25">
      <c r="A121" s="75" t="str">
        <f>IF(AND(COUNTA($D$3:D114)&gt;130,D114&gt;0),("E"&amp;CHAR(COUNTA($D$3:D114)-66)),IF(AND(COUNTA($D$3:D114)&gt;104,D114&gt;0),("D"&amp;CHAR(COUNTA($D$3:D114)-40)),IF(AND(COUNTA($D$3:D114)&gt;78,D114&gt;0),("C"&amp;CHAR(COUNTA($D$3:D114)-14)),IF(AND(COUNTA($D$3:D114)&gt;52,D114&gt;0),("B"&amp;CHAR(COUNTA($D$3:D114)+12)),IF(AND(COUNTA($D$3:D114)&gt;26,D114&gt;0),("A"&amp;CHAR(COUNTA($D$3:D114)+38)),IF(AND(COUNTA($D$3:D114)&lt;27,D114&gt;0),(CHAR(COUNTA($D$3:D114)+64)),""))))))</f>
        <v/>
      </c>
      <c r="B121" s="4"/>
      <c r="C121" s="5"/>
      <c r="D121" s="5"/>
      <c r="E121" s="6"/>
      <c r="F121" s="6"/>
      <c r="G121" s="265"/>
    </row>
    <row r="122" spans="1:7" ht="17" x14ac:dyDescent="0.2">
      <c r="A122" s="75" t="str">
        <f>IF(AND(COUNTA($D$3:D115)&gt;130,D115&gt;0),("E"&amp;CHAR(COUNTA($D$3:D115)-66)),IF(AND(COUNTA($D$3:D115)&gt;104,D115&gt;0),("D"&amp;CHAR(COUNTA($D$3:D115)-40)),IF(AND(COUNTA($D$3:D115)&gt;78,D115&gt;0),("C"&amp;CHAR(COUNTA($D$3:D115)-14)),IF(AND(COUNTA($D$3:D115)&gt;52,D115&gt;0),("B"&amp;CHAR(COUNTA($D$3:D115)+12)),IF(AND(COUNTA($D$3:D115)&gt;26,D115&gt;0),("A"&amp;CHAR(COUNTA($D$3:D115)+38)),IF(AND(COUNTA($D$3:D115)&lt;27,D115&gt;0),(CHAR(COUNTA($D$3:D115)+64)),""))))))</f>
        <v/>
      </c>
      <c r="B122" s="39" t="s">
        <v>2</v>
      </c>
      <c r="C122" s="27"/>
      <c r="D122" s="27"/>
      <c r="E122" s="54"/>
      <c r="F122" s="23">
        <f>SUM(F5:F121)</f>
        <v>0</v>
      </c>
      <c r="G122" s="263"/>
    </row>
    <row r="123" spans="1:7" x14ac:dyDescent="0.2">
      <c r="A123" s="75" t="str">
        <f>IF(AND(COUNTA($D$3:D116)&gt;130,D116&gt;0),("E"&amp;CHAR(COUNTA($D$3:D116)-66)),IF(AND(COUNTA($D$3:D116)&gt;104,D116&gt;0),("D"&amp;CHAR(COUNTA($D$3:D116)-40)),IF(AND(COUNTA($D$3:D116)&gt;78,D116&gt;0),("C"&amp;CHAR(COUNTA($D$3:D116)-14)),IF(AND(COUNTA($D$3:D116)&gt;52,D116&gt;0),("B"&amp;CHAR(COUNTA($D$3:D116)+12)),IF(AND(COUNTA($D$3:D116)&gt;26,D116&gt;0),("A"&amp;CHAR(COUNTA($D$3:D116)+38)),IF(AND(COUNTA($D$3:D116)&lt;27,D116&gt;0),(CHAR(COUNTA($D$3:D116)+64)),""))))))</f>
        <v/>
      </c>
    </row>
    <row r="124" spans="1:7" x14ac:dyDescent="0.2">
      <c r="A124" s="75" t="str">
        <f>IF(AND(COUNTA($D$3:D117)&gt;130,D117&gt;0),("E"&amp;CHAR(COUNTA($D$3:D117)-66)),IF(AND(COUNTA($D$3:D117)&gt;104,D117&gt;0),("D"&amp;CHAR(COUNTA($D$3:D117)-40)),IF(AND(COUNTA($D$3:D117)&gt;78,D117&gt;0),("C"&amp;CHAR(COUNTA($D$3:D117)-14)),IF(AND(COUNTA($D$3:D117)&gt;52,D117&gt;0),("B"&amp;CHAR(COUNTA($D$3:D117)+12)),IF(AND(COUNTA($D$3:D117)&gt;26,D117&gt;0),("A"&amp;CHAR(COUNTA($D$3:D117)+38)),IF(AND(COUNTA($D$3:D117)&lt;27,D117&gt;0),(CHAR(COUNTA($D$3:D117)+64)),""))))))</f>
        <v/>
      </c>
    </row>
    <row r="125" spans="1:7" x14ac:dyDescent="0.2">
      <c r="A125" s="75" t="str">
        <f>IF(AND(COUNTA($D$3:D118)&gt;130,D118&gt;0),("E"&amp;CHAR(COUNTA($D$3:D118)-66)),IF(AND(COUNTA($D$3:D118)&gt;104,D118&gt;0),("D"&amp;CHAR(COUNTA($D$3:D118)-40)),IF(AND(COUNTA($D$3:D118)&gt;78,D118&gt;0),("C"&amp;CHAR(COUNTA($D$3:D118)-14)),IF(AND(COUNTA($D$3:D118)&gt;52,D118&gt;0),("B"&amp;CHAR(COUNTA($D$3:D118)+12)),IF(AND(COUNTA($D$3:D118)&gt;26,D118&gt;0),("A"&amp;CHAR(COUNTA($D$3:D118)+38)),IF(AND(COUNTA($D$3:D118)&lt;27,D118&gt;0),(CHAR(COUNTA($D$3:D118)+64)),""))))))</f>
        <v/>
      </c>
    </row>
    <row r="126" spans="1:7" x14ac:dyDescent="0.2">
      <c r="A126" s="31" t="str">
        <f>IF(AND(COUNTA($D$3:D119)&gt;130,D119&gt;0),("E"&amp;CHAR(COUNTA($D$3:D119)-66)),IF(AND(COUNTA($D$3:D119)&gt;104,D119&gt;0),("D"&amp;CHAR(COUNTA($D$3:D119)-40)),IF(AND(COUNTA($D$3:D119)&gt;78,D119&gt;0),("C"&amp;CHAR(COUNTA($D$3:D119)-14)),IF(AND(COUNTA($D$3:D119)&gt;52,D119&gt;0),("B"&amp;CHAR(COUNTA($D$3:D119)+12)),IF(AND(COUNTA($D$3:D119)&gt;26,D119&gt;0),("A"&amp;CHAR(COUNTA($D$3:D119)+38)),IF(AND(COUNTA($D$3:D119)&lt;27,D119&gt;0),(CHAR(COUNTA($D$3:D119)+64)),""))))))</f>
        <v/>
      </c>
    </row>
    <row r="127" spans="1:7" x14ac:dyDescent="0.2">
      <c r="A127" s="31" t="str">
        <f>IF(AND(COUNTA($D$3:D120)&gt;130,D120&gt;0),("E"&amp;CHAR(COUNTA($D$3:D120)-66)),IF(AND(COUNTA($D$3:D120)&gt;104,D120&gt;0),("D"&amp;CHAR(COUNTA($D$3:D120)-40)),IF(AND(COUNTA($D$3:D120)&gt;78,D120&gt;0),("C"&amp;CHAR(COUNTA($D$3:D120)-14)),IF(AND(COUNTA($D$3:D120)&gt;52,D120&gt;0),("B"&amp;CHAR(COUNTA($D$3:D120)+12)),IF(AND(COUNTA($D$3:D120)&gt;26,D120&gt;0),("A"&amp;CHAR(COUNTA($D$3:D120)+38)),IF(AND(COUNTA($D$3:D120)&lt;27,D120&gt;0),(CHAR(COUNTA($D$3:D120)+64)),""))))))</f>
        <v/>
      </c>
    </row>
    <row r="128" spans="1:7" ht="17" thickBot="1" x14ac:dyDescent="0.25">
      <c r="A128" s="36" t="str">
        <f>IF(AND(COUNTA($D$3:D121)&gt;130,D121&gt;0),("E"&amp;CHAR(COUNTA($D$3:D121)-66)),IF(AND(COUNTA($D$3:D121)&gt;104,D121&gt;0),("D"&amp;CHAR(COUNTA($D$3:D121)-40)),IF(AND(COUNTA($D$3:D121)&gt;78,D121&gt;0),("C"&amp;CHAR(COUNTA($D$3:D121)-14)),IF(AND(COUNTA($D$3:D121)&gt;52,D121&gt;0),("B"&amp;CHAR(COUNTA($D$3:D121)+12)),IF(AND(COUNTA($D$3:D121)&gt;26,D121&gt;0),("A"&amp;CHAR(COUNTA($D$3:D121)+38)),IF(AND(COUNTA($D$3:D121)&lt;27,D121&gt;0),(CHAR(COUNTA($D$3:D121)+64)),""))))))</f>
        <v/>
      </c>
    </row>
    <row r="129" spans="1:1" x14ac:dyDescent="0.2">
      <c r="A129" s="33"/>
    </row>
  </sheetData>
  <phoneticPr fontId="17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43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  <rowBreaks count="1" manualBreakCount="1">
    <brk id="9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AB655-572A-4774-8D5A-1CCC4F1064FF}">
  <sheetPr>
    <tabColor rgb="FF00B050"/>
  </sheetPr>
  <dimension ref="A1:I79"/>
  <sheetViews>
    <sheetView view="pageBreakPreview" topLeftCell="A45" zoomScale="80" zoomScaleNormal="100" zoomScaleSheetLayoutView="90" workbookViewId="0">
      <selection activeCell="G72" sqref="G72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0.6640625" style="25" customWidth="1"/>
    <col min="7" max="7" width="33.83203125" style="67" customWidth="1"/>
    <col min="8" max="16384" width="9.1640625" style="8"/>
  </cols>
  <sheetData>
    <row r="1" spans="1:7" ht="17" x14ac:dyDescent="0.2">
      <c r="A1" s="32"/>
      <c r="B1" s="9" t="s">
        <v>3</v>
      </c>
      <c r="C1" s="10"/>
      <c r="D1" s="11"/>
      <c r="E1" s="26"/>
      <c r="F1" s="12"/>
    </row>
    <row r="2" spans="1:7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110"/>
    </row>
    <row r="3" spans="1:7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7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206</v>
      </c>
      <c r="C4" s="21"/>
      <c r="D4" s="21"/>
      <c r="E4" s="22"/>
      <c r="F4" s="22"/>
    </row>
    <row r="5" spans="1:7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7" s="78" customFormat="1" ht="17" x14ac:dyDescent="0.2">
      <c r="A6" s="65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100" t="s">
        <v>19</v>
      </c>
      <c r="C6" s="55"/>
      <c r="D6" s="55"/>
      <c r="E6" s="77"/>
      <c r="F6" s="51"/>
      <c r="G6" s="111"/>
    </row>
    <row r="7" spans="1:7" ht="17" x14ac:dyDescent="0.2">
      <c r="A7" s="65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98" t="s">
        <v>29</v>
      </c>
      <c r="C7" s="55"/>
      <c r="D7" s="55"/>
      <c r="E7" s="104"/>
      <c r="F7" s="104"/>
    </row>
    <row r="8" spans="1:7" ht="17" x14ac:dyDescent="0.2">
      <c r="A8" s="65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119" t="s">
        <v>80</v>
      </c>
      <c r="C8" s="55"/>
      <c r="D8" s="55"/>
      <c r="E8" s="104"/>
      <c r="F8" s="104"/>
    </row>
    <row r="9" spans="1:7" ht="17" x14ac:dyDescent="0.2">
      <c r="A9" s="65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20" t="s">
        <v>90</v>
      </c>
      <c r="C9" s="55"/>
      <c r="D9" s="55"/>
      <c r="E9" s="104"/>
      <c r="F9" s="104"/>
    </row>
    <row r="10" spans="1:7" x14ac:dyDescent="0.2">
      <c r="A10" s="65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>A</v>
      </c>
      <c r="B10" s="118" t="s">
        <v>89</v>
      </c>
      <c r="C10" s="95">
        <v>57</v>
      </c>
      <c r="D10" s="95" t="s">
        <v>6</v>
      </c>
      <c r="E10" s="77">
        <v>0</v>
      </c>
      <c r="F10" s="73">
        <f t="shared" ref="F10:F11" si="0">SUM($C10*E10)</f>
        <v>0</v>
      </c>
    </row>
    <row r="11" spans="1:7" x14ac:dyDescent="0.2">
      <c r="A11" s="65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>B</v>
      </c>
      <c r="B11" s="118" t="s">
        <v>88</v>
      </c>
      <c r="C11" s="95">
        <v>2</v>
      </c>
      <c r="D11" s="95" t="s">
        <v>7</v>
      </c>
      <c r="E11" s="77">
        <v>0</v>
      </c>
      <c r="F11" s="73">
        <f t="shared" si="0"/>
        <v>0</v>
      </c>
    </row>
    <row r="12" spans="1:7" s="78" customFormat="1" x14ac:dyDescent="0.2">
      <c r="A12" s="65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41"/>
      <c r="C12" s="79"/>
      <c r="D12" s="55"/>
      <c r="E12" s="77"/>
      <c r="F12" s="76"/>
      <c r="G12" s="111"/>
    </row>
    <row r="13" spans="1:7" s="78" customFormat="1" ht="17" x14ac:dyDescent="0.2">
      <c r="A13" s="65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98" t="s">
        <v>20</v>
      </c>
      <c r="C13" s="55"/>
      <c r="D13" s="55"/>
      <c r="E13" s="77"/>
      <c r="F13" s="51"/>
      <c r="G13" s="111"/>
    </row>
    <row r="14" spans="1:7" s="78" customFormat="1" ht="17" x14ac:dyDescent="0.2">
      <c r="A14" s="65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101" t="s">
        <v>60</v>
      </c>
      <c r="C14" s="85"/>
      <c r="D14" s="53"/>
      <c r="E14" s="77"/>
      <c r="F14" s="51"/>
      <c r="G14" s="111"/>
    </row>
    <row r="15" spans="1:7" s="78" customFormat="1" ht="17" x14ac:dyDescent="0.2">
      <c r="A15" s="65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102" t="s">
        <v>21</v>
      </c>
      <c r="C15" s="85"/>
      <c r="D15" s="53"/>
      <c r="E15" s="77"/>
      <c r="F15" s="51"/>
      <c r="G15" s="111"/>
    </row>
    <row r="16" spans="1:7" s="78" customFormat="1" ht="17" x14ac:dyDescent="0.2">
      <c r="A16" s="65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C</v>
      </c>
      <c r="B16" s="99" t="s">
        <v>54</v>
      </c>
      <c r="C16" s="113">
        <v>128</v>
      </c>
      <c r="D16" s="106" t="s">
        <v>10</v>
      </c>
      <c r="E16" s="77">
        <v>0</v>
      </c>
      <c r="F16" s="73">
        <f t="shared" ref="F16" si="1">SUM($C16*E16)</f>
        <v>0</v>
      </c>
      <c r="G16" s="111"/>
    </row>
    <row r="17" spans="1:9" s="78" customFormat="1" ht="17" x14ac:dyDescent="0.2">
      <c r="A17" s="65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>D</v>
      </c>
      <c r="B17" s="99" t="s">
        <v>55</v>
      </c>
      <c r="C17" s="113">
        <v>173</v>
      </c>
      <c r="D17" s="106" t="s">
        <v>10</v>
      </c>
      <c r="E17" s="77">
        <v>0</v>
      </c>
      <c r="F17" s="73">
        <f t="shared" ref="F17" si="2">SUM($C17*E17)</f>
        <v>0</v>
      </c>
      <c r="G17" s="111"/>
    </row>
    <row r="18" spans="1:9" s="78" customFormat="1" ht="17" x14ac:dyDescent="0.2">
      <c r="A18" s="65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E</v>
      </c>
      <c r="B18" s="99" t="s">
        <v>56</v>
      </c>
      <c r="C18" s="113">
        <v>286</v>
      </c>
      <c r="D18" s="106" t="s">
        <v>10</v>
      </c>
      <c r="E18" s="77">
        <v>0</v>
      </c>
      <c r="F18" s="73">
        <f t="shared" ref="F18" si="3">SUM($C18*E18)</f>
        <v>0</v>
      </c>
      <c r="G18" s="111"/>
    </row>
    <row r="19" spans="1:9" s="78" customFormat="1" ht="17" x14ac:dyDescent="0.2">
      <c r="A19" s="65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F</v>
      </c>
      <c r="B19" s="99" t="s">
        <v>64</v>
      </c>
      <c r="C19" s="113">
        <v>4</v>
      </c>
      <c r="D19" s="106" t="s">
        <v>10</v>
      </c>
      <c r="E19" s="77">
        <v>0</v>
      </c>
      <c r="F19" s="73">
        <f t="shared" ref="F19" si="4">SUM($C19*E19)</f>
        <v>0</v>
      </c>
      <c r="G19" s="111"/>
    </row>
    <row r="20" spans="1:9" s="78" customFormat="1" ht="17" x14ac:dyDescent="0.2">
      <c r="A20" s="65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>G</v>
      </c>
      <c r="B20" s="99" t="s">
        <v>82</v>
      </c>
      <c r="C20" s="113">
        <v>18</v>
      </c>
      <c r="D20" s="106" t="s">
        <v>10</v>
      </c>
      <c r="E20" s="77">
        <v>0</v>
      </c>
      <c r="F20" s="73">
        <f t="shared" ref="F20" si="5">SUM($C20*E20)</f>
        <v>0</v>
      </c>
      <c r="G20" s="111"/>
    </row>
    <row r="21" spans="1:9" s="78" customFormat="1" ht="17" x14ac:dyDescent="0.2">
      <c r="A21" s="65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102" t="s">
        <v>30</v>
      </c>
      <c r="C21" s="85"/>
      <c r="D21" s="53"/>
      <c r="E21" s="77"/>
      <c r="F21" s="51"/>
      <c r="G21" s="111"/>
    </row>
    <row r="22" spans="1:9" s="78" customFormat="1" ht="17" x14ac:dyDescent="0.2">
      <c r="A22" s="65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>H</v>
      </c>
      <c r="B22" s="99" t="s">
        <v>53</v>
      </c>
      <c r="C22" s="109">
        <v>854</v>
      </c>
      <c r="D22" s="95" t="s">
        <v>4</v>
      </c>
      <c r="E22" s="77">
        <v>0</v>
      </c>
      <c r="F22" s="73">
        <f t="shared" ref="F22" si="6">SUM($C22*E22)</f>
        <v>0</v>
      </c>
      <c r="G22" s="111"/>
    </row>
    <row r="23" spans="1:9" s="78" customFormat="1" ht="17" x14ac:dyDescent="0.2">
      <c r="A23" s="65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I</v>
      </c>
      <c r="B23" s="99" t="s">
        <v>51</v>
      </c>
      <c r="C23" s="109">
        <v>1154</v>
      </c>
      <c r="D23" s="95" t="s">
        <v>4</v>
      </c>
      <c r="E23" s="77">
        <v>0</v>
      </c>
      <c r="F23" s="73">
        <f t="shared" ref="F23" si="7">SUM($C23*E23)</f>
        <v>0</v>
      </c>
      <c r="G23" s="111"/>
    </row>
    <row r="24" spans="1:9" s="78" customFormat="1" ht="17" x14ac:dyDescent="0.2">
      <c r="A24" s="65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>J</v>
      </c>
      <c r="B24" s="99" t="s">
        <v>52</v>
      </c>
      <c r="C24" s="109">
        <v>1906</v>
      </c>
      <c r="D24" s="95" t="s">
        <v>4</v>
      </c>
      <c r="E24" s="77">
        <v>0</v>
      </c>
      <c r="F24" s="73">
        <f t="shared" ref="F24" si="8">SUM($C24*E24)</f>
        <v>0</v>
      </c>
      <c r="G24" s="111"/>
    </row>
    <row r="25" spans="1:9" s="78" customFormat="1" ht="17" x14ac:dyDescent="0.2">
      <c r="A25" s="65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>K</v>
      </c>
      <c r="B25" s="99" t="s">
        <v>65</v>
      </c>
      <c r="C25" s="109">
        <v>24</v>
      </c>
      <c r="D25" s="95" t="s">
        <v>4</v>
      </c>
      <c r="E25" s="77">
        <v>0</v>
      </c>
      <c r="F25" s="73">
        <f t="shared" ref="F25" si="9">SUM($C25*E25)</f>
        <v>0</v>
      </c>
      <c r="G25" s="111"/>
    </row>
    <row r="26" spans="1:9" s="78" customFormat="1" ht="17" x14ac:dyDescent="0.2">
      <c r="A26" s="65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>L</v>
      </c>
      <c r="B26" s="99" t="s">
        <v>81</v>
      </c>
      <c r="C26" s="109">
        <v>117</v>
      </c>
      <c r="D26" s="95" t="s">
        <v>4</v>
      </c>
      <c r="E26" s="77">
        <v>0</v>
      </c>
      <c r="F26" s="73">
        <f t="shared" ref="F26" si="10">SUM($C26*E26)</f>
        <v>0</v>
      </c>
      <c r="G26" s="111"/>
    </row>
    <row r="27" spans="1:9" s="78" customFormat="1" ht="17" x14ac:dyDescent="0.2">
      <c r="A27" s="65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101" t="s">
        <v>8</v>
      </c>
      <c r="C27" s="79"/>
      <c r="D27" s="55"/>
      <c r="E27" s="77"/>
      <c r="F27" s="76"/>
      <c r="G27" s="111"/>
    </row>
    <row r="28" spans="1:9" s="78" customFormat="1" ht="17" x14ac:dyDescent="0.2">
      <c r="A28" s="65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02" t="s">
        <v>41</v>
      </c>
      <c r="C28" s="79"/>
      <c r="D28" s="55"/>
      <c r="E28" s="77"/>
      <c r="F28" s="76"/>
      <c r="G28" s="111"/>
    </row>
    <row r="29" spans="1:9" s="78" customFormat="1" ht="17" x14ac:dyDescent="0.2">
      <c r="A29" s="65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M</v>
      </c>
      <c r="B29" s="99" t="s">
        <v>57</v>
      </c>
      <c r="C29" s="109">
        <v>1906</v>
      </c>
      <c r="D29" s="95" t="s">
        <v>4</v>
      </c>
      <c r="E29" s="77">
        <v>0</v>
      </c>
      <c r="F29" s="73">
        <f t="shared" ref="F29" si="11">SUM($C29*E29)</f>
        <v>0</v>
      </c>
      <c r="G29" s="111"/>
    </row>
    <row r="30" spans="1:9" ht="17" x14ac:dyDescent="0.2">
      <c r="A30" s="65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>N</v>
      </c>
      <c r="B30" s="99" t="s">
        <v>59</v>
      </c>
      <c r="C30" s="109">
        <v>854</v>
      </c>
      <c r="D30" s="95" t="s">
        <v>4</v>
      </c>
      <c r="E30" s="77">
        <v>0</v>
      </c>
      <c r="F30" s="73">
        <f t="shared" ref="F30" si="12">SUM($C30*E30)</f>
        <v>0</v>
      </c>
      <c r="G30" s="111"/>
      <c r="H30" s="78"/>
      <c r="I30" s="78"/>
    </row>
    <row r="31" spans="1:9" ht="17" x14ac:dyDescent="0.2">
      <c r="A31" s="65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>O</v>
      </c>
      <c r="B31" s="99" t="s">
        <v>83</v>
      </c>
      <c r="C31" s="109">
        <v>117</v>
      </c>
      <c r="D31" s="95" t="s">
        <v>4</v>
      </c>
      <c r="E31" s="77">
        <v>0</v>
      </c>
      <c r="F31" s="73">
        <f t="shared" ref="F31" si="13">SUM($C31*E31)</f>
        <v>0</v>
      </c>
      <c r="G31" s="111"/>
      <c r="H31" s="78"/>
      <c r="I31" s="78"/>
    </row>
    <row r="32" spans="1:9" ht="17" x14ac:dyDescent="0.2">
      <c r="A32" s="65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102" t="s">
        <v>58</v>
      </c>
      <c r="C32" s="96"/>
      <c r="D32" s="96"/>
      <c r="E32" s="53"/>
      <c r="F32" s="97"/>
      <c r="G32" s="111"/>
      <c r="H32" s="78"/>
      <c r="I32" s="78"/>
    </row>
    <row r="33" spans="1:9" ht="17" x14ac:dyDescent="0.2">
      <c r="A33" s="65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>P</v>
      </c>
      <c r="B33" s="99" t="s">
        <v>59</v>
      </c>
      <c r="C33" s="109">
        <v>854</v>
      </c>
      <c r="D33" s="95" t="s">
        <v>4</v>
      </c>
      <c r="E33" s="77">
        <v>0</v>
      </c>
      <c r="F33" s="73">
        <f t="shared" ref="F33" si="14">SUM($C33*E33)</f>
        <v>0</v>
      </c>
      <c r="G33" s="111"/>
      <c r="H33" s="78"/>
      <c r="I33" s="78"/>
    </row>
    <row r="34" spans="1:9" s="78" customFormat="1" x14ac:dyDescent="0.2">
      <c r="A34" s="65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41"/>
      <c r="C34" s="79"/>
      <c r="D34" s="55"/>
      <c r="E34" s="77"/>
      <c r="F34" s="76"/>
      <c r="G34" s="111"/>
    </row>
    <row r="35" spans="1:9" s="78" customFormat="1" ht="17" x14ac:dyDescent="0.2">
      <c r="A35" s="65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/>
      </c>
      <c r="B35" s="98" t="s">
        <v>31</v>
      </c>
      <c r="C35" s="79"/>
      <c r="D35" s="55"/>
      <c r="E35" s="77"/>
      <c r="F35" s="86"/>
      <c r="G35" s="111"/>
    </row>
    <row r="36" spans="1:9" s="78" customFormat="1" ht="51" x14ac:dyDescent="0.2">
      <c r="A36" s="65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94" t="s">
        <v>84</v>
      </c>
      <c r="C36" s="79"/>
      <c r="D36" s="55"/>
      <c r="E36" s="77"/>
      <c r="F36" s="86"/>
      <c r="G36" s="111"/>
    </row>
    <row r="37" spans="1:9" s="78" customFormat="1" ht="34" x14ac:dyDescent="0.2">
      <c r="A37" s="65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/>
      </c>
      <c r="B37" s="91" t="s">
        <v>40</v>
      </c>
      <c r="C37" s="79"/>
      <c r="D37" s="55"/>
      <c r="E37" s="77"/>
      <c r="F37" s="86"/>
      <c r="G37" s="111"/>
    </row>
    <row r="38" spans="1:9" s="78" customFormat="1" ht="17" x14ac:dyDescent="0.2">
      <c r="A38" s="65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>Q</v>
      </c>
      <c r="B38" s="87" t="s">
        <v>93</v>
      </c>
      <c r="C38" s="109">
        <v>83</v>
      </c>
      <c r="D38" s="95" t="s">
        <v>4</v>
      </c>
      <c r="E38" s="77">
        <v>0</v>
      </c>
      <c r="F38" s="73">
        <f t="shared" ref="F38" si="15">SUM($C38*E38)</f>
        <v>0</v>
      </c>
      <c r="G38" s="111"/>
    </row>
    <row r="39" spans="1:9" s="78" customFormat="1" ht="34" x14ac:dyDescent="0.2">
      <c r="A39" s="65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91" t="s">
        <v>146</v>
      </c>
      <c r="C39" s="79"/>
      <c r="D39" s="55"/>
      <c r="E39" s="77"/>
      <c r="F39" s="86"/>
      <c r="G39" s="111"/>
    </row>
    <row r="40" spans="1:9" s="78" customFormat="1" ht="17" x14ac:dyDescent="0.2">
      <c r="A40" s="65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>R</v>
      </c>
      <c r="B40" s="87" t="s">
        <v>94</v>
      </c>
      <c r="C40" s="109">
        <v>1070</v>
      </c>
      <c r="D40" s="95" t="s">
        <v>4</v>
      </c>
      <c r="E40" s="77">
        <v>0</v>
      </c>
      <c r="F40" s="73">
        <f t="shared" ref="F40" si="16">SUM($C40*E40)</f>
        <v>0</v>
      </c>
      <c r="G40" s="111"/>
    </row>
    <row r="41" spans="1:9" s="78" customFormat="1" ht="51" x14ac:dyDescent="0.2">
      <c r="A41" s="65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/>
      </c>
      <c r="B41" s="94" t="s">
        <v>85</v>
      </c>
      <c r="C41" s="79"/>
      <c r="D41" s="55"/>
      <c r="E41" s="77"/>
      <c r="F41" s="86"/>
      <c r="G41" s="111"/>
    </row>
    <row r="42" spans="1:9" s="78" customFormat="1" ht="34" x14ac:dyDescent="0.2">
      <c r="A42" s="65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92" t="s">
        <v>92</v>
      </c>
      <c r="C42" s="79"/>
      <c r="D42" s="55"/>
      <c r="E42" s="77"/>
      <c r="F42" s="86"/>
      <c r="G42" s="111"/>
    </row>
    <row r="43" spans="1:9" s="78" customFormat="1" ht="17" x14ac:dyDescent="0.2">
      <c r="A43" s="65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>S</v>
      </c>
      <c r="B43" s="87" t="s">
        <v>93</v>
      </c>
      <c r="C43" s="109">
        <v>83</v>
      </c>
      <c r="D43" s="95" t="s">
        <v>4</v>
      </c>
      <c r="E43" s="77">
        <v>0</v>
      </c>
      <c r="F43" s="73">
        <f t="shared" ref="F43" si="17">SUM($C43*E43)</f>
        <v>0</v>
      </c>
      <c r="G43" s="111"/>
    </row>
    <row r="44" spans="1:9" s="78" customFormat="1" x14ac:dyDescent="0.2">
      <c r="A44" s="65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41"/>
      <c r="C44" s="79"/>
      <c r="D44" s="55"/>
      <c r="E44" s="77"/>
      <c r="F44" s="86"/>
      <c r="G44" s="111"/>
    </row>
    <row r="45" spans="1:9" s="78" customFormat="1" ht="17" x14ac:dyDescent="0.2">
      <c r="A45" s="65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/>
      </c>
      <c r="B45" s="98" t="s">
        <v>45</v>
      </c>
      <c r="C45" s="79"/>
      <c r="D45" s="55"/>
      <c r="E45" s="77"/>
      <c r="F45" s="76"/>
      <c r="G45" s="111"/>
    </row>
    <row r="46" spans="1:9" s="78" customFormat="1" ht="17" x14ac:dyDescent="0.2">
      <c r="A46" s="65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101" t="s">
        <v>47</v>
      </c>
      <c r="C46" s="79"/>
      <c r="D46" s="55"/>
      <c r="E46" s="77"/>
      <c r="F46" s="76"/>
      <c r="G46" s="111"/>
    </row>
    <row r="47" spans="1:9" s="78" customFormat="1" ht="17" x14ac:dyDescent="0.2">
      <c r="A47" s="65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/>
      </c>
      <c r="B47" s="102" t="s">
        <v>46</v>
      </c>
      <c r="C47" s="79"/>
      <c r="D47" s="55"/>
      <c r="E47" s="77"/>
      <c r="F47" s="86"/>
      <c r="G47" s="111"/>
    </row>
    <row r="48" spans="1:9" s="78" customFormat="1" ht="34" x14ac:dyDescent="0.2">
      <c r="A48" s="65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>T</v>
      </c>
      <c r="B48" s="99" t="s">
        <v>49</v>
      </c>
      <c r="C48" s="109">
        <v>854</v>
      </c>
      <c r="D48" s="95" t="s">
        <v>4</v>
      </c>
      <c r="E48" s="77">
        <v>0</v>
      </c>
      <c r="F48" s="73">
        <f t="shared" ref="F48" si="18">SUM($C48*E48)</f>
        <v>0</v>
      </c>
      <c r="G48" s="111"/>
    </row>
    <row r="49" spans="1:9" s="78" customFormat="1" ht="17" x14ac:dyDescent="0.2">
      <c r="A49" s="65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/>
      </c>
      <c r="B49" s="101" t="s">
        <v>87</v>
      </c>
      <c r="C49" s="79"/>
      <c r="D49" s="55"/>
      <c r="E49" s="77"/>
      <c r="F49" s="76"/>
      <c r="G49" s="111"/>
    </row>
    <row r="50" spans="1:9" s="78" customFormat="1" ht="17" x14ac:dyDescent="0.2">
      <c r="A50" s="65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102" t="s">
        <v>48</v>
      </c>
      <c r="C50" s="79"/>
      <c r="D50" s="55"/>
      <c r="E50" s="77"/>
      <c r="F50" s="86"/>
      <c r="G50" s="111"/>
    </row>
    <row r="51" spans="1:9" s="78" customFormat="1" ht="34" x14ac:dyDescent="0.2">
      <c r="A51" s="65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>U</v>
      </c>
      <c r="B51" s="99" t="s">
        <v>50</v>
      </c>
      <c r="C51" s="109">
        <v>1906</v>
      </c>
      <c r="D51" s="95" t="s">
        <v>4</v>
      </c>
      <c r="E51" s="77">
        <v>0</v>
      </c>
      <c r="F51" s="73">
        <f t="shared" ref="F51" si="19">SUM($C51*E51)</f>
        <v>0</v>
      </c>
      <c r="G51" s="111"/>
    </row>
    <row r="52" spans="1:9" s="78" customFormat="1" ht="17" x14ac:dyDescent="0.2">
      <c r="A52" s="65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101" t="s">
        <v>337</v>
      </c>
      <c r="C52" s="79"/>
      <c r="D52" s="55"/>
      <c r="E52" s="77"/>
      <c r="F52" s="76"/>
      <c r="G52" s="111"/>
    </row>
    <row r="53" spans="1:9" s="78" customFormat="1" ht="17" x14ac:dyDescent="0.2">
      <c r="A53" s="65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102" t="s">
        <v>48</v>
      </c>
      <c r="C53" s="79"/>
      <c r="D53" s="55"/>
      <c r="E53" s="77"/>
      <c r="F53" s="86"/>
      <c r="G53" s="111"/>
    </row>
    <row r="54" spans="1:9" s="78" customFormat="1" ht="34" x14ac:dyDescent="0.2">
      <c r="A54" s="65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>V</v>
      </c>
      <c r="B54" s="99" t="s">
        <v>70</v>
      </c>
      <c r="C54" s="109">
        <v>78</v>
      </c>
      <c r="D54" s="95" t="s">
        <v>4</v>
      </c>
      <c r="E54" s="77">
        <v>0</v>
      </c>
      <c r="F54" s="73">
        <f t="shared" ref="F54" si="20">SUM($C54*E54)</f>
        <v>0</v>
      </c>
      <c r="G54" s="111"/>
    </row>
    <row r="55" spans="1:9" s="78" customFormat="1" x14ac:dyDescent="0.2">
      <c r="A55" s="65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41"/>
      <c r="C55" s="79"/>
      <c r="D55" s="55"/>
      <c r="E55" s="77"/>
      <c r="F55" s="86"/>
      <c r="G55" s="111"/>
    </row>
    <row r="56" spans="1:9" s="78" customFormat="1" ht="17" x14ac:dyDescent="0.2">
      <c r="A56" s="65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/>
      </c>
      <c r="B56" s="98" t="s">
        <v>86</v>
      </c>
      <c r="C56" s="79"/>
      <c r="D56" s="55"/>
      <c r="E56" s="77"/>
      <c r="F56" s="86"/>
      <c r="G56" s="111"/>
    </row>
    <row r="57" spans="1:9" ht="51" x14ac:dyDescent="0.2">
      <c r="A57" s="65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/>
      </c>
      <c r="B57" s="101" t="s">
        <v>62</v>
      </c>
      <c r="C57" s="96"/>
      <c r="D57" s="96"/>
      <c r="E57" s="53"/>
      <c r="F57" s="97"/>
      <c r="G57" s="111"/>
      <c r="H57" s="78"/>
      <c r="I57" s="78"/>
    </row>
    <row r="58" spans="1:9" ht="34" x14ac:dyDescent="0.2">
      <c r="A58" s="65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/>
      </c>
      <c r="B58" s="102" t="s">
        <v>63</v>
      </c>
      <c r="C58" s="96"/>
      <c r="D58" s="96"/>
      <c r="E58" s="53"/>
      <c r="F58" s="97"/>
      <c r="G58" s="111"/>
      <c r="H58" s="78"/>
      <c r="I58" s="78"/>
    </row>
    <row r="59" spans="1:9" ht="17" x14ac:dyDescent="0.2">
      <c r="A59" s="65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>W</v>
      </c>
      <c r="B59" s="99" t="s">
        <v>42</v>
      </c>
      <c r="C59" s="109">
        <v>584</v>
      </c>
      <c r="D59" s="95" t="s">
        <v>4</v>
      </c>
      <c r="E59" s="77">
        <v>0</v>
      </c>
      <c r="F59" s="73">
        <f t="shared" ref="F59:F61" si="21">SUM($C59*E59)</f>
        <v>0</v>
      </c>
      <c r="G59" s="111"/>
      <c r="H59" s="78"/>
      <c r="I59" s="78"/>
    </row>
    <row r="60" spans="1:9" ht="17" x14ac:dyDescent="0.2">
      <c r="A60" s="65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>X</v>
      </c>
      <c r="B60" s="99" t="s">
        <v>43</v>
      </c>
      <c r="C60" s="109">
        <v>270</v>
      </c>
      <c r="D60" s="95" t="s">
        <v>4</v>
      </c>
      <c r="E60" s="77">
        <v>0</v>
      </c>
      <c r="F60" s="73">
        <f t="shared" si="21"/>
        <v>0</v>
      </c>
      <c r="G60" s="111"/>
      <c r="H60" s="78"/>
      <c r="I60" s="78"/>
    </row>
    <row r="61" spans="1:9" ht="17" x14ac:dyDescent="0.2">
      <c r="A61" s="65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>Y</v>
      </c>
      <c r="B61" s="103" t="s">
        <v>61</v>
      </c>
      <c r="C61" s="105">
        <v>108</v>
      </c>
      <c r="D61" s="105" t="s">
        <v>7</v>
      </c>
      <c r="E61" s="77">
        <v>0</v>
      </c>
      <c r="F61" s="73">
        <f t="shared" si="21"/>
        <v>0</v>
      </c>
      <c r="G61" s="111"/>
      <c r="H61" s="78"/>
      <c r="I61" s="78"/>
    </row>
    <row r="62" spans="1:9" s="78" customFormat="1" x14ac:dyDescent="0.2">
      <c r="A62" s="65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/>
      </c>
      <c r="B62" s="41"/>
      <c r="C62" s="79"/>
      <c r="D62" s="55"/>
      <c r="E62" s="77"/>
      <c r="F62" s="86"/>
      <c r="G62" s="111"/>
    </row>
    <row r="63" spans="1:9" s="74" customFormat="1" ht="17" x14ac:dyDescent="0.2">
      <c r="A63" s="65" t="str">
        <f>IF(AND(COUNTA($D$3:D63)&gt;130,D63&gt;0),("E"&amp;CHAR(COUNTA($D$3:D63)-66)),IF(AND(COUNTA($D$3:D63)&gt;104,D63&gt;0),("D"&amp;CHAR(COUNTA($D$3:D63)-40)),IF(AND(COUNTA($D$3:D63)&gt;78,D63&gt;0),("C"&amp;CHAR(COUNTA($D$3:D63)-14)),IF(AND(COUNTA($D$3:D63)&gt;52,D63&gt;0),("B"&amp;CHAR(COUNTA($D$3:D63)+12)),IF(AND(COUNTA($D$3:D63)&gt;26,D63&gt;0),("A"&amp;CHAR(COUNTA($D$3:D63)+38)),IF(AND(COUNTA($D$3:D63)&lt;27,D63&gt;0),(CHAR(COUNTA($D$3:D63)+64)),""))))))</f>
        <v/>
      </c>
      <c r="B63" s="98" t="s">
        <v>332</v>
      </c>
      <c r="C63" s="55"/>
      <c r="D63" s="55"/>
      <c r="E63" s="77"/>
      <c r="F63" s="51"/>
      <c r="G63" s="112"/>
    </row>
    <row r="64" spans="1:9" s="78" customFormat="1" ht="51" x14ac:dyDescent="0.2">
      <c r="A64" s="65" t="str">
        <f>IF(AND(COUNTA($D$3:D64)&gt;130,D64&gt;0),("E"&amp;CHAR(COUNTA($D$3:D64)-66)),IF(AND(COUNTA($D$3:D64)&gt;104,D64&gt;0),("D"&amp;CHAR(COUNTA($D$3:D64)-40)),IF(AND(COUNTA($D$3:D64)&gt;78,D64&gt;0),("C"&amp;CHAR(COUNTA($D$3:D64)-14)),IF(AND(COUNTA($D$3:D64)&gt;52,D64&gt;0),("B"&amp;CHAR(COUNTA($D$3:D64)+12)),IF(AND(COUNTA($D$3:D64)&gt;26,D64&gt;0),("A"&amp;CHAR(COUNTA($D$3:D64)+38)),IF(AND(COUNTA($D$3:D64)&lt;27,D64&gt;0),(CHAR(COUNTA($D$3:D64)+64)),""))))))</f>
        <v>Z</v>
      </c>
      <c r="B64" s="88" t="s">
        <v>331</v>
      </c>
      <c r="C64" s="109">
        <v>110</v>
      </c>
      <c r="D64" s="95" t="s">
        <v>4</v>
      </c>
      <c r="E64" s="77">
        <v>0</v>
      </c>
      <c r="F64" s="73">
        <f t="shared" ref="F64" si="22">SUM($C64*E64)</f>
        <v>0</v>
      </c>
      <c r="G64" s="111"/>
    </row>
    <row r="65" spans="1:7" s="78" customFormat="1" x14ac:dyDescent="0.2">
      <c r="A65" s="65" t="str">
        <f>IF(AND(COUNTA($D$3:D65)&gt;130,D65&gt;0),("E"&amp;CHAR(COUNTA($D$3:D65)-66)),IF(AND(COUNTA($D$3:D65)&gt;104,D65&gt;0),("D"&amp;CHAR(COUNTA($D$3:D65)-40)),IF(AND(COUNTA($D$3:D65)&gt;78,D65&gt;0),("C"&amp;CHAR(COUNTA($D$3:D65)-14)),IF(AND(COUNTA($D$3:D65)&gt;52,D65&gt;0),("B"&amp;CHAR(COUNTA($D$3:D65)+12)),IF(AND(COUNTA($D$3:D65)&gt;26,D65&gt;0),("A"&amp;CHAR(COUNTA($D$3:D65)+38)),IF(AND(COUNTA($D$3:D65)&lt;27,D65&gt;0),(CHAR(COUNTA($D$3:D65)+64)),""))))))</f>
        <v/>
      </c>
      <c r="B65" s="89"/>
      <c r="C65" s="55"/>
      <c r="D65" s="55"/>
      <c r="E65" s="77"/>
      <c r="F65" s="51"/>
      <c r="G65" s="111"/>
    </row>
    <row r="66" spans="1:7" s="78" customFormat="1" ht="17" x14ac:dyDescent="0.2">
      <c r="A66" s="65" t="str">
        <f>IF(AND(COUNTA($D$3:D66)&gt;130,D66&gt;0),("E"&amp;CHAR(COUNTA($D$3:D66)-66)),IF(AND(COUNTA($D$3:D66)&gt;104,D66&gt;0),("D"&amp;CHAR(COUNTA($D$3:D66)-40)),IF(AND(COUNTA($D$3:D66)&gt;78,D66&gt;0),("C"&amp;CHAR(COUNTA($D$3:D66)-14)),IF(AND(COUNTA($D$3:D66)&gt;52,D66&gt;0),("B"&amp;CHAR(COUNTA($D$3:D66)+12)),IF(AND(COUNTA($D$3:D66)&gt;26,D66&gt;0),("A"&amp;CHAR(COUNTA($D$3:D66)+38)),IF(AND(COUNTA($D$3:D66)&lt;27,D66&gt;0),(CHAR(COUNTA($D$3:D66)+64)),""))))))</f>
        <v/>
      </c>
      <c r="B66" s="98" t="s">
        <v>333</v>
      </c>
      <c r="C66" s="109"/>
      <c r="D66" s="95"/>
      <c r="E66" s="77"/>
      <c r="F66" s="73"/>
      <c r="G66" s="111"/>
    </row>
    <row r="67" spans="1:7" s="78" customFormat="1" ht="34" x14ac:dyDescent="0.2">
      <c r="A67" s="65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>AA</v>
      </c>
      <c r="B67" s="88" t="s">
        <v>334</v>
      </c>
      <c r="C67" s="55"/>
      <c r="D67" s="55"/>
      <c r="E67" s="77"/>
      <c r="F67" s="51"/>
      <c r="G67" s="111"/>
    </row>
    <row r="68" spans="1:7" s="78" customFormat="1" ht="17" x14ac:dyDescent="0.2">
      <c r="A68" s="65"/>
      <c r="B68" s="89" t="s">
        <v>67</v>
      </c>
      <c r="C68" s="109">
        <v>117</v>
      </c>
      <c r="D68" s="95" t="s">
        <v>4</v>
      </c>
      <c r="E68" s="77">
        <v>0</v>
      </c>
      <c r="F68" s="73">
        <f>SUM($C68*E68)</f>
        <v>0</v>
      </c>
      <c r="G68" s="111"/>
    </row>
    <row r="69" spans="1:7" s="78" customFormat="1" ht="17" x14ac:dyDescent="0.2">
      <c r="B69" s="93" t="s">
        <v>66</v>
      </c>
      <c r="G69" s="111"/>
    </row>
    <row r="70" spans="1:7" s="78" customFormat="1" x14ac:dyDescent="0.2">
      <c r="A70" s="65" t="str">
        <f>IF(AND(COUNTA($D$3:D70)&gt;130,D70&gt;0),("E"&amp;CHAR(COUNTA($D$3:D70)-66)),IF(AND(COUNTA($D$3:D70)&gt;104,D70&gt;0),("D"&amp;CHAR(COUNTA($D$3:D70)-40)),IF(AND(COUNTA($D$3:D70)&gt;78,D70&gt;0),("C"&amp;CHAR(COUNTA($D$3:D70)-14)),IF(AND(COUNTA($D$3:D70)&gt;52,D70&gt;0),("B"&amp;CHAR(COUNTA($D$3:D70)+12)),IF(AND(COUNTA($D$3:D70)&gt;26,D70&gt;0),("A"&amp;CHAR(COUNTA($D$3:D70)+38)),IF(AND(COUNTA($D$3:D70)&lt;27,D70&gt;0),(CHAR(COUNTA($D$3:D70)+64)),""))))))</f>
        <v/>
      </c>
      <c r="B70" s="7"/>
      <c r="C70" s="79"/>
      <c r="D70" s="55"/>
      <c r="E70" s="64"/>
      <c r="F70" s="73"/>
      <c r="G70" s="111"/>
    </row>
    <row r="71" spans="1:7" ht="17" x14ac:dyDescent="0.2">
      <c r="A71" s="65" t="str">
        <f>IF(AND(COUNTA($D$3:D73)&gt;130,D73&gt;0),("E"&amp;CHAR(COUNTA($D$3:D73)-66)),IF(AND(COUNTA($D$3:D73)&gt;104,D73&gt;0),("D"&amp;CHAR(COUNTA($D$3:D73)-40)),IF(AND(COUNTA($D$3:D73)&gt;78,D73&gt;0),("C"&amp;CHAR(COUNTA($D$3:D73)-14)),IF(AND(COUNTA($D$3:D73)&gt;52,D73&gt;0),("B"&amp;CHAR(COUNTA($D$3:D73)+12)),IF(AND(COUNTA($D$3:D73)&gt;26,D73&gt;0),("A"&amp;CHAR(COUNTA($D$3:D73)+38)),IF(AND(COUNTA($D$3:D73)&lt;27,D73&gt;0),(CHAR(COUNTA($D$3:D73)+64)),""))))))</f>
        <v>AB</v>
      </c>
      <c r="B71" s="98" t="s">
        <v>335</v>
      </c>
      <c r="C71" s="2"/>
      <c r="D71" s="2"/>
      <c r="E71" s="3"/>
      <c r="F71" s="3"/>
    </row>
    <row r="72" spans="1:7" ht="34" x14ac:dyDescent="0.2">
      <c r="A72" s="65" t="str">
        <f>IF(AND(COUNTA($D$3:D72)&gt;130,D72&gt;0),("E"&amp;CHAR(COUNTA($D$3:D72)-66)),IF(AND(COUNTA($D$3:D72)&gt;104,D72&gt;0),("D"&amp;CHAR(COUNTA($D$3:D72)-40)),IF(AND(COUNTA($D$3:D72)&gt;78,D72&gt;0),("C"&amp;CHAR(COUNTA($D$3:D72)-14)),IF(AND(COUNTA($D$3:D72)&gt;52,D72&gt;0),("B"&amp;CHAR(COUNTA($D$3:D72)+12)),IF(AND(COUNTA($D$3:D72)&gt;26,D72&gt;0),("A"&amp;CHAR(COUNTA($D$3:D72)+38)),IF(AND(COUNTA($D$3:D72)&lt;27,D72&gt;0),(CHAR(COUNTA($D$3:D72)+64)),""))))))</f>
        <v/>
      </c>
      <c r="B72" s="101" t="s">
        <v>336</v>
      </c>
      <c r="C72" s="55"/>
      <c r="D72" s="55"/>
      <c r="E72" s="104"/>
      <c r="F72" s="104"/>
    </row>
    <row r="73" spans="1:7" ht="34" x14ac:dyDescent="0.2">
      <c r="A73" s="8"/>
      <c r="B73" s="99" t="s">
        <v>195</v>
      </c>
      <c r="C73" s="95">
        <v>45</v>
      </c>
      <c r="D73" s="95" t="s">
        <v>4</v>
      </c>
      <c r="E73" s="77">
        <v>0</v>
      </c>
      <c r="F73" s="73">
        <f t="shared" ref="F73" si="23">SUM($C73*E73)</f>
        <v>0</v>
      </c>
    </row>
    <row r="74" spans="1:7" x14ac:dyDescent="0.2">
      <c r="A74" s="65" t="str">
        <f>IF(AND(COUNTA($D$3:D74)&gt;130,D74&gt;0),("E"&amp;CHAR(COUNTA($D$3:D74)-66)),IF(AND(COUNTA($D$3:D74)&gt;104,D74&gt;0),("D"&amp;CHAR(COUNTA($D$3:D74)-40)),IF(AND(COUNTA($D$3:D74)&gt;78,D74&gt;0),("C"&amp;CHAR(COUNTA($D$3:D74)-14)),IF(AND(COUNTA($D$3:D74)&gt;52,D74&gt;0),("B"&amp;CHAR(COUNTA($D$3:D74)+12)),IF(AND(COUNTA($D$3:D74)&gt;26,D74&gt;0),("A"&amp;CHAR(COUNTA($D$3:D74)+38)),IF(AND(COUNTA($D$3:D74)&lt;27,D74&gt;0),(CHAR(COUNTA($D$3:D74)+64)),""))))))</f>
        <v/>
      </c>
      <c r="C74" s="55"/>
      <c r="D74" s="55"/>
      <c r="E74" s="104"/>
      <c r="F74" s="104"/>
    </row>
    <row r="75" spans="1:7" x14ac:dyDescent="0.2">
      <c r="A75" s="65" t="str">
        <f>IF(AND(COUNTA($D$3:D75)&gt;130,D75&gt;0),("E"&amp;CHAR(COUNTA($D$3:D75)-66)),IF(AND(COUNTA($D$3:D75)&gt;104,D75&gt;0),("D"&amp;CHAR(COUNTA($D$3:D75)-40)),IF(AND(COUNTA($D$3:D75)&gt;78,D75&gt;0),("C"&amp;CHAR(COUNTA($D$3:D75)-14)),IF(AND(COUNTA($D$3:D75)&gt;52,D75&gt;0),("B"&amp;CHAR(COUNTA($D$3:D75)+12)),IF(AND(COUNTA($D$3:D75)&gt;26,D75&gt;0),("A"&amp;CHAR(COUNTA($D$3:D75)+38)),IF(AND(COUNTA($D$3:D75)&lt;27,D75&gt;0),(CHAR(COUNTA($D$3:D75)+64)),""))))))</f>
        <v/>
      </c>
      <c r="C75" s="55"/>
      <c r="D75" s="55"/>
      <c r="E75" s="104"/>
      <c r="F75" s="104"/>
    </row>
    <row r="76" spans="1:7" x14ac:dyDescent="0.2">
      <c r="A76" s="65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/>
      </c>
      <c r="C76" s="2"/>
      <c r="D76" s="2"/>
      <c r="E76" s="3"/>
      <c r="F76" s="3"/>
    </row>
    <row r="77" spans="1:7" x14ac:dyDescent="0.2">
      <c r="A77" s="65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/>
      </c>
      <c r="C77" s="2"/>
      <c r="D77" s="2"/>
      <c r="E77" s="3"/>
      <c r="F77" s="3"/>
    </row>
    <row r="78" spans="1:7" ht="17" thickBot="1" x14ac:dyDescent="0.25">
      <c r="A78" s="36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/>
      </c>
      <c r="B78" s="4"/>
      <c r="C78" s="5"/>
      <c r="D78" s="5"/>
      <c r="E78" s="6"/>
      <c r="F78" s="6"/>
    </row>
    <row r="79" spans="1:7" ht="17" x14ac:dyDescent="0.2">
      <c r="A79" s="33"/>
      <c r="B79" s="39" t="s">
        <v>2</v>
      </c>
      <c r="C79" s="27"/>
      <c r="D79" s="27"/>
      <c r="E79" s="54"/>
      <c r="F79" s="23">
        <f>SUM(F5:F78)</f>
        <v>0</v>
      </c>
    </row>
  </sheetData>
  <phoneticPr fontId="17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46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  <ignoredErrors>
    <ignoredError sqref="A7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F25"/>
  <sheetViews>
    <sheetView view="pageBreakPreview" zoomScale="80" zoomScaleNormal="100" zoomScaleSheetLayoutView="90" workbookViewId="0">
      <selection activeCell="G18" sqref="G18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0.6640625" style="25" customWidth="1"/>
    <col min="7" max="7" width="33.83203125" style="8" customWidth="1"/>
    <col min="8" max="16384" width="9.1640625" style="8"/>
  </cols>
  <sheetData>
    <row r="1" spans="1:6" ht="17" x14ac:dyDescent="0.2">
      <c r="A1" s="32"/>
      <c r="B1" s="9" t="s">
        <v>3</v>
      </c>
      <c r="C1" s="10"/>
      <c r="D1" s="11"/>
      <c r="E1" s="26"/>
      <c r="F1" s="12"/>
    </row>
    <row r="2" spans="1:6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205</v>
      </c>
      <c r="C4" s="21"/>
      <c r="D4" s="21"/>
      <c r="E4" s="22"/>
      <c r="F4" s="22"/>
    </row>
    <row r="5" spans="1:6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s="78" customFormat="1" ht="17" x14ac:dyDescent="0.2">
      <c r="A6" s="65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100" t="s">
        <v>19</v>
      </c>
      <c r="C6" s="55"/>
      <c r="D6" s="55"/>
      <c r="E6" s="77"/>
      <c r="F6" s="51"/>
    </row>
    <row r="7" spans="1:6" s="78" customFormat="1" ht="17" x14ac:dyDescent="0.2">
      <c r="A7" s="65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98" t="s">
        <v>29</v>
      </c>
      <c r="C7" s="55"/>
      <c r="D7" s="55"/>
      <c r="E7" s="77"/>
      <c r="F7" s="51"/>
    </row>
    <row r="8" spans="1:6" s="78" customFormat="1" ht="51" x14ac:dyDescent="0.2">
      <c r="A8" s="65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88" t="s">
        <v>342</v>
      </c>
      <c r="C8" s="55"/>
      <c r="D8" s="55"/>
      <c r="E8" s="77"/>
      <c r="F8" s="51"/>
    </row>
    <row r="9" spans="1:6" s="78" customFormat="1" ht="34" x14ac:dyDescent="0.2">
      <c r="A9" s="65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92" t="s">
        <v>338</v>
      </c>
      <c r="C9" s="55"/>
      <c r="D9" s="55"/>
      <c r="E9" s="77"/>
      <c r="F9" s="51"/>
    </row>
    <row r="10" spans="1:6" s="78" customFormat="1" ht="17" x14ac:dyDescent="0.2">
      <c r="A10" s="65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>A</v>
      </c>
      <c r="B10" s="90" t="s">
        <v>343</v>
      </c>
      <c r="C10" s="109">
        <v>335</v>
      </c>
      <c r="D10" s="95" t="s">
        <v>9</v>
      </c>
      <c r="E10" s="77">
        <v>0</v>
      </c>
      <c r="F10" s="73">
        <f t="shared" ref="F10" si="0">SUM($C10*E10)</f>
        <v>0</v>
      </c>
    </row>
    <row r="11" spans="1:6" s="78" customFormat="1" x14ac:dyDescent="0.2">
      <c r="A11" s="65"/>
      <c r="B11" s="90"/>
      <c r="C11" s="55"/>
      <c r="D11" s="55"/>
      <c r="E11" s="77"/>
      <c r="F11" s="73"/>
    </row>
    <row r="12" spans="1:6" s="270" customFormat="1" x14ac:dyDescent="0.2">
      <c r="A12" s="267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/>
      </c>
      <c r="B12" s="268"/>
      <c r="C12" s="269"/>
      <c r="D12" s="269"/>
      <c r="E12" s="77"/>
      <c r="F12" s="73"/>
    </row>
    <row r="13" spans="1:6" s="78" customFormat="1" ht="68" x14ac:dyDescent="0.2">
      <c r="A13" s="65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88" t="s">
        <v>339</v>
      </c>
      <c r="C13" s="55"/>
      <c r="D13" s="55"/>
      <c r="E13" s="77"/>
      <c r="F13" s="51"/>
    </row>
    <row r="14" spans="1:6" s="78" customFormat="1" ht="17" x14ac:dyDescent="0.2">
      <c r="A14" s="65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/>
      </c>
      <c r="B14" s="89" t="s">
        <v>39</v>
      </c>
      <c r="C14" s="55"/>
      <c r="D14" s="55"/>
      <c r="E14" s="77"/>
      <c r="F14" s="51"/>
    </row>
    <row r="15" spans="1:6" s="78" customFormat="1" ht="17" x14ac:dyDescent="0.2">
      <c r="A15" s="65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>B</v>
      </c>
      <c r="B15" s="93" t="s">
        <v>344</v>
      </c>
      <c r="C15" s="109">
        <v>345</v>
      </c>
      <c r="D15" s="95" t="s">
        <v>9</v>
      </c>
      <c r="E15" s="77">
        <v>0</v>
      </c>
      <c r="F15" s="73">
        <f t="shared" ref="F15" si="1">SUM($C15*E15)</f>
        <v>0</v>
      </c>
    </row>
    <row r="16" spans="1:6" s="78" customFormat="1" x14ac:dyDescent="0.2">
      <c r="A16" s="65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/>
      </c>
      <c r="B16" s="88"/>
      <c r="C16" s="55"/>
      <c r="D16" s="55"/>
      <c r="E16" s="77"/>
      <c r="F16" s="51"/>
    </row>
    <row r="17" spans="1:6" ht="17" x14ac:dyDescent="0.2">
      <c r="A17" s="31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89" t="s">
        <v>340</v>
      </c>
      <c r="C17" s="2"/>
      <c r="D17" s="2"/>
      <c r="E17" s="271"/>
      <c r="F17" s="3"/>
    </row>
    <row r="18" spans="1:6" ht="17" x14ac:dyDescent="0.2">
      <c r="A18" s="31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>C</v>
      </c>
      <c r="B18" s="93" t="s">
        <v>341</v>
      </c>
      <c r="C18" s="114">
        <v>60</v>
      </c>
      <c r="D18" s="95" t="s">
        <v>9</v>
      </c>
      <c r="E18" s="77">
        <v>0</v>
      </c>
      <c r="F18" s="73">
        <f t="shared" ref="F18" si="2">SUM($C18*E18)</f>
        <v>0</v>
      </c>
    </row>
    <row r="19" spans="1:6" ht="12" customHeight="1" x14ac:dyDescent="0.2">
      <c r="A19" s="60"/>
      <c r="B19" s="93"/>
      <c r="C19" s="79"/>
      <c r="D19" s="55"/>
      <c r="E19" s="77"/>
      <c r="F19" s="76"/>
    </row>
    <row r="20" spans="1:6" s="78" customFormat="1" ht="17" x14ac:dyDescent="0.2">
      <c r="A20" s="65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B20" s="98" t="s">
        <v>45</v>
      </c>
      <c r="C20" s="79"/>
      <c r="D20" s="55"/>
      <c r="E20" s="77"/>
      <c r="F20" s="76"/>
    </row>
    <row r="21" spans="1:6" s="78" customFormat="1" ht="17" x14ac:dyDescent="0.2">
      <c r="A21" s="65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101" t="s">
        <v>69</v>
      </c>
      <c r="C21" s="79"/>
      <c r="D21" s="55"/>
      <c r="E21" s="77"/>
      <c r="F21" s="86"/>
    </row>
    <row r="22" spans="1:6" s="78" customFormat="1" ht="34" x14ac:dyDescent="0.2">
      <c r="A22" s="65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102" t="s">
        <v>68</v>
      </c>
      <c r="C22" s="79"/>
      <c r="D22" s="55"/>
      <c r="E22" s="77"/>
      <c r="F22" s="86"/>
    </row>
    <row r="23" spans="1:6" s="78" customFormat="1" ht="17" x14ac:dyDescent="0.2">
      <c r="A23" s="65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>D</v>
      </c>
      <c r="B23" s="99" t="s">
        <v>345</v>
      </c>
      <c r="C23" s="114">
        <v>2112.5</v>
      </c>
      <c r="D23" s="95" t="s">
        <v>9</v>
      </c>
      <c r="E23" s="77">
        <v>0</v>
      </c>
      <c r="F23" s="73">
        <f t="shared" ref="F23" si="3">SUM($C23*E23)</f>
        <v>0</v>
      </c>
    </row>
    <row r="24" spans="1:6" ht="17" thickBot="1" x14ac:dyDescent="0.25">
      <c r="A24" s="36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4"/>
      <c r="C24" s="5"/>
      <c r="D24" s="5"/>
      <c r="E24" s="6"/>
      <c r="F24" s="6"/>
    </row>
    <row r="25" spans="1:6" ht="17" x14ac:dyDescent="0.2">
      <c r="A25" s="33"/>
      <c r="B25" s="39" t="s">
        <v>2</v>
      </c>
      <c r="C25" s="27"/>
      <c r="D25" s="27"/>
      <c r="E25" s="54"/>
      <c r="F25" s="23">
        <f>SUM(F5:F24)</f>
        <v>0</v>
      </c>
    </row>
  </sheetData>
  <phoneticPr fontId="0" type="noConversion"/>
  <printOptions horizontalCentered="1"/>
  <pageMargins left="0.15748031496062992" right="0.15748031496062992" top="0.15748031496062992" bottom="0.35433070866141736" header="0.15748031496062992" footer="0.15748031496062992"/>
  <pageSetup paperSize="9" scale="80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4DEF-5DB6-4FBD-9F14-21AA74286C05}">
  <sheetPr>
    <tabColor rgb="FF00B050"/>
  </sheetPr>
  <dimension ref="A1:U97"/>
  <sheetViews>
    <sheetView view="pageBreakPreview" topLeftCell="A69" zoomScale="80" zoomScaleNormal="100" zoomScaleSheetLayoutView="90" workbookViewId="0">
      <selection activeCell="D108" sqref="D108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0.6640625" style="25" customWidth="1"/>
    <col min="7" max="7" width="33.83203125" style="67" customWidth="1"/>
    <col min="8" max="21" width="9.1640625" style="67"/>
    <col min="22" max="16384" width="9.1640625" style="8"/>
  </cols>
  <sheetData>
    <row r="1" spans="1:21" ht="17" x14ac:dyDescent="0.2">
      <c r="A1" s="32"/>
      <c r="B1" s="9" t="s">
        <v>3</v>
      </c>
      <c r="C1" s="10"/>
      <c r="D1" s="11"/>
      <c r="E1" s="26"/>
      <c r="F1" s="12"/>
    </row>
    <row r="2" spans="1:21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21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209</v>
      </c>
      <c r="C4" s="21"/>
      <c r="D4" s="21"/>
      <c r="E4" s="22"/>
      <c r="F4" s="22"/>
    </row>
    <row r="5" spans="1:21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21" ht="17" x14ac:dyDescent="0.2">
      <c r="A6" s="31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124" t="s">
        <v>154</v>
      </c>
      <c r="C6" s="55"/>
      <c r="D6" s="55"/>
      <c r="E6" s="117"/>
      <c r="F6" s="104"/>
    </row>
    <row r="7" spans="1:21" ht="51" x14ac:dyDescent="0.2">
      <c r="A7" s="31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125" t="s">
        <v>155</v>
      </c>
      <c r="C7" s="55"/>
      <c r="D7" s="55"/>
      <c r="E7" s="117"/>
      <c r="F7" s="104"/>
    </row>
    <row r="8" spans="1:21" x14ac:dyDescent="0.2">
      <c r="A8" s="31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C8" s="55"/>
      <c r="D8" s="55"/>
      <c r="E8" s="117"/>
      <c r="F8" s="104"/>
    </row>
    <row r="9" spans="1:21" ht="17" x14ac:dyDescent="0.2">
      <c r="A9" s="31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00" t="s">
        <v>147</v>
      </c>
      <c r="C9" s="55"/>
      <c r="D9" s="55"/>
      <c r="E9" s="117"/>
      <c r="F9" s="104"/>
    </row>
    <row r="10" spans="1:21" ht="17" x14ac:dyDescent="0.2">
      <c r="A10" s="31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/>
      </c>
      <c r="B10" s="98" t="s">
        <v>148</v>
      </c>
      <c r="C10" s="55"/>
      <c r="D10" s="55"/>
      <c r="E10" s="117"/>
      <c r="F10" s="104"/>
    </row>
    <row r="11" spans="1:21" ht="17" x14ac:dyDescent="0.2">
      <c r="A11" s="31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/>
      </c>
      <c r="B11" s="101" t="s">
        <v>152</v>
      </c>
      <c r="C11" s="55"/>
      <c r="D11" s="55"/>
      <c r="E11" s="117"/>
      <c r="F11" s="104"/>
    </row>
    <row r="12" spans="1:21" ht="17" x14ac:dyDescent="0.2">
      <c r="A12" s="31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>A</v>
      </c>
      <c r="B12" s="99" t="s">
        <v>153</v>
      </c>
      <c r="C12" s="95">
        <v>1</v>
      </c>
      <c r="D12" s="95" t="s">
        <v>7</v>
      </c>
      <c r="E12" s="77">
        <v>0</v>
      </c>
      <c r="F12" s="73">
        <f t="shared" ref="F12" si="0">C12*E12</f>
        <v>0</v>
      </c>
      <c r="G12" s="123" t="s">
        <v>151</v>
      </c>
    </row>
    <row r="13" spans="1:21" ht="51" x14ac:dyDescent="0.2">
      <c r="A13" s="31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/>
      </c>
      <c r="B13" s="102" t="s">
        <v>346</v>
      </c>
      <c r="C13" s="55"/>
      <c r="D13" s="55"/>
      <c r="E13" s="117"/>
      <c r="F13" s="104"/>
    </row>
    <row r="14" spans="1:21" ht="17" x14ac:dyDescent="0.2">
      <c r="A14" s="31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B</v>
      </c>
      <c r="B14" s="99" t="s">
        <v>156</v>
      </c>
      <c r="C14" s="95">
        <v>1</v>
      </c>
      <c r="D14" s="95" t="s">
        <v>7</v>
      </c>
      <c r="E14" s="77">
        <v>0</v>
      </c>
      <c r="F14" s="73">
        <f t="shared" ref="F14" si="1">C14*E14</f>
        <v>0</v>
      </c>
      <c r="G14" s="121" t="s">
        <v>145</v>
      </c>
    </row>
    <row r="15" spans="1:21" ht="51" x14ac:dyDescent="0.2">
      <c r="A15" s="31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B15" s="102" t="s">
        <v>347</v>
      </c>
      <c r="C15" s="55"/>
      <c r="D15" s="55"/>
      <c r="E15" s="117"/>
      <c r="F15" s="104"/>
    </row>
    <row r="16" spans="1:21" ht="17" x14ac:dyDescent="0.2">
      <c r="A16" s="31" t="str">
        <f>IF(AND(COUNTA($D$3:D16)&gt;130,D16&gt;0),("E"&amp;CHAR(COUNTA($D$3:D16)-66)),IF(AND(COUNTA($D$3:D16)&gt;104,D16&gt;0),("D"&amp;CHAR(COUNTA($D$3:D16)-40)),IF(AND(COUNTA($D$3:D16)&gt;78,D16&gt;0),("C"&amp;CHAR(COUNTA($D$3:D16)-14)),IF(AND(COUNTA($D$3:D16)&gt;52,D16&gt;0),("B"&amp;CHAR(COUNTA($D$3:D16)+12)),IF(AND(COUNTA($D$3:D16)&gt;26,D16&gt;0),("A"&amp;CHAR(COUNTA($D$3:D16)+38)),IF(AND(COUNTA($D$3:D16)&lt;27,D16&gt;0),(CHAR(COUNTA($D$3:D16)+64)),""))))))</f>
        <v>C</v>
      </c>
      <c r="B16" s="99" t="s">
        <v>156</v>
      </c>
      <c r="C16" s="95">
        <v>2</v>
      </c>
      <c r="D16" s="95" t="s">
        <v>7</v>
      </c>
      <c r="E16" s="77">
        <v>0</v>
      </c>
      <c r="F16" s="73">
        <f t="shared" ref="F16" si="2">C16*E16</f>
        <v>0</v>
      </c>
      <c r="G16" s="121" t="s">
        <v>145</v>
      </c>
    </row>
    <row r="17" spans="1:21" ht="17" x14ac:dyDescent="0.2">
      <c r="A17" s="31" t="str">
        <f>IF(AND(COUNTA($D$3:D17)&gt;130,D17&gt;0),("E"&amp;CHAR(COUNTA($D$3:D17)-66)),IF(AND(COUNTA($D$3:D17)&gt;104,D17&gt;0),("D"&amp;CHAR(COUNTA($D$3:D17)-40)),IF(AND(COUNTA($D$3:D17)&gt;78,D17&gt;0),("C"&amp;CHAR(COUNTA($D$3:D17)-14)),IF(AND(COUNTA($D$3:D17)&gt;52,D17&gt;0),("B"&amp;CHAR(COUNTA($D$3:D17)+12)),IF(AND(COUNTA($D$3:D17)&gt;26,D17&gt;0),("A"&amp;CHAR(COUNTA($D$3:D17)+38)),IF(AND(COUNTA($D$3:D17)&lt;27,D17&gt;0),(CHAR(COUNTA($D$3:D17)+64)),""))))))</f>
        <v/>
      </c>
      <c r="B17" s="101" t="s">
        <v>150</v>
      </c>
      <c r="C17" s="55"/>
      <c r="D17" s="55"/>
      <c r="E17" s="117"/>
      <c r="F17" s="104"/>
    </row>
    <row r="18" spans="1:21" ht="51" x14ac:dyDescent="0.2">
      <c r="A18" s="31" t="str">
        <f>IF(AND(COUNTA($D$3:D18)&gt;130,D18&gt;0),("E"&amp;CHAR(COUNTA($D$3:D18)-66)),IF(AND(COUNTA($D$3:D18)&gt;104,D18&gt;0),("D"&amp;CHAR(COUNTA($D$3:D18)-40)),IF(AND(COUNTA($D$3:D18)&gt;78,D18&gt;0),("C"&amp;CHAR(COUNTA($D$3:D18)-14)),IF(AND(COUNTA($D$3:D18)&gt;52,D18&gt;0),("B"&amp;CHAR(COUNTA($D$3:D18)+12)),IF(AND(COUNTA($D$3:D18)&gt;26,D18&gt;0),("A"&amp;CHAR(COUNTA($D$3:D18)+38)),IF(AND(COUNTA($D$3:D18)&lt;27,D18&gt;0),(CHAR(COUNTA($D$3:D18)+64)),""))))))</f>
        <v/>
      </c>
      <c r="B18" s="102" t="s">
        <v>348</v>
      </c>
      <c r="C18" s="55"/>
      <c r="D18" s="55"/>
      <c r="E18" s="117"/>
      <c r="F18" s="104"/>
    </row>
    <row r="19" spans="1:21" ht="17" x14ac:dyDescent="0.2">
      <c r="A19" s="31" t="str">
        <f>IF(AND(COUNTA($D$3:D19)&gt;130,D19&gt;0),("E"&amp;CHAR(COUNTA($D$3:D19)-66)),IF(AND(COUNTA($D$3:D19)&gt;104,D19&gt;0),("D"&amp;CHAR(COUNTA($D$3:D19)-40)),IF(AND(COUNTA($D$3:D19)&gt;78,D19&gt;0),("C"&amp;CHAR(COUNTA($D$3:D19)-14)),IF(AND(COUNTA($D$3:D19)&gt;52,D19&gt;0),("B"&amp;CHAR(COUNTA($D$3:D19)+12)),IF(AND(COUNTA($D$3:D19)&gt;26,D19&gt;0),("A"&amp;CHAR(COUNTA($D$3:D19)+38)),IF(AND(COUNTA($D$3:D19)&lt;27,D19&gt;0),(CHAR(COUNTA($D$3:D19)+64)),""))))))</f>
        <v>D</v>
      </c>
      <c r="B19" s="99" t="s">
        <v>149</v>
      </c>
      <c r="C19" s="95">
        <v>2</v>
      </c>
      <c r="D19" s="95" t="s">
        <v>7</v>
      </c>
      <c r="E19" s="77">
        <v>0</v>
      </c>
      <c r="F19" s="73">
        <f t="shared" ref="F19" si="3">C19*E19</f>
        <v>0</v>
      </c>
      <c r="G19" s="123" t="s">
        <v>151</v>
      </c>
    </row>
    <row r="20" spans="1:21" x14ac:dyDescent="0.2">
      <c r="A20" s="31" t="str">
        <f>IF(AND(COUNTA($D$3:D20)&gt;130,D20&gt;0),("E"&amp;CHAR(COUNTA($D$3:D20)-66)),IF(AND(COUNTA($D$3:D20)&gt;104,D20&gt;0),("D"&amp;CHAR(COUNTA($D$3:D20)-40)),IF(AND(COUNTA($D$3:D20)&gt;78,D20&gt;0),("C"&amp;CHAR(COUNTA($D$3:D20)-14)),IF(AND(COUNTA($D$3:D20)&gt;52,D20&gt;0),("B"&amp;CHAR(COUNTA($D$3:D20)+12)),IF(AND(COUNTA($D$3:D20)&gt;26,D20&gt;0),("A"&amp;CHAR(COUNTA($D$3:D20)+38)),IF(AND(COUNTA($D$3:D20)&lt;27,D20&gt;0),(CHAR(COUNTA($D$3:D20)+64)),""))))))</f>
        <v/>
      </c>
      <c r="C20" s="55"/>
      <c r="D20" s="55"/>
      <c r="E20" s="117"/>
      <c r="F20" s="104"/>
    </row>
    <row r="21" spans="1:21" s="74" customFormat="1" ht="17" x14ac:dyDescent="0.2">
      <c r="A21" s="31" t="str">
        <f>IF(AND(COUNTA($D$3:D21)&gt;130,D21&gt;0),("E"&amp;CHAR(COUNTA($D$3:D21)-66)),IF(AND(COUNTA($D$3:D21)&gt;104,D21&gt;0),("D"&amp;CHAR(COUNTA($D$3:D21)-40)),IF(AND(COUNTA($D$3:D21)&gt;78,D21&gt;0),("C"&amp;CHAR(COUNTA($D$3:D21)-14)),IF(AND(COUNTA($D$3:D21)&gt;52,D21&gt;0),("B"&amp;CHAR(COUNTA($D$3:D21)+12)),IF(AND(COUNTA($D$3:D21)&gt;26,D21&gt;0),("A"&amp;CHAR(COUNTA($D$3:D21)+38)),IF(AND(COUNTA($D$3:D21)&lt;27,D21&gt;0),(CHAR(COUNTA($D$3:D21)+64)),""))))))</f>
        <v/>
      </c>
      <c r="B21" s="100" t="s">
        <v>19</v>
      </c>
      <c r="C21" s="55"/>
      <c r="D21" s="55"/>
      <c r="E21" s="64"/>
      <c r="F21" s="5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12"/>
      <c r="R21" s="112"/>
      <c r="S21" s="112"/>
      <c r="T21" s="112"/>
      <c r="U21" s="112"/>
    </row>
    <row r="22" spans="1:21" s="78" customFormat="1" ht="17" x14ac:dyDescent="0.2">
      <c r="A22" s="31" t="str">
        <f>IF(AND(COUNTA($D$3:D22)&gt;130,D22&gt;0),("E"&amp;CHAR(COUNTA($D$3:D22)-66)),IF(AND(COUNTA($D$3:D22)&gt;104,D22&gt;0),("D"&amp;CHAR(COUNTA($D$3:D22)-40)),IF(AND(COUNTA($D$3:D22)&gt;78,D22&gt;0),("C"&amp;CHAR(COUNTA($D$3:D22)-14)),IF(AND(COUNTA($D$3:D22)&gt;52,D22&gt;0),("B"&amp;CHAR(COUNTA($D$3:D22)+12)),IF(AND(COUNTA($D$3:D22)&gt;26,D22&gt;0),("A"&amp;CHAR(COUNTA($D$3:D22)+38)),IF(AND(COUNTA($D$3:D22)&lt;27,D22&gt;0),(CHAR(COUNTA($D$3:D22)+64)),""))))))</f>
        <v/>
      </c>
      <c r="B22" s="98" t="s">
        <v>32</v>
      </c>
      <c r="C22" s="55"/>
      <c r="D22" s="55"/>
      <c r="E22" s="77"/>
      <c r="F22" s="5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</row>
    <row r="23" spans="1:21" s="78" customFormat="1" ht="17" x14ac:dyDescent="0.2">
      <c r="A23" s="31" t="str">
        <f>IF(AND(COUNTA($D$3:D23)&gt;130,D23&gt;0),("E"&amp;CHAR(COUNTA($D$3:D23)-66)),IF(AND(COUNTA($D$3:D23)&gt;104,D23&gt;0),("D"&amp;CHAR(COUNTA($D$3:D23)-40)),IF(AND(COUNTA($D$3:D23)&gt;78,D23&gt;0),("C"&amp;CHAR(COUNTA($D$3:D23)-14)),IF(AND(COUNTA($D$3:D23)&gt;52,D23&gt;0),("B"&amp;CHAR(COUNTA($D$3:D23)+12)),IF(AND(COUNTA($D$3:D23)&gt;26,D23&gt;0),("A"&amp;CHAR(COUNTA($D$3:D23)+38)),IF(AND(COUNTA($D$3:D23)&lt;27,D23&gt;0),(CHAR(COUNTA($D$3:D23)+64)),""))))))</f>
        <v/>
      </c>
      <c r="B23" s="101" t="s">
        <v>95</v>
      </c>
      <c r="C23" s="55"/>
      <c r="D23" s="55"/>
      <c r="E23" s="77"/>
      <c r="F23" s="76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</row>
    <row r="24" spans="1:21" s="78" customFormat="1" ht="34" x14ac:dyDescent="0.2">
      <c r="A24" s="31" t="str">
        <f>IF(AND(COUNTA($D$3:D24)&gt;130,D24&gt;0),("E"&amp;CHAR(COUNTA($D$3:D24)-66)),IF(AND(COUNTA($D$3:D24)&gt;104,D24&gt;0),("D"&amp;CHAR(COUNTA($D$3:D24)-40)),IF(AND(COUNTA($D$3:D24)&gt;78,D24&gt;0),("C"&amp;CHAR(COUNTA($D$3:D24)-14)),IF(AND(COUNTA($D$3:D24)&gt;52,D24&gt;0),("B"&amp;CHAR(COUNTA($D$3:D24)+12)),IF(AND(COUNTA($D$3:D24)&gt;26,D24&gt;0),("A"&amp;CHAR(COUNTA($D$3:D24)+38)),IF(AND(COUNTA($D$3:D24)&lt;27,D24&gt;0),(CHAR(COUNTA($D$3:D24)+64)),""))))))</f>
        <v/>
      </c>
      <c r="B24" s="102" t="s">
        <v>349</v>
      </c>
      <c r="C24" s="55"/>
      <c r="D24" s="55"/>
      <c r="E24" s="77"/>
      <c r="F24" s="76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</row>
    <row r="25" spans="1:21" s="78" customFormat="1" ht="17" x14ac:dyDescent="0.2">
      <c r="A25" s="31" t="str">
        <f>IF(AND(COUNTA($D$3:D25)&gt;130,D25&gt;0),("E"&amp;CHAR(COUNTA($D$3:D25)-66)),IF(AND(COUNTA($D$3:D25)&gt;104,D25&gt;0),("D"&amp;CHAR(COUNTA($D$3:D25)-40)),IF(AND(COUNTA($D$3:D25)&gt;78,D25&gt;0),("C"&amp;CHAR(COUNTA($D$3:D25)-14)),IF(AND(COUNTA($D$3:D25)&gt;52,D25&gt;0),("B"&amp;CHAR(COUNTA($D$3:D25)+12)),IF(AND(COUNTA($D$3:D25)&gt;26,D25&gt;0),("A"&amp;CHAR(COUNTA($D$3:D25)+38)),IF(AND(COUNTA($D$3:D25)&lt;27,D25&gt;0),(CHAR(COUNTA($D$3:D25)+64)),""))))))</f>
        <v>E</v>
      </c>
      <c r="B25" s="99" t="s">
        <v>96</v>
      </c>
      <c r="C25" s="95">
        <v>35</v>
      </c>
      <c r="D25" s="95" t="s">
        <v>7</v>
      </c>
      <c r="E25" s="77">
        <v>0</v>
      </c>
      <c r="F25" s="73">
        <f t="shared" ref="F25" si="4">C25*E25</f>
        <v>0</v>
      </c>
      <c r="G25" s="123" t="s">
        <v>142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1" s="78" customFormat="1" x14ac:dyDescent="0.2">
      <c r="A26" s="31" t="str">
        <f>IF(AND(COUNTA($D$3:D26)&gt;130,D26&gt;0),("E"&amp;CHAR(COUNTA($D$3:D26)-66)),IF(AND(COUNTA($D$3:D26)&gt;104,D26&gt;0),("D"&amp;CHAR(COUNTA($D$3:D26)-40)),IF(AND(COUNTA($D$3:D26)&gt;78,D26&gt;0),("C"&amp;CHAR(COUNTA($D$3:D26)-14)),IF(AND(COUNTA($D$3:D26)&gt;52,D26&gt;0),("B"&amp;CHAR(COUNTA($D$3:D26)+12)),IF(AND(COUNTA($D$3:D26)&gt;26,D26&gt;0),("A"&amp;CHAR(COUNTA($D$3:D26)+38)),IF(AND(COUNTA($D$3:D26)&lt;27,D26&gt;0),(CHAR(COUNTA($D$3:D26)+64)),""))))))</f>
        <v/>
      </c>
      <c r="B26" s="41"/>
      <c r="C26" s="55"/>
      <c r="D26" s="55"/>
      <c r="E26" s="77"/>
      <c r="F26" s="76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1" s="78" customFormat="1" ht="17" x14ac:dyDescent="0.2">
      <c r="A27" s="31" t="str">
        <f>IF(AND(COUNTA($D$3:D27)&gt;130,D27&gt;0),("E"&amp;CHAR(COUNTA($D$3:D27)-66)),IF(AND(COUNTA($D$3:D27)&gt;104,D27&gt;0),("D"&amp;CHAR(COUNTA($D$3:D27)-40)),IF(AND(COUNTA($D$3:D27)&gt;78,D27&gt;0),("C"&amp;CHAR(COUNTA($D$3:D27)-14)),IF(AND(COUNTA($D$3:D27)&gt;52,D27&gt;0),("B"&amp;CHAR(COUNTA($D$3:D27)+12)),IF(AND(COUNTA($D$3:D27)&gt;26,D27&gt;0),("A"&amp;CHAR(COUNTA($D$3:D27)+38)),IF(AND(COUNTA($D$3:D27)&lt;27,D27&gt;0),(CHAR(COUNTA($D$3:D27)+64)),""))))))</f>
        <v/>
      </c>
      <c r="B27" s="101" t="s">
        <v>102</v>
      </c>
      <c r="C27" s="55"/>
      <c r="D27" s="55"/>
      <c r="E27" s="77"/>
      <c r="F27" s="76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</row>
    <row r="28" spans="1:21" s="78" customFormat="1" ht="51" x14ac:dyDescent="0.2">
      <c r="A28" s="31" t="str">
        <f>IF(AND(COUNTA($D$3:D28)&gt;130,D28&gt;0),("E"&amp;CHAR(COUNTA($D$3:D28)-66)),IF(AND(COUNTA($D$3:D28)&gt;104,D28&gt;0),("D"&amp;CHAR(COUNTA($D$3:D28)-40)),IF(AND(COUNTA($D$3:D28)&gt;78,D28&gt;0),("C"&amp;CHAR(COUNTA($D$3:D28)-14)),IF(AND(COUNTA($D$3:D28)&gt;52,D28&gt;0),("B"&amp;CHAR(COUNTA($D$3:D28)+12)),IF(AND(COUNTA($D$3:D28)&gt;26,D28&gt;0),("A"&amp;CHAR(COUNTA($D$3:D28)+38)),IF(AND(COUNTA($D$3:D28)&lt;27,D28&gt;0),(CHAR(COUNTA($D$3:D28)+64)),""))))))</f>
        <v/>
      </c>
      <c r="B28" s="102" t="s">
        <v>350</v>
      </c>
      <c r="C28" s="55"/>
      <c r="D28" s="55"/>
      <c r="E28" s="77"/>
      <c r="F28" s="76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</row>
    <row r="29" spans="1:21" s="78" customFormat="1" ht="17" x14ac:dyDescent="0.2">
      <c r="A29" s="31" t="str">
        <f>IF(AND(COUNTA($D$3:D29)&gt;130,D29&gt;0),("E"&amp;CHAR(COUNTA($D$3:D29)-66)),IF(AND(COUNTA($D$3:D29)&gt;104,D29&gt;0),("D"&amp;CHAR(COUNTA($D$3:D29)-40)),IF(AND(COUNTA($D$3:D29)&gt;78,D29&gt;0),("C"&amp;CHAR(COUNTA($D$3:D29)-14)),IF(AND(COUNTA($D$3:D29)&gt;52,D29&gt;0),("B"&amp;CHAR(COUNTA($D$3:D29)+12)),IF(AND(COUNTA($D$3:D29)&gt;26,D29&gt;0),("A"&amp;CHAR(COUNTA($D$3:D29)+38)),IF(AND(COUNTA($D$3:D29)&lt;27,D29&gt;0),(CHAR(COUNTA($D$3:D29)+64)),""))))))</f>
        <v>F</v>
      </c>
      <c r="B29" s="99" t="s">
        <v>97</v>
      </c>
      <c r="C29" s="95">
        <v>8</v>
      </c>
      <c r="D29" s="95" t="s">
        <v>7</v>
      </c>
      <c r="E29" s="77">
        <v>0</v>
      </c>
      <c r="F29" s="73">
        <f t="shared" ref="F29" si="5">C29*E29</f>
        <v>0</v>
      </c>
      <c r="G29" s="123" t="s">
        <v>141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78" customFormat="1" x14ac:dyDescent="0.2">
      <c r="A30" s="31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41"/>
      <c r="C30" s="55"/>
      <c r="D30" s="55"/>
      <c r="E30" s="77"/>
      <c r="F30" s="76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1" s="78" customFormat="1" ht="17" x14ac:dyDescent="0.2">
      <c r="A31" s="31" t="str">
        <f>IF(AND(COUNTA($D$3:D31)&gt;130,D31&gt;0),("E"&amp;CHAR(COUNTA($D$3:D31)-66)),IF(AND(COUNTA($D$3:D31)&gt;104,D31&gt;0),("D"&amp;CHAR(COUNTA($D$3:D31)-40)),IF(AND(COUNTA($D$3:D31)&gt;78,D31&gt;0),("C"&amp;CHAR(COUNTA($D$3:D31)-14)),IF(AND(COUNTA($D$3:D31)&gt;52,D31&gt;0),("B"&amp;CHAR(COUNTA($D$3:D31)+12)),IF(AND(COUNTA($D$3:D31)&gt;26,D31&gt;0),("A"&amp;CHAR(COUNTA($D$3:D31)+38)),IF(AND(COUNTA($D$3:D31)&lt;27,D31&gt;0),(CHAR(COUNTA($D$3:D31)+64)),""))))))</f>
        <v/>
      </c>
      <c r="B31" s="101" t="s">
        <v>101</v>
      </c>
      <c r="C31" s="55"/>
      <c r="D31" s="55"/>
      <c r="E31" s="77"/>
      <c r="F31" s="76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</row>
    <row r="32" spans="1:21" s="78" customFormat="1" ht="68" x14ac:dyDescent="0.2">
      <c r="A32" s="31" t="str">
        <f>IF(AND(COUNTA($D$3:D32)&gt;130,D32&gt;0),("E"&amp;CHAR(COUNTA($D$3:D32)-66)),IF(AND(COUNTA($D$3:D32)&gt;104,D32&gt;0),("D"&amp;CHAR(COUNTA($D$3:D32)-40)),IF(AND(COUNTA($D$3:D32)&gt;78,D32&gt;0),("C"&amp;CHAR(COUNTA($D$3:D32)-14)),IF(AND(COUNTA($D$3:D32)&gt;52,D32&gt;0),("B"&amp;CHAR(COUNTA($D$3:D32)+12)),IF(AND(COUNTA($D$3:D32)&gt;26,D32&gt;0),("A"&amp;CHAR(COUNTA($D$3:D32)+38)),IF(AND(COUNTA($D$3:D32)&lt;27,D32&gt;0),(CHAR(COUNTA($D$3:D32)+64)),""))))))</f>
        <v/>
      </c>
      <c r="B32" s="102" t="s">
        <v>351</v>
      </c>
      <c r="C32" s="55"/>
      <c r="D32" s="55"/>
      <c r="E32" s="77"/>
      <c r="F32" s="76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</row>
    <row r="33" spans="1:21" s="78" customFormat="1" ht="17" x14ac:dyDescent="0.2">
      <c r="A33" s="31" t="str">
        <f>IF(AND(COUNTA($D$3:D33)&gt;130,D33&gt;0),("E"&amp;CHAR(COUNTA($D$3:D33)-66)),IF(AND(COUNTA($D$3:D33)&gt;104,D33&gt;0),("D"&amp;CHAR(COUNTA($D$3:D33)-40)),IF(AND(COUNTA($D$3:D33)&gt;78,D33&gt;0),("C"&amp;CHAR(COUNTA($D$3:D33)-14)),IF(AND(COUNTA($D$3:D33)&gt;52,D33&gt;0),("B"&amp;CHAR(COUNTA($D$3:D33)+12)),IF(AND(COUNTA($D$3:D33)&gt;26,D33&gt;0),("A"&amp;CHAR(COUNTA($D$3:D33)+38)),IF(AND(COUNTA($D$3:D33)&lt;27,D33&gt;0),(CHAR(COUNTA($D$3:D33)+64)),""))))))</f>
        <v>G</v>
      </c>
      <c r="B33" s="99" t="s">
        <v>98</v>
      </c>
      <c r="C33" s="95">
        <v>10</v>
      </c>
      <c r="D33" s="95" t="s">
        <v>7</v>
      </c>
      <c r="E33" s="77">
        <v>0</v>
      </c>
      <c r="F33" s="73">
        <f t="shared" ref="F33" si="6">C33*E33</f>
        <v>0</v>
      </c>
      <c r="G33" s="123" t="s">
        <v>144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s="78" customFormat="1" ht="68" x14ac:dyDescent="0.2">
      <c r="A34" s="31" t="str">
        <f>IF(AND(COUNTA($D$3:D34)&gt;130,D34&gt;0),("E"&amp;CHAR(COUNTA($D$3:D34)-66)),IF(AND(COUNTA($D$3:D34)&gt;104,D34&gt;0),("D"&amp;CHAR(COUNTA($D$3:D34)-40)),IF(AND(COUNTA($D$3:D34)&gt;78,D34&gt;0),("C"&amp;CHAR(COUNTA($D$3:D34)-14)),IF(AND(COUNTA($D$3:D34)&gt;52,D34&gt;0),("B"&amp;CHAR(COUNTA($D$3:D34)+12)),IF(AND(COUNTA($D$3:D34)&gt;26,D34&gt;0),("A"&amp;CHAR(COUNTA($D$3:D34)+38)),IF(AND(COUNTA($D$3:D34)&lt;27,D34&gt;0),(CHAR(COUNTA($D$3:D34)+64)),""))))))</f>
        <v/>
      </c>
      <c r="B34" s="102" t="s">
        <v>352</v>
      </c>
      <c r="C34" s="55"/>
      <c r="D34" s="55"/>
      <c r="E34" s="77"/>
      <c r="F34" s="76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1:21" s="78" customFormat="1" ht="17" x14ac:dyDescent="0.2">
      <c r="A35" s="31" t="str">
        <f>IF(AND(COUNTA($D$3:D35)&gt;130,D35&gt;0),("E"&amp;CHAR(COUNTA($D$3:D35)-66)),IF(AND(COUNTA($D$3:D35)&gt;104,D35&gt;0),("D"&amp;CHAR(COUNTA($D$3:D35)-40)),IF(AND(COUNTA($D$3:D35)&gt;78,D35&gt;0),("C"&amp;CHAR(COUNTA($D$3:D35)-14)),IF(AND(COUNTA($D$3:D35)&gt;52,D35&gt;0),("B"&amp;CHAR(COUNTA($D$3:D35)+12)),IF(AND(COUNTA($D$3:D35)&gt;26,D35&gt;0),("A"&amp;CHAR(COUNTA($D$3:D35)+38)),IF(AND(COUNTA($D$3:D35)&lt;27,D35&gt;0),(CHAR(COUNTA($D$3:D35)+64)),""))))))</f>
        <v>H</v>
      </c>
      <c r="B35" s="99" t="s">
        <v>99</v>
      </c>
      <c r="C35" s="95">
        <v>4</v>
      </c>
      <c r="D35" s="95" t="s">
        <v>7</v>
      </c>
      <c r="E35" s="77">
        <v>0</v>
      </c>
      <c r="F35" s="73">
        <f t="shared" ref="F35" si="7">C35*E35</f>
        <v>0</v>
      </c>
      <c r="G35" s="123" t="s">
        <v>143</v>
      </c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1:21" s="78" customFormat="1" ht="68" x14ac:dyDescent="0.2">
      <c r="A36" s="31" t="str">
        <f>IF(AND(COUNTA($D$3:D36)&gt;130,D36&gt;0),("E"&amp;CHAR(COUNTA($D$3:D36)-66)),IF(AND(COUNTA($D$3:D36)&gt;104,D36&gt;0),("D"&amp;CHAR(COUNTA($D$3:D36)-40)),IF(AND(COUNTA($D$3:D36)&gt;78,D36&gt;0),("C"&amp;CHAR(COUNTA($D$3:D36)-14)),IF(AND(COUNTA($D$3:D36)&gt;52,D36&gt;0),("B"&amp;CHAR(COUNTA($D$3:D36)+12)),IF(AND(COUNTA($D$3:D36)&gt;26,D36&gt;0),("A"&amp;CHAR(COUNTA($D$3:D36)+38)),IF(AND(COUNTA($D$3:D36)&lt;27,D36&gt;0),(CHAR(COUNTA($D$3:D36)+64)),""))))))</f>
        <v/>
      </c>
      <c r="B36" s="102" t="s">
        <v>353</v>
      </c>
      <c r="C36" s="55"/>
      <c r="D36" s="55"/>
      <c r="E36" s="77"/>
      <c r="F36" s="76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1:21" s="78" customFormat="1" ht="17" x14ac:dyDescent="0.2">
      <c r="A37" s="31" t="str">
        <f>IF(AND(COUNTA($D$3:D37)&gt;130,D37&gt;0),("E"&amp;CHAR(COUNTA($D$3:D37)-66)),IF(AND(COUNTA($D$3:D37)&gt;104,D37&gt;0),("D"&amp;CHAR(COUNTA($D$3:D37)-40)),IF(AND(COUNTA($D$3:D37)&gt;78,D37&gt;0),("C"&amp;CHAR(COUNTA($D$3:D37)-14)),IF(AND(COUNTA($D$3:D37)&gt;52,D37&gt;0),("B"&amp;CHAR(COUNTA($D$3:D37)+12)),IF(AND(COUNTA($D$3:D37)&gt;26,D37&gt;0),("A"&amp;CHAR(COUNTA($D$3:D37)+38)),IF(AND(COUNTA($D$3:D37)&lt;27,D37&gt;0),(CHAR(COUNTA($D$3:D37)+64)),""))))))</f>
        <v>I</v>
      </c>
      <c r="B37" s="99" t="s">
        <v>100</v>
      </c>
      <c r="C37" s="95">
        <v>1</v>
      </c>
      <c r="D37" s="95" t="s">
        <v>7</v>
      </c>
      <c r="E37" s="77">
        <v>0</v>
      </c>
      <c r="F37" s="73">
        <f t="shared" ref="F37" si="8">C37*E37</f>
        <v>0</v>
      </c>
      <c r="G37" s="123" t="s">
        <v>143</v>
      </c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78" customFormat="1" x14ac:dyDescent="0.2">
      <c r="A38" s="31" t="str">
        <f>IF(AND(COUNTA($D$3:D38)&gt;130,D38&gt;0),("E"&amp;CHAR(COUNTA($D$3:D38)-66)),IF(AND(COUNTA($D$3:D38)&gt;104,D38&gt;0),("D"&amp;CHAR(COUNTA($D$3:D38)-40)),IF(AND(COUNTA($D$3:D38)&gt;78,D38&gt;0),("C"&amp;CHAR(COUNTA($D$3:D38)-14)),IF(AND(COUNTA($D$3:D38)&gt;52,D38&gt;0),("B"&amp;CHAR(COUNTA($D$3:D38)+12)),IF(AND(COUNTA($D$3:D38)&gt;26,D38&gt;0),("A"&amp;CHAR(COUNTA($D$3:D38)+38)),IF(AND(COUNTA($D$3:D38)&lt;27,D38&gt;0),(CHAR(COUNTA($D$3:D38)+64)),""))))))</f>
        <v/>
      </c>
      <c r="B38" s="41"/>
      <c r="C38" s="55"/>
      <c r="D38" s="55"/>
      <c r="E38" s="77"/>
      <c r="F38" s="76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s="78" customFormat="1" ht="17" x14ac:dyDescent="0.2">
      <c r="A39" s="31" t="str">
        <f>IF(AND(COUNTA($D$3:D39)&gt;130,D39&gt;0),("E"&amp;CHAR(COUNTA($D$3:D39)-66)),IF(AND(COUNTA($D$3:D39)&gt;104,D39&gt;0),("D"&amp;CHAR(COUNTA($D$3:D39)-40)),IF(AND(COUNTA($D$3:D39)&gt;78,D39&gt;0),("C"&amp;CHAR(COUNTA($D$3:D39)-14)),IF(AND(COUNTA($D$3:D39)&gt;52,D39&gt;0),("B"&amp;CHAR(COUNTA($D$3:D39)+12)),IF(AND(COUNTA($D$3:D39)&gt;26,D39&gt;0),("A"&amp;CHAR(COUNTA($D$3:D39)+38)),IF(AND(COUNTA($D$3:D39)&lt;27,D39&gt;0),(CHAR(COUNTA($D$3:D39)+64)),""))))))</f>
        <v/>
      </c>
      <c r="B39" s="101" t="s">
        <v>103</v>
      </c>
      <c r="C39" s="55"/>
      <c r="D39" s="55"/>
      <c r="E39" s="77"/>
      <c r="F39" s="76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1:21" s="78" customFormat="1" ht="51" x14ac:dyDescent="0.2">
      <c r="A40" s="31" t="str">
        <f>IF(AND(COUNTA($D$3:D40)&gt;130,D40&gt;0),("E"&amp;CHAR(COUNTA($D$3:D40)-66)),IF(AND(COUNTA($D$3:D40)&gt;104,D40&gt;0),("D"&amp;CHAR(COUNTA($D$3:D40)-40)),IF(AND(COUNTA($D$3:D40)&gt;78,D40&gt;0),("C"&amp;CHAR(COUNTA($D$3:D40)-14)),IF(AND(COUNTA($D$3:D40)&gt;52,D40&gt;0),("B"&amp;CHAR(COUNTA($D$3:D40)+12)),IF(AND(COUNTA($D$3:D40)&gt;26,D40&gt;0),("A"&amp;CHAR(COUNTA($D$3:D40)+38)),IF(AND(COUNTA($D$3:D40)&lt;27,D40&gt;0),(CHAR(COUNTA($D$3:D40)+64)),""))))))</f>
        <v/>
      </c>
      <c r="B40" s="102" t="s">
        <v>354</v>
      </c>
      <c r="C40" s="55"/>
      <c r="D40" s="55"/>
      <c r="E40" s="77"/>
      <c r="F40" s="76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</row>
    <row r="41" spans="1:21" s="78" customFormat="1" ht="17" x14ac:dyDescent="0.2">
      <c r="A41" s="31" t="str">
        <f>IF(AND(COUNTA($D$3:D41)&gt;130,D41&gt;0),("E"&amp;CHAR(COUNTA($D$3:D41)-66)),IF(AND(COUNTA($D$3:D41)&gt;104,D41&gt;0),("D"&amp;CHAR(COUNTA($D$3:D41)-40)),IF(AND(COUNTA($D$3:D41)&gt;78,D41&gt;0),("C"&amp;CHAR(COUNTA($D$3:D41)-14)),IF(AND(COUNTA($D$3:D41)&gt;52,D41&gt;0),("B"&amp;CHAR(COUNTA($D$3:D41)+12)),IF(AND(COUNTA($D$3:D41)&gt;26,D41&gt;0),("A"&amp;CHAR(COUNTA($D$3:D41)+38)),IF(AND(COUNTA($D$3:D41)&lt;27,D41&gt;0),(CHAR(COUNTA($D$3:D41)+64)),""))))))</f>
        <v>J</v>
      </c>
      <c r="B41" s="99" t="s">
        <v>104</v>
      </c>
      <c r="C41" s="95">
        <v>7</v>
      </c>
      <c r="D41" s="95" t="s">
        <v>7</v>
      </c>
      <c r="E41" s="77">
        <v>0</v>
      </c>
      <c r="F41" s="73">
        <f t="shared" ref="F41" si="9">C41*E41</f>
        <v>0</v>
      </c>
      <c r="G41" s="123" t="s">
        <v>140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</row>
    <row r="42" spans="1:21" s="78" customFormat="1" x14ac:dyDescent="0.2">
      <c r="A42" s="31" t="str">
        <f>IF(AND(COUNTA($D$3:D42)&gt;130,D42&gt;0),("E"&amp;CHAR(COUNTA($D$3:D42)-66)),IF(AND(COUNTA($D$3:D42)&gt;104,D42&gt;0),("D"&amp;CHAR(COUNTA($D$3:D42)-40)),IF(AND(COUNTA($D$3:D42)&gt;78,D42&gt;0),("C"&amp;CHAR(COUNTA($D$3:D42)-14)),IF(AND(COUNTA($D$3:D42)&gt;52,D42&gt;0),("B"&amp;CHAR(COUNTA($D$3:D42)+12)),IF(AND(COUNTA($D$3:D42)&gt;26,D42&gt;0),("A"&amp;CHAR(COUNTA($D$3:D42)+38)),IF(AND(COUNTA($D$3:D42)&lt;27,D42&gt;0),(CHAR(COUNTA($D$3:D42)+64)),""))))))</f>
        <v/>
      </c>
      <c r="B42" s="41"/>
      <c r="C42" s="55"/>
      <c r="D42" s="55"/>
      <c r="E42" s="77"/>
      <c r="F42" s="76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s="78" customFormat="1" ht="17" x14ac:dyDescent="0.2">
      <c r="A43" s="31" t="str">
        <f>IF(AND(COUNTA($D$3:D43)&gt;130,D43&gt;0),("E"&amp;CHAR(COUNTA($D$3:D43)-66)),IF(AND(COUNTA($D$3:D43)&gt;104,D43&gt;0),("D"&amp;CHAR(COUNTA($D$3:D43)-40)),IF(AND(COUNTA($D$3:D43)&gt;78,D43&gt;0),("C"&amp;CHAR(COUNTA($D$3:D43)-14)),IF(AND(COUNTA($D$3:D43)&gt;52,D43&gt;0),("B"&amp;CHAR(COUNTA($D$3:D43)+12)),IF(AND(COUNTA($D$3:D43)&gt;26,D43&gt;0),("A"&amp;CHAR(COUNTA($D$3:D43)+38)),IF(AND(COUNTA($D$3:D43)&lt;27,D43&gt;0),(CHAR(COUNTA($D$3:D43)+64)),""))))))</f>
        <v/>
      </c>
      <c r="B43" s="101" t="s">
        <v>110</v>
      </c>
      <c r="C43" s="55"/>
      <c r="D43" s="55"/>
      <c r="E43" s="77"/>
      <c r="F43" s="76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</row>
    <row r="44" spans="1:21" s="78" customFormat="1" ht="51" x14ac:dyDescent="0.2">
      <c r="A44" s="31" t="str">
        <f>IF(AND(COUNTA($D$3:D44)&gt;130,D44&gt;0),("E"&amp;CHAR(COUNTA($D$3:D44)-66)),IF(AND(COUNTA($D$3:D44)&gt;104,D44&gt;0),("D"&amp;CHAR(COUNTA($D$3:D44)-40)),IF(AND(COUNTA($D$3:D44)&gt;78,D44&gt;0),("C"&amp;CHAR(COUNTA($D$3:D44)-14)),IF(AND(COUNTA($D$3:D44)&gt;52,D44&gt;0),("B"&amp;CHAR(COUNTA($D$3:D44)+12)),IF(AND(COUNTA($D$3:D44)&gt;26,D44&gt;0),("A"&amp;CHAR(COUNTA($D$3:D44)+38)),IF(AND(COUNTA($D$3:D44)&lt;27,D44&gt;0),(CHAR(COUNTA($D$3:D44)+64)),""))))))</f>
        <v/>
      </c>
      <c r="B44" s="272" t="s">
        <v>355</v>
      </c>
      <c r="C44" s="55"/>
      <c r="D44" s="55"/>
      <c r="E44" s="77"/>
      <c r="F44" s="76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</row>
    <row r="45" spans="1:21" s="78" customFormat="1" ht="17" x14ac:dyDescent="0.2">
      <c r="A45" s="31" t="str">
        <f>IF(AND(COUNTA($D$3:D45)&gt;130,D45&gt;0),("E"&amp;CHAR(COUNTA($D$3:D45)-66)),IF(AND(COUNTA($D$3:D45)&gt;104,D45&gt;0),("D"&amp;CHAR(COUNTA($D$3:D45)-40)),IF(AND(COUNTA($D$3:D45)&gt;78,D45&gt;0),("C"&amp;CHAR(COUNTA($D$3:D45)-14)),IF(AND(COUNTA($D$3:D45)&gt;52,D45&gt;0),("B"&amp;CHAR(COUNTA($D$3:D45)+12)),IF(AND(COUNTA($D$3:D45)&gt;26,D45&gt;0),("A"&amp;CHAR(COUNTA($D$3:D45)+38)),IF(AND(COUNTA($D$3:D45)&lt;27,D45&gt;0),(CHAR(COUNTA($D$3:D45)+64)),""))))))</f>
        <v>K</v>
      </c>
      <c r="B45" s="273" t="s">
        <v>111</v>
      </c>
      <c r="C45" s="95">
        <v>3</v>
      </c>
      <c r="D45" s="95" t="s">
        <v>7</v>
      </c>
      <c r="E45" s="77">
        <v>0</v>
      </c>
      <c r="F45" s="73">
        <f t="shared" ref="F45" si="10">C45*E45</f>
        <v>0</v>
      </c>
      <c r="G45" s="123" t="s">
        <v>137</v>
      </c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</row>
    <row r="46" spans="1:21" s="78" customFormat="1" ht="34" x14ac:dyDescent="0.2">
      <c r="A46" s="31" t="str">
        <f>IF(AND(COUNTA($D$3:D46)&gt;130,D46&gt;0),("E"&amp;CHAR(COUNTA($D$3:D46)-66)),IF(AND(COUNTA($D$3:D46)&gt;104,D46&gt;0),("D"&amp;CHAR(COUNTA($D$3:D46)-40)),IF(AND(COUNTA($D$3:D46)&gt;78,D46&gt;0),("C"&amp;CHAR(COUNTA($D$3:D46)-14)),IF(AND(COUNTA($D$3:D46)&gt;52,D46&gt;0),("B"&amp;CHAR(COUNTA($D$3:D46)+12)),IF(AND(COUNTA($D$3:D46)&gt;26,D46&gt;0),("A"&amp;CHAR(COUNTA($D$3:D46)+38)),IF(AND(COUNTA($D$3:D46)&lt;27,D46&gt;0),(CHAR(COUNTA($D$3:D46)+64)),""))))))</f>
        <v/>
      </c>
      <c r="B46" s="272" t="s">
        <v>356</v>
      </c>
      <c r="C46" s="55"/>
      <c r="D46" s="55"/>
      <c r="E46" s="77"/>
      <c r="F46" s="76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</row>
    <row r="47" spans="1:21" s="78" customFormat="1" ht="17" x14ac:dyDescent="0.2">
      <c r="A47" s="31" t="str">
        <f>IF(AND(COUNTA($D$3:D47)&gt;130,D47&gt;0),("E"&amp;CHAR(COUNTA($D$3:D47)-66)),IF(AND(COUNTA($D$3:D47)&gt;104,D47&gt;0),("D"&amp;CHAR(COUNTA($D$3:D47)-40)),IF(AND(COUNTA($D$3:D47)&gt;78,D47&gt;0),("C"&amp;CHAR(COUNTA($D$3:D47)-14)),IF(AND(COUNTA($D$3:D47)&gt;52,D47&gt;0),("B"&amp;CHAR(COUNTA($D$3:D47)+12)),IF(AND(COUNTA($D$3:D47)&gt;26,D47&gt;0),("A"&amp;CHAR(COUNTA($D$3:D47)+38)),IF(AND(COUNTA($D$3:D47)&lt;27,D47&gt;0),(CHAR(COUNTA($D$3:D47)+64)),""))))))</f>
        <v>L</v>
      </c>
      <c r="B47" s="273" t="s">
        <v>112</v>
      </c>
      <c r="C47" s="95">
        <v>5</v>
      </c>
      <c r="D47" s="95" t="s">
        <v>7</v>
      </c>
      <c r="E47" s="77">
        <v>0</v>
      </c>
      <c r="F47" s="73">
        <f t="shared" ref="F47" si="11">C47*E47</f>
        <v>0</v>
      </c>
      <c r="G47" s="123" t="s">
        <v>138</v>
      </c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</row>
    <row r="48" spans="1:21" s="78" customFormat="1" ht="34" x14ac:dyDescent="0.2">
      <c r="A48" s="31" t="str">
        <f>IF(AND(COUNTA($D$3:D48)&gt;130,D48&gt;0),("E"&amp;CHAR(COUNTA($D$3:D48)-66)),IF(AND(COUNTA($D$3:D48)&gt;104,D48&gt;0),("D"&amp;CHAR(COUNTA($D$3:D48)-40)),IF(AND(COUNTA($D$3:D48)&gt;78,D48&gt;0),("C"&amp;CHAR(COUNTA($D$3:D48)-14)),IF(AND(COUNTA($D$3:D48)&gt;52,D48&gt;0),("B"&amp;CHAR(COUNTA($D$3:D48)+12)),IF(AND(COUNTA($D$3:D48)&gt;26,D48&gt;0),("A"&amp;CHAR(COUNTA($D$3:D48)+38)),IF(AND(COUNTA($D$3:D48)&lt;27,D48&gt;0),(CHAR(COUNTA($D$3:D48)+64)),""))))))</f>
        <v/>
      </c>
      <c r="B48" s="272" t="s">
        <v>357</v>
      </c>
      <c r="C48" s="55"/>
      <c r="D48" s="55"/>
      <c r="E48" s="77"/>
      <c r="F48" s="76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</row>
    <row r="49" spans="1:21" s="78" customFormat="1" ht="17" x14ac:dyDescent="0.2">
      <c r="A49" s="31" t="str">
        <f>IF(AND(COUNTA($D$3:D49)&gt;130,D49&gt;0),("E"&amp;CHAR(COUNTA($D$3:D49)-66)),IF(AND(COUNTA($D$3:D49)&gt;104,D49&gt;0),("D"&amp;CHAR(COUNTA($D$3:D49)-40)),IF(AND(COUNTA($D$3:D49)&gt;78,D49&gt;0),("C"&amp;CHAR(COUNTA($D$3:D49)-14)),IF(AND(COUNTA($D$3:D49)&gt;52,D49&gt;0),("B"&amp;CHAR(COUNTA($D$3:D49)+12)),IF(AND(COUNTA($D$3:D49)&gt;26,D49&gt;0),("A"&amp;CHAR(COUNTA($D$3:D49)+38)),IF(AND(COUNTA($D$3:D49)&lt;27,D49&gt;0),(CHAR(COUNTA($D$3:D49)+64)),""))))))</f>
        <v>M</v>
      </c>
      <c r="B49" s="99" t="s">
        <v>113</v>
      </c>
      <c r="C49" s="95">
        <v>5</v>
      </c>
      <c r="D49" s="95" t="s">
        <v>7</v>
      </c>
      <c r="E49" s="77">
        <v>0</v>
      </c>
      <c r="F49" s="73">
        <f t="shared" ref="F49" si="12">C49*E49</f>
        <v>0</v>
      </c>
      <c r="G49" s="123" t="s">
        <v>139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</row>
    <row r="50" spans="1:21" s="78" customFormat="1" x14ac:dyDescent="0.2">
      <c r="A50" s="31" t="str">
        <f>IF(AND(COUNTA($D$3:D50)&gt;130,D50&gt;0),("E"&amp;CHAR(COUNTA($D$3:D50)-66)),IF(AND(COUNTA($D$3:D50)&gt;104,D50&gt;0),("D"&amp;CHAR(COUNTA($D$3:D50)-40)),IF(AND(COUNTA($D$3:D50)&gt;78,D50&gt;0),("C"&amp;CHAR(COUNTA($D$3:D50)-14)),IF(AND(COUNTA($D$3:D50)&gt;52,D50&gt;0),("B"&amp;CHAR(COUNTA($D$3:D50)+12)),IF(AND(COUNTA($D$3:D50)&gt;26,D50&gt;0),("A"&amp;CHAR(COUNTA($D$3:D50)+38)),IF(AND(COUNTA($D$3:D50)&lt;27,D50&gt;0),(CHAR(COUNTA($D$3:D50)+64)),""))))))</f>
        <v/>
      </c>
      <c r="B50" s="59"/>
      <c r="C50" s="55"/>
      <c r="D50" s="55"/>
      <c r="E50" s="77"/>
      <c r="F50" s="76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</row>
    <row r="51" spans="1:21" s="78" customFormat="1" ht="17" x14ac:dyDescent="0.2">
      <c r="A51" s="31" t="str">
        <f>IF(AND(COUNTA($D$3:D51)&gt;130,D51&gt;0),("E"&amp;CHAR(COUNTA($D$3:D51)-66)),IF(AND(COUNTA($D$3:D51)&gt;104,D51&gt;0),("D"&amp;CHAR(COUNTA($D$3:D51)-40)),IF(AND(COUNTA($D$3:D51)&gt;78,D51&gt;0),("C"&amp;CHAR(COUNTA($D$3:D51)-14)),IF(AND(COUNTA($D$3:D51)&gt;52,D51&gt;0),("B"&amp;CHAR(COUNTA($D$3:D51)+12)),IF(AND(COUNTA($D$3:D51)&gt;26,D51&gt;0),("A"&amp;CHAR(COUNTA($D$3:D51)+38)),IF(AND(COUNTA($D$3:D51)&lt;27,D51&gt;0),(CHAR(COUNTA($D$3:D51)+64)),""))))))</f>
        <v/>
      </c>
      <c r="B51" s="98" t="s">
        <v>126</v>
      </c>
      <c r="C51" s="55"/>
      <c r="D51" s="55"/>
      <c r="E51" s="77"/>
      <c r="F51" s="5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</row>
    <row r="52" spans="1:21" s="78" customFormat="1" ht="17" x14ac:dyDescent="0.2">
      <c r="A52" s="31" t="str">
        <f>IF(AND(COUNTA($D$3:D52)&gt;130,D52&gt;0),("E"&amp;CHAR(COUNTA($D$3:D52)-66)),IF(AND(COUNTA($D$3:D52)&gt;104,D52&gt;0),("D"&amp;CHAR(COUNTA($D$3:D52)-40)),IF(AND(COUNTA($D$3:D52)&gt;78,D52&gt;0),("C"&amp;CHAR(COUNTA($D$3:D52)-14)),IF(AND(COUNTA($D$3:D52)&gt;52,D52&gt;0),("B"&amp;CHAR(COUNTA($D$3:D52)+12)),IF(AND(COUNTA($D$3:D52)&gt;26,D52&gt;0),("A"&amp;CHAR(COUNTA($D$3:D52)+38)),IF(AND(COUNTA($D$3:D52)&lt;27,D52&gt;0),(CHAR(COUNTA($D$3:D52)+64)),""))))))</f>
        <v/>
      </c>
      <c r="B52" s="101" t="s">
        <v>122</v>
      </c>
      <c r="C52" s="55"/>
      <c r="D52" s="55"/>
      <c r="E52" s="77"/>
      <c r="F52" s="76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</row>
    <row r="53" spans="1:21" s="78" customFormat="1" ht="51" x14ac:dyDescent="0.2">
      <c r="A53" s="31" t="str">
        <f>IF(AND(COUNTA($D$3:D53)&gt;130,D53&gt;0),("E"&amp;CHAR(COUNTA($D$3:D53)-66)),IF(AND(COUNTA($D$3:D53)&gt;104,D53&gt;0),("D"&amp;CHAR(COUNTA($D$3:D53)-40)),IF(AND(COUNTA($D$3:D53)&gt;78,D53&gt;0),("C"&amp;CHAR(COUNTA($D$3:D53)-14)),IF(AND(COUNTA($D$3:D53)&gt;52,D53&gt;0),("B"&amp;CHAR(COUNTA($D$3:D53)+12)),IF(AND(COUNTA($D$3:D53)&gt;26,D53&gt;0),("A"&amp;CHAR(COUNTA($D$3:D53)+38)),IF(AND(COUNTA($D$3:D53)&lt;27,D53&gt;0),(CHAR(COUNTA($D$3:D53)+64)),""))))))</f>
        <v/>
      </c>
      <c r="B53" s="272" t="s">
        <v>358</v>
      </c>
      <c r="C53" s="55"/>
      <c r="D53" s="55"/>
      <c r="E53" s="77"/>
      <c r="F53" s="76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</row>
    <row r="54" spans="1:21" s="78" customFormat="1" ht="17" x14ac:dyDescent="0.2">
      <c r="A54" s="31" t="str">
        <f>IF(AND(COUNTA($D$3:D54)&gt;130,D54&gt;0),("E"&amp;CHAR(COUNTA($D$3:D54)-66)),IF(AND(COUNTA($D$3:D54)&gt;104,D54&gt;0),("D"&amp;CHAR(COUNTA($D$3:D54)-40)),IF(AND(COUNTA($D$3:D54)&gt;78,D54&gt;0),("C"&amp;CHAR(COUNTA($D$3:D54)-14)),IF(AND(COUNTA($D$3:D54)&gt;52,D54&gt;0),("B"&amp;CHAR(COUNTA($D$3:D54)+12)),IF(AND(COUNTA($D$3:D54)&gt;26,D54&gt;0),("A"&amp;CHAR(COUNTA($D$3:D54)+38)),IF(AND(COUNTA($D$3:D54)&lt;27,D54&gt;0),(CHAR(COUNTA($D$3:D54)+64)),""))))))</f>
        <v>N</v>
      </c>
      <c r="B54" s="273" t="s">
        <v>123</v>
      </c>
      <c r="C54" s="95">
        <v>1</v>
      </c>
      <c r="D54" s="95" t="s">
        <v>7</v>
      </c>
      <c r="E54" s="77">
        <v>0</v>
      </c>
      <c r="F54" s="73">
        <f t="shared" ref="F54" si="13">C54*E54</f>
        <v>0</v>
      </c>
      <c r="G54" s="123" t="s">
        <v>134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1:21" s="78" customFormat="1" ht="51" x14ac:dyDescent="0.2">
      <c r="A55" s="31" t="str">
        <f>IF(AND(COUNTA($D$3:D55)&gt;130,D55&gt;0),("E"&amp;CHAR(COUNTA($D$3:D55)-66)),IF(AND(COUNTA($D$3:D55)&gt;104,D55&gt;0),("D"&amp;CHAR(COUNTA($D$3:D55)-40)),IF(AND(COUNTA($D$3:D55)&gt;78,D55&gt;0),("C"&amp;CHAR(COUNTA($D$3:D55)-14)),IF(AND(COUNTA($D$3:D55)&gt;52,D55&gt;0),("B"&amp;CHAR(COUNTA($D$3:D55)+12)),IF(AND(COUNTA($D$3:D55)&gt;26,D55&gt;0),("A"&amp;CHAR(COUNTA($D$3:D55)+38)),IF(AND(COUNTA($D$3:D55)&lt;27,D55&gt;0),(CHAR(COUNTA($D$3:D55)+64)),""))))))</f>
        <v/>
      </c>
      <c r="B55" s="272" t="s">
        <v>359</v>
      </c>
      <c r="C55" s="55"/>
      <c r="D55" s="55"/>
      <c r="E55" s="77"/>
      <c r="F55" s="76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1:21" s="78" customFormat="1" ht="17" x14ac:dyDescent="0.2">
      <c r="A56" s="31" t="str">
        <f>IF(AND(COUNTA($D$3:D56)&gt;130,D56&gt;0),("E"&amp;CHAR(COUNTA($D$3:D56)-66)),IF(AND(COUNTA($D$3:D56)&gt;104,D56&gt;0),("D"&amp;CHAR(COUNTA($D$3:D56)-40)),IF(AND(COUNTA($D$3:D56)&gt;78,D56&gt;0),("C"&amp;CHAR(COUNTA($D$3:D56)-14)),IF(AND(COUNTA($D$3:D56)&gt;52,D56&gt;0),("B"&amp;CHAR(COUNTA($D$3:D56)+12)),IF(AND(COUNTA($D$3:D56)&gt;26,D56&gt;0),("A"&amp;CHAR(COUNTA($D$3:D56)+38)),IF(AND(COUNTA($D$3:D56)&lt;27,D56&gt;0),(CHAR(COUNTA($D$3:D56)+64)),""))))))</f>
        <v>O</v>
      </c>
      <c r="B56" s="273" t="s">
        <v>124</v>
      </c>
      <c r="C56" s="95">
        <v>3</v>
      </c>
      <c r="D56" s="95" t="s">
        <v>7</v>
      </c>
      <c r="E56" s="77">
        <v>0</v>
      </c>
      <c r="F56" s="73">
        <f t="shared" ref="F56" si="14">C56*E56</f>
        <v>0</v>
      </c>
      <c r="G56" s="123" t="s">
        <v>135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</row>
    <row r="57" spans="1:21" s="78" customFormat="1" ht="51" x14ac:dyDescent="0.2">
      <c r="A57" s="31" t="str">
        <f>IF(AND(COUNTA($D$3:D57)&gt;130,D57&gt;0),("E"&amp;CHAR(COUNTA($D$3:D57)-66)),IF(AND(COUNTA($D$3:D57)&gt;104,D57&gt;0),("D"&amp;CHAR(COUNTA($D$3:D57)-40)),IF(AND(COUNTA($D$3:D57)&gt;78,D57&gt;0),("C"&amp;CHAR(COUNTA($D$3:D57)-14)),IF(AND(COUNTA($D$3:D57)&gt;52,D57&gt;0),("B"&amp;CHAR(COUNTA($D$3:D57)+12)),IF(AND(COUNTA($D$3:D57)&gt;26,D57&gt;0),("A"&amp;CHAR(COUNTA($D$3:D57)+38)),IF(AND(COUNTA($D$3:D57)&lt;27,D57&gt;0),(CHAR(COUNTA($D$3:D57)+64)),""))))))</f>
        <v/>
      </c>
      <c r="B57" s="272" t="s">
        <v>360</v>
      </c>
      <c r="C57" s="55"/>
      <c r="D57" s="55"/>
      <c r="E57" s="77"/>
      <c r="F57" s="76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</row>
    <row r="58" spans="1:21" s="78" customFormat="1" ht="17" x14ac:dyDescent="0.2">
      <c r="A58" s="31" t="str">
        <f>IF(AND(COUNTA($D$3:D58)&gt;130,D58&gt;0),("E"&amp;CHAR(COUNTA($D$3:D58)-66)),IF(AND(COUNTA($D$3:D58)&gt;104,D58&gt;0),("D"&amp;CHAR(COUNTA($D$3:D58)-40)),IF(AND(COUNTA($D$3:D58)&gt;78,D58&gt;0),("C"&amp;CHAR(COUNTA($D$3:D58)-14)),IF(AND(COUNTA($D$3:D58)&gt;52,D58&gt;0),("B"&amp;CHAR(COUNTA($D$3:D58)+12)),IF(AND(COUNTA($D$3:D58)&gt;26,D58&gt;0),("A"&amp;CHAR(COUNTA($D$3:D58)+38)),IF(AND(COUNTA($D$3:D58)&lt;27,D58&gt;0),(CHAR(COUNTA($D$3:D58)+64)),""))))))</f>
        <v>P</v>
      </c>
      <c r="B58" s="273" t="s">
        <v>125</v>
      </c>
      <c r="C58" s="95">
        <v>1</v>
      </c>
      <c r="D58" s="95" t="s">
        <v>7</v>
      </c>
      <c r="E58" s="77">
        <v>0</v>
      </c>
      <c r="F58" s="73">
        <f t="shared" ref="F58" si="15">C58*E58</f>
        <v>0</v>
      </c>
      <c r="G58" s="123" t="s">
        <v>136</v>
      </c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</row>
    <row r="59" spans="1:21" s="78" customFormat="1" ht="68" x14ac:dyDescent="0.2">
      <c r="A59" s="31" t="str">
        <f>IF(AND(COUNTA($D$3:D59)&gt;130,D59&gt;0),("E"&amp;CHAR(COUNTA($D$3:D59)-66)),IF(AND(COUNTA($D$3:D59)&gt;104,D59&gt;0),("D"&amp;CHAR(COUNTA($D$3:D59)-40)),IF(AND(COUNTA($D$3:D59)&gt;78,D59&gt;0),("C"&amp;CHAR(COUNTA($D$3:D59)-14)),IF(AND(COUNTA($D$3:D59)&gt;52,D59&gt;0),("B"&amp;CHAR(COUNTA($D$3:D59)+12)),IF(AND(COUNTA($D$3:D59)&gt;26,D59&gt;0),("A"&amp;CHAR(COUNTA($D$3:D59)+38)),IF(AND(COUNTA($D$3:D59)&lt;27,D59&gt;0),(CHAR(COUNTA($D$3:D59)+64)),""))))))</f>
        <v/>
      </c>
      <c r="B59" s="272" t="s">
        <v>361</v>
      </c>
      <c r="C59" s="55"/>
      <c r="D59" s="55"/>
      <c r="E59" s="77"/>
      <c r="F59" s="76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</row>
    <row r="60" spans="1:21" s="78" customFormat="1" ht="17" x14ac:dyDescent="0.2">
      <c r="A60" s="31" t="str">
        <f>IF(AND(COUNTA($D$3:D60)&gt;130,D60&gt;0),("E"&amp;CHAR(COUNTA($D$3:D60)-66)),IF(AND(COUNTA($D$3:D60)&gt;104,D60&gt;0),("D"&amp;CHAR(COUNTA($D$3:D60)-40)),IF(AND(COUNTA($D$3:D60)&gt;78,D60&gt;0),("C"&amp;CHAR(COUNTA($D$3:D60)-14)),IF(AND(COUNTA($D$3:D60)&gt;52,D60&gt;0),("B"&amp;CHAR(COUNTA($D$3:D60)+12)),IF(AND(COUNTA($D$3:D60)&gt;26,D60&gt;0),("A"&amp;CHAR(COUNTA($D$3:D60)+38)),IF(AND(COUNTA($D$3:D60)&lt;27,D60&gt;0),(CHAR(COUNTA($D$3:D60)+64)),""))))))</f>
        <v>Q</v>
      </c>
      <c r="B60" s="99" t="s">
        <v>127</v>
      </c>
      <c r="C60" s="95">
        <v>1</v>
      </c>
      <c r="D60" s="95" t="s">
        <v>7</v>
      </c>
      <c r="E60" s="77">
        <v>0</v>
      </c>
      <c r="F60" s="73">
        <f t="shared" ref="F60" si="16">C60*E60</f>
        <v>0</v>
      </c>
      <c r="G60" s="123" t="s">
        <v>133</v>
      </c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</row>
    <row r="61" spans="1:21" s="78" customFormat="1" x14ac:dyDescent="0.2">
      <c r="A61" s="31" t="str">
        <f>IF(AND(COUNTA($D$3:D61)&gt;130,D61&gt;0),("E"&amp;CHAR(COUNTA($D$3:D61)-66)),IF(AND(COUNTA($D$3:D61)&gt;104,D61&gt;0),("D"&amp;CHAR(COUNTA($D$3:D61)-40)),IF(AND(COUNTA($D$3:D61)&gt;78,D61&gt;0),("C"&amp;CHAR(COUNTA($D$3:D61)-14)),IF(AND(COUNTA($D$3:D61)&gt;52,D61&gt;0),("B"&amp;CHAR(COUNTA($D$3:D61)+12)),IF(AND(COUNTA($D$3:D61)&gt;26,D61&gt;0),("A"&amp;CHAR(COUNTA($D$3:D61)+38)),IF(AND(COUNTA($D$3:D61)&lt;27,D61&gt;0),(CHAR(COUNTA($D$3:D61)+64)),""))))))</f>
        <v/>
      </c>
      <c r="B61" s="59"/>
      <c r="C61" s="55"/>
      <c r="D61" s="55"/>
      <c r="E61" s="77"/>
      <c r="F61" s="76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</row>
    <row r="62" spans="1:21" s="78" customFormat="1" ht="17" x14ac:dyDescent="0.2">
      <c r="A62" s="31" t="str">
        <f>IF(AND(COUNTA($D$3:D62)&gt;130,D62&gt;0),("E"&amp;CHAR(COUNTA($D$3:D62)-66)),IF(AND(COUNTA($D$3:D62)&gt;104,D62&gt;0),("D"&amp;CHAR(COUNTA($D$3:D62)-40)),IF(AND(COUNTA($D$3:D62)&gt;78,D62&gt;0),("C"&amp;CHAR(COUNTA($D$3:D62)-14)),IF(AND(COUNTA($D$3:D62)&gt;52,D62&gt;0),("B"&amp;CHAR(COUNTA($D$3:D62)+12)),IF(AND(COUNTA($D$3:D62)&gt;26,D62&gt;0),("A"&amp;CHAR(COUNTA($D$3:D62)+38)),IF(AND(COUNTA($D$3:D62)&lt;27,D62&gt;0),(CHAR(COUNTA($D$3:D62)+64)),""))))))</f>
        <v/>
      </c>
      <c r="B62" s="101" t="s">
        <v>129</v>
      </c>
      <c r="C62" s="55"/>
      <c r="D62" s="55"/>
      <c r="E62" s="77"/>
      <c r="F62" s="76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</row>
    <row r="63" spans="1:21" s="78" customFormat="1" x14ac:dyDescent="0.2">
      <c r="A63" s="31"/>
      <c r="B63" s="102"/>
      <c r="C63" s="55"/>
      <c r="D63" s="55"/>
      <c r="E63" s="77"/>
      <c r="F63" s="76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</row>
    <row r="64" spans="1:21" s="78" customFormat="1" ht="51" x14ac:dyDescent="0.2">
      <c r="A64" s="31"/>
      <c r="B64" s="272" t="s">
        <v>366</v>
      </c>
      <c r="C64" s="95">
        <v>1</v>
      </c>
      <c r="D64" s="95" t="s">
        <v>7</v>
      </c>
      <c r="E64" s="77">
        <v>0</v>
      </c>
      <c r="F64" s="73">
        <f t="shared" ref="F64" si="17">C64*E64</f>
        <v>0</v>
      </c>
      <c r="G64" s="123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1:21" s="78" customFormat="1" x14ac:dyDescent="0.2">
      <c r="A65" s="77"/>
      <c r="B65" s="76"/>
      <c r="C65" s="77"/>
      <c r="D65" s="76"/>
      <c r="E65" s="77"/>
      <c r="F65" s="76"/>
      <c r="G65" s="111" t="s">
        <v>364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</row>
    <row r="66" spans="1:21" s="78" customFormat="1" x14ac:dyDescent="0.2">
      <c r="A66" s="60"/>
      <c r="B66" s="99"/>
      <c r="C66" s="95"/>
      <c r="D66" s="95"/>
      <c r="E66" s="77"/>
      <c r="F66" s="76"/>
      <c r="G66" s="123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</row>
    <row r="67" spans="1:21" s="78" customFormat="1" ht="51" x14ac:dyDescent="0.2">
      <c r="A67" s="31" t="str">
        <f>IF(AND(COUNTA($D$3:D67)&gt;130,D67&gt;0),("E"&amp;CHAR(COUNTA($D$3:D67)-66)),IF(AND(COUNTA($D$3:D67)&gt;104,D67&gt;0),("D"&amp;CHAR(COUNTA($D$3:D67)-40)),IF(AND(COUNTA($D$3:D67)&gt;78,D67&gt;0),("C"&amp;CHAR(COUNTA($D$3:D67)-14)),IF(AND(COUNTA($D$3:D67)&gt;52,D67&gt;0),("B"&amp;CHAR(COUNTA($D$3:D67)+12)),IF(AND(COUNTA($D$3:D67)&gt;26,D67&gt;0),("A"&amp;CHAR(COUNTA($D$3:D67)+38)),IF(AND(COUNTA($D$3:D67)&lt;27,D67&gt;0),(CHAR(COUNTA($D$3:D67)+64)),""))))))</f>
        <v/>
      </c>
      <c r="B67" s="272" t="s">
        <v>362</v>
      </c>
      <c r="C67" s="55"/>
      <c r="D67" s="55"/>
      <c r="E67" s="77"/>
      <c r="F67" s="76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</row>
    <row r="68" spans="1:21" s="78" customFormat="1" ht="17" x14ac:dyDescent="0.2">
      <c r="A68" s="31" t="str">
        <f>IF(AND(COUNTA($D$3:D68)&gt;130,D68&gt;0),("E"&amp;CHAR(COUNTA($D$3:D68)-66)),IF(AND(COUNTA($D$3:D68)&gt;104,D68&gt;0),("D"&amp;CHAR(COUNTA($D$3:D68)-40)),IF(AND(COUNTA($D$3:D68)&gt;78,D68&gt;0),("C"&amp;CHAR(COUNTA($D$3:D68)-14)),IF(AND(COUNTA($D$3:D68)&gt;52,D68&gt;0),("B"&amp;CHAR(COUNTA($D$3:D68)+12)),IF(AND(COUNTA($D$3:D68)&gt;26,D68&gt;0),("A"&amp;CHAR(COUNTA($D$3:D68)+38)),IF(AND(COUNTA($D$3:D68)&lt;27,D68&gt;0),(CHAR(COUNTA($D$3:D68)+64)),""))))))</f>
        <v>S</v>
      </c>
      <c r="B68" s="273" t="s">
        <v>128</v>
      </c>
      <c r="C68" s="95">
        <v>1</v>
      </c>
      <c r="D68" s="95" t="s">
        <v>7</v>
      </c>
      <c r="E68" s="77">
        <v>0</v>
      </c>
      <c r="F68" s="73">
        <f t="shared" ref="F68" si="18">C68*E68</f>
        <v>0</v>
      </c>
      <c r="G68" s="123" t="s">
        <v>132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</row>
    <row r="69" spans="1:21" s="78" customFormat="1" x14ac:dyDescent="0.2">
      <c r="A69" s="60"/>
      <c r="B69" s="77"/>
      <c r="C69" s="76"/>
      <c r="D69" s="77"/>
      <c r="E69" s="76"/>
      <c r="F69" s="76"/>
      <c r="G69" s="123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</row>
    <row r="70" spans="1:21" s="78" customFormat="1" ht="34" x14ac:dyDescent="0.2">
      <c r="A70" s="60"/>
      <c r="B70" s="273" t="s">
        <v>365</v>
      </c>
      <c r="C70" s="95">
        <v>1</v>
      </c>
      <c r="D70" s="95" t="s">
        <v>7</v>
      </c>
      <c r="E70" s="77">
        <v>0</v>
      </c>
      <c r="F70" s="73">
        <f t="shared" ref="F70" si="19">C70*E70</f>
        <v>0</v>
      </c>
      <c r="G70" s="123" t="s">
        <v>367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</row>
    <row r="71" spans="1:21" s="78" customFormat="1" x14ac:dyDescent="0.2">
      <c r="A71" s="60"/>
      <c r="B71" s="77"/>
      <c r="C71" s="76"/>
      <c r="D71" s="77"/>
      <c r="E71" s="76"/>
      <c r="F71" s="76"/>
      <c r="G71" s="123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</row>
    <row r="72" spans="1:21" s="78" customFormat="1" ht="34" x14ac:dyDescent="0.2">
      <c r="A72" s="60"/>
      <c r="B72" s="273" t="s">
        <v>369</v>
      </c>
      <c r="C72" s="95">
        <v>1</v>
      </c>
      <c r="D72" s="95" t="s">
        <v>7</v>
      </c>
      <c r="E72" s="77">
        <v>0</v>
      </c>
      <c r="F72" s="73">
        <f t="shared" ref="F72" si="20">C72*E72</f>
        <v>0</v>
      </c>
      <c r="G72" s="123" t="s">
        <v>367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</row>
    <row r="73" spans="1:21" s="78" customFormat="1" x14ac:dyDescent="0.2">
      <c r="A73" s="60"/>
      <c r="B73" s="77"/>
      <c r="C73" s="76"/>
      <c r="D73" s="77"/>
      <c r="E73" s="76"/>
      <c r="F73" s="76"/>
      <c r="G73" s="123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</row>
    <row r="74" spans="1:21" s="78" customFormat="1" ht="34" x14ac:dyDescent="0.2">
      <c r="A74" s="60"/>
      <c r="B74" s="273" t="s">
        <v>368</v>
      </c>
      <c r="C74" s="95">
        <v>1</v>
      </c>
      <c r="D74" s="95" t="s">
        <v>7</v>
      </c>
      <c r="E74" s="77">
        <v>0</v>
      </c>
      <c r="F74" s="73">
        <f t="shared" ref="F74" si="21">C74*E74</f>
        <v>0</v>
      </c>
      <c r="G74" s="123" t="s">
        <v>367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</row>
    <row r="75" spans="1:21" s="78" customFormat="1" x14ac:dyDescent="0.2">
      <c r="A75" s="60"/>
      <c r="B75" s="77"/>
      <c r="C75" s="76"/>
      <c r="D75" s="77"/>
      <c r="E75" s="76"/>
      <c r="F75" s="76"/>
      <c r="G75" s="123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</row>
    <row r="76" spans="1:21" s="78" customFormat="1" ht="51" x14ac:dyDescent="0.2">
      <c r="A76" s="31" t="str">
        <f>IF(AND(COUNTA($D$3:D76)&gt;130,D76&gt;0),("E"&amp;CHAR(COUNTA($D$3:D76)-66)),IF(AND(COUNTA($D$3:D76)&gt;104,D76&gt;0),("D"&amp;CHAR(COUNTA($D$3:D76)-40)),IF(AND(COUNTA($D$3:D76)&gt;78,D76&gt;0),("C"&amp;CHAR(COUNTA($D$3:D76)-14)),IF(AND(COUNTA($D$3:D76)&gt;52,D76&gt;0),("B"&amp;CHAR(COUNTA($D$3:D76)+12)),IF(AND(COUNTA($D$3:D76)&gt;26,D76&gt;0),("A"&amp;CHAR(COUNTA($D$3:D76)+38)),IF(AND(COUNTA($D$3:D76)&lt;27,D76&gt;0),(CHAR(COUNTA($D$3:D76)+64)),""))))))</f>
        <v/>
      </c>
      <c r="B76" s="272" t="s">
        <v>363</v>
      </c>
      <c r="C76" s="55"/>
      <c r="D76" s="55"/>
      <c r="E76" s="77"/>
      <c r="F76" s="76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</row>
    <row r="77" spans="1:21" s="78" customFormat="1" ht="17" x14ac:dyDescent="0.2">
      <c r="A77" s="31" t="str">
        <f>IF(AND(COUNTA($D$3:D77)&gt;130,D77&gt;0),("E"&amp;CHAR(COUNTA($D$3:D77)-66)),IF(AND(COUNTA($D$3:D77)&gt;104,D77&gt;0),("D"&amp;CHAR(COUNTA($D$3:D77)-40)),IF(AND(COUNTA($D$3:D77)&gt;78,D77&gt;0),("C"&amp;CHAR(COUNTA($D$3:D77)-14)),IF(AND(COUNTA($D$3:D77)&gt;52,D77&gt;0),("B"&amp;CHAR(COUNTA($D$3:D77)+12)),IF(AND(COUNTA($D$3:D77)&gt;26,D77&gt;0),("A"&amp;CHAR(COUNTA($D$3:D77)+38)),IF(AND(COUNTA($D$3:D77)&lt;27,D77&gt;0),(CHAR(COUNTA($D$3:D77)+64)),""))))))</f>
        <v>W</v>
      </c>
      <c r="B77" s="273" t="s">
        <v>130</v>
      </c>
      <c r="C77" s="95">
        <v>1</v>
      </c>
      <c r="D77" s="95" t="s">
        <v>7</v>
      </c>
      <c r="E77" s="77">
        <v>0</v>
      </c>
      <c r="F77" s="73">
        <f t="shared" ref="F77" si="22">C77*E77</f>
        <v>0</v>
      </c>
      <c r="G77" s="123" t="s">
        <v>131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</row>
    <row r="78" spans="1:21" s="78" customFormat="1" x14ac:dyDescent="0.2">
      <c r="A78" s="31" t="str">
        <f>IF(AND(COUNTA($D$3:D78)&gt;130,D78&gt;0),("E"&amp;CHAR(COUNTA($D$3:D78)-66)),IF(AND(COUNTA($D$3:D78)&gt;104,D78&gt;0),("D"&amp;CHAR(COUNTA($D$3:D78)-40)),IF(AND(COUNTA($D$3:D78)&gt;78,D78&gt;0),("C"&amp;CHAR(COUNTA($D$3:D78)-14)),IF(AND(COUNTA($D$3:D78)&gt;52,D78&gt;0),("B"&amp;CHAR(COUNTA($D$3:D78)+12)),IF(AND(COUNTA($D$3:D78)&gt;26,D78&gt;0),("A"&amp;CHAR(COUNTA($D$3:D78)+38)),IF(AND(COUNTA($D$3:D78)&lt;27,D78&gt;0),(CHAR(COUNTA($D$3:D78)+64)),""))))))</f>
        <v/>
      </c>
      <c r="B78" s="272"/>
      <c r="C78" s="55"/>
      <c r="D78" s="55"/>
      <c r="E78" s="77"/>
      <c r="F78" s="76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</row>
    <row r="79" spans="1:21" s="78" customFormat="1" x14ac:dyDescent="0.2">
      <c r="A79" s="31" t="str">
        <f>IF(AND(COUNTA($D$3:D79)&gt;130,D79&gt;0),("E"&amp;CHAR(COUNTA($D$3:D79)-66)),IF(AND(COUNTA($D$3:D79)&gt;104,D79&gt;0),("D"&amp;CHAR(COUNTA($D$3:D79)-40)),IF(AND(COUNTA($D$3:D79)&gt;78,D79&gt;0),("C"&amp;CHAR(COUNTA($D$3:D79)-14)),IF(AND(COUNTA($D$3:D79)&gt;52,D79&gt;0),("B"&amp;CHAR(COUNTA($D$3:D79)+12)),IF(AND(COUNTA($D$3:D79)&gt;26,D79&gt;0),("A"&amp;CHAR(COUNTA($D$3:D79)+38)),IF(AND(COUNTA($D$3:D79)&lt;27,D79&gt;0),(CHAR(COUNTA($D$3:D79)+64)),""))))))</f>
        <v/>
      </c>
      <c r="B79" s="59"/>
      <c r="C79" s="55"/>
      <c r="D79" s="55"/>
      <c r="E79" s="77"/>
      <c r="F79" s="76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</row>
    <row r="80" spans="1:21" s="78" customFormat="1" ht="17" x14ac:dyDescent="0.2">
      <c r="A80" s="31" t="str">
        <f>IF(AND(COUNTA($D$3:D80)&gt;130,D80&gt;0),("E"&amp;CHAR(COUNTA($D$3:D80)-66)),IF(AND(COUNTA($D$3:D80)&gt;104,D80&gt;0),("D"&amp;CHAR(COUNTA($D$3:D80)-40)),IF(AND(COUNTA($D$3:D80)&gt;78,D80&gt;0),("C"&amp;CHAR(COUNTA($D$3:D80)-14)),IF(AND(COUNTA($D$3:D80)&gt;52,D80&gt;0),("B"&amp;CHAR(COUNTA($D$3:D80)+12)),IF(AND(COUNTA($D$3:D80)&gt;26,D80&gt;0),("A"&amp;CHAR(COUNTA($D$3:D80)+38)),IF(AND(COUNTA($D$3:D80)&lt;27,D80&gt;0),(CHAR(COUNTA($D$3:D80)+64)),""))))))</f>
        <v/>
      </c>
      <c r="B80" s="100" t="s">
        <v>105</v>
      </c>
      <c r="C80" s="55"/>
      <c r="D80" s="55"/>
      <c r="E80" s="77"/>
      <c r="F80" s="76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</row>
    <row r="81" spans="1:21" s="78" customFormat="1" ht="17" x14ac:dyDescent="0.2">
      <c r="A81" s="31" t="str">
        <f>IF(AND(COUNTA($D$3:D81)&gt;130,D81&gt;0),("E"&amp;CHAR(COUNTA($D$3:D81)-66)),IF(AND(COUNTA($D$3:D81)&gt;104,D81&gt;0),("D"&amp;CHAR(COUNTA($D$3:D81)-40)),IF(AND(COUNTA($D$3:D81)&gt;78,D81&gt;0),("C"&amp;CHAR(COUNTA($D$3:D81)-14)),IF(AND(COUNTA($D$3:D81)&gt;52,D81&gt;0),("B"&amp;CHAR(COUNTA($D$3:D81)+12)),IF(AND(COUNTA($D$3:D81)&gt;26,D81&gt;0),("A"&amp;CHAR(COUNTA($D$3:D81)+38)),IF(AND(COUNTA($D$3:D81)&lt;27,D81&gt;0),(CHAR(COUNTA($D$3:D81)+64)),""))))))</f>
        <v/>
      </c>
      <c r="B81" s="98" t="s">
        <v>115</v>
      </c>
      <c r="C81" s="55"/>
      <c r="D81" s="55"/>
      <c r="E81" s="77"/>
      <c r="F81" s="76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</row>
    <row r="82" spans="1:21" s="78" customFormat="1" ht="17" x14ac:dyDescent="0.2">
      <c r="A82" s="31" t="str">
        <f>IF(AND(COUNTA($D$3:D82)&gt;130,D82&gt;0),("E"&amp;CHAR(COUNTA($D$3:D82)-66)),IF(AND(COUNTA($D$3:D82)&gt;104,D82&gt;0),("D"&amp;CHAR(COUNTA($D$3:D82)-40)),IF(AND(COUNTA($D$3:D82)&gt;78,D82&gt;0),("C"&amp;CHAR(COUNTA($D$3:D82)-14)),IF(AND(COUNTA($D$3:D82)&gt;52,D82&gt;0),("B"&amp;CHAR(COUNTA($D$3:D82)+12)),IF(AND(COUNTA($D$3:D82)&gt;26,D82&gt;0),("A"&amp;CHAR(COUNTA($D$3:D82)+38)),IF(AND(COUNTA($D$3:D82)&lt;27,D82&gt;0),(CHAR(COUNTA($D$3:D82)+64)),""))))))</f>
        <v/>
      </c>
      <c r="B82" s="101" t="s">
        <v>116</v>
      </c>
      <c r="C82" s="55"/>
      <c r="D82" s="55"/>
      <c r="E82" s="77"/>
      <c r="F82" s="76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</row>
    <row r="83" spans="1:21" s="78" customFormat="1" ht="17" x14ac:dyDescent="0.2">
      <c r="A83" s="31" t="str">
        <f>IF(AND(COUNTA($D$3:D83)&gt;130,D83&gt;0),("E"&amp;CHAR(COUNTA($D$3:D83)-66)),IF(AND(COUNTA($D$3:D83)&gt;104,D83&gt;0),("D"&amp;CHAR(COUNTA($D$3:D83)-40)),IF(AND(COUNTA($D$3:D83)&gt;78,D83&gt;0),("C"&amp;CHAR(COUNTA($D$3:D83)-14)),IF(AND(COUNTA($D$3:D83)&gt;52,D83&gt;0),("B"&amp;CHAR(COUNTA($D$3:D83)+12)),IF(AND(COUNTA($D$3:D83)&gt;26,D83&gt;0),("A"&amp;CHAR(COUNTA($D$3:D83)+38)),IF(AND(COUNTA($D$3:D83)&lt;27,D83&gt;0),(CHAR(COUNTA($D$3:D83)+64)),""))))))</f>
        <v/>
      </c>
      <c r="B83" s="102" t="s">
        <v>117</v>
      </c>
      <c r="C83" s="55"/>
      <c r="D83" s="55"/>
      <c r="E83" s="77"/>
      <c r="F83" s="76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</row>
    <row r="84" spans="1:21" s="78" customFormat="1" ht="17" x14ac:dyDescent="0.2">
      <c r="A84" s="31" t="str">
        <f>IF(AND(COUNTA($D$3:D84)&gt;130,D84&gt;0),("E"&amp;CHAR(COUNTA($D$3:D84)-66)),IF(AND(COUNTA($D$3:D84)&gt;104,D84&gt;0),("D"&amp;CHAR(COUNTA($D$3:D84)-40)),IF(AND(COUNTA($D$3:D84)&gt;78,D84&gt;0),("C"&amp;CHAR(COUNTA($D$3:D84)-14)),IF(AND(COUNTA($D$3:D84)&gt;52,D84&gt;0),("B"&amp;CHAR(COUNTA($D$3:D84)+12)),IF(AND(COUNTA($D$3:D84)&gt;26,D84&gt;0),("A"&amp;CHAR(COUNTA($D$3:D84)+38)),IF(AND(COUNTA($D$3:D84)&lt;27,D84&gt;0),(CHAR(COUNTA($D$3:D84)+64)),""))))))</f>
        <v>X</v>
      </c>
      <c r="B84" s="99" t="s">
        <v>119</v>
      </c>
      <c r="C84" s="95">
        <v>1</v>
      </c>
      <c r="D84" s="95" t="s">
        <v>109</v>
      </c>
      <c r="E84" s="115" t="s">
        <v>120</v>
      </c>
      <c r="F84" s="76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</row>
    <row r="85" spans="1:21" s="78" customFormat="1" ht="17" x14ac:dyDescent="0.2">
      <c r="A85" s="31" t="str">
        <f>IF(AND(COUNTA($D$3:D85)&gt;130,D85&gt;0),("E"&amp;CHAR(COUNTA($D$3:D85)-66)),IF(AND(COUNTA($D$3:D85)&gt;104,D85&gt;0),("D"&amp;CHAR(COUNTA($D$3:D85)-40)),IF(AND(COUNTA($D$3:D85)&gt;78,D85&gt;0),("C"&amp;CHAR(COUNTA($D$3:D85)-14)),IF(AND(COUNTA($D$3:D85)&gt;52,D85&gt;0),("B"&amp;CHAR(COUNTA($D$3:D85)+12)),IF(AND(COUNTA($D$3:D85)&gt;26,D85&gt;0),("A"&amp;CHAR(COUNTA($D$3:D85)+38)),IF(AND(COUNTA($D$3:D85)&lt;27,D85&gt;0),(CHAR(COUNTA($D$3:D85)+64)),""))))))</f>
        <v>Y</v>
      </c>
      <c r="B85" s="99" t="s">
        <v>118</v>
      </c>
      <c r="C85" s="95">
        <v>1</v>
      </c>
      <c r="D85" s="95" t="s">
        <v>109</v>
      </c>
      <c r="E85" s="115" t="s">
        <v>120</v>
      </c>
      <c r="F85" s="76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</row>
    <row r="86" spans="1:21" s="78" customFormat="1" x14ac:dyDescent="0.2">
      <c r="A86" s="31" t="str">
        <f>IF(AND(COUNTA($D$3:D86)&gt;130,D86&gt;0),("E"&amp;CHAR(COUNTA($D$3:D86)-66)),IF(AND(COUNTA($D$3:D86)&gt;104,D86&gt;0),("D"&amp;CHAR(COUNTA($D$3:D86)-40)),IF(AND(COUNTA($D$3:D86)&gt;78,D86&gt;0),("C"&amp;CHAR(COUNTA($D$3:D86)-14)),IF(AND(COUNTA($D$3:D86)&gt;52,D86&gt;0),("B"&amp;CHAR(COUNTA($D$3:D86)+12)),IF(AND(COUNTA($D$3:D86)&gt;26,D86&gt;0),("A"&amp;CHAR(COUNTA($D$3:D86)+38)),IF(AND(COUNTA($D$3:D86)&lt;27,D86&gt;0),(CHAR(COUNTA($D$3:D86)+64)),""))))))</f>
        <v/>
      </c>
      <c r="B86" s="99"/>
      <c r="C86" s="95"/>
      <c r="D86" s="95"/>
      <c r="E86" s="115"/>
      <c r="F86" s="76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</row>
    <row r="87" spans="1:21" s="78" customFormat="1" x14ac:dyDescent="0.2">
      <c r="A87" s="31" t="str">
        <f>IF(AND(COUNTA($D$3:D87)&gt;130,D87&gt;0),("E"&amp;CHAR(COUNTA($D$3:D87)-66)),IF(AND(COUNTA($D$3:D87)&gt;104,D87&gt;0),("D"&amp;CHAR(COUNTA($D$3:D87)-40)),IF(AND(COUNTA($D$3:D87)&gt;78,D87&gt;0),("C"&amp;CHAR(COUNTA($D$3:D87)-14)),IF(AND(COUNTA($D$3:D87)&gt;52,D87&gt;0),("B"&amp;CHAR(COUNTA($D$3:D87)+12)),IF(AND(COUNTA($D$3:D87)&gt;26,D87&gt;0),("A"&amp;CHAR(COUNTA($D$3:D87)+38)),IF(AND(COUNTA($D$3:D87)&lt;27,D87&gt;0),(CHAR(COUNTA($D$3:D87)+64)),""))))))</f>
        <v/>
      </c>
      <c r="B87" s="59"/>
      <c r="C87" s="55"/>
      <c r="D87" s="55"/>
      <c r="E87" s="77"/>
      <c r="F87" s="76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</row>
    <row r="88" spans="1:21" s="78" customFormat="1" ht="17" x14ac:dyDescent="0.2">
      <c r="A88" s="31" t="str">
        <f>IF(AND(COUNTA($D$3:D88)&gt;130,D88&gt;0),("E"&amp;CHAR(COUNTA($D$3:D88)-66)),IF(AND(COUNTA($D$3:D88)&gt;104,D88&gt;0),("D"&amp;CHAR(COUNTA($D$3:D88)-40)),IF(AND(COUNTA($D$3:D88)&gt;78,D88&gt;0),("C"&amp;CHAR(COUNTA($D$3:D88)-14)),IF(AND(COUNTA($D$3:D88)&gt;52,D88&gt;0),("B"&amp;CHAR(COUNTA($D$3:D88)+12)),IF(AND(COUNTA($D$3:D88)&gt;26,D88&gt;0),("A"&amp;CHAR(COUNTA($D$3:D88)+38)),IF(AND(COUNTA($D$3:D88)&lt;27,D88&gt;0),(CHAR(COUNTA($D$3:D88)+64)),""))))))</f>
        <v/>
      </c>
      <c r="B88" s="98" t="s">
        <v>106</v>
      </c>
      <c r="C88" s="55"/>
      <c r="D88" s="55"/>
      <c r="E88" s="77"/>
      <c r="F88" s="76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</row>
    <row r="89" spans="1:21" s="78" customFormat="1" ht="17" x14ac:dyDescent="0.2">
      <c r="A89" s="31" t="str">
        <f>IF(AND(COUNTA($D$3:D89)&gt;130,D89&gt;0),("E"&amp;CHAR(COUNTA($D$3:D89)-66)),IF(AND(COUNTA($D$3:D89)&gt;104,D89&gt;0),("D"&amp;CHAR(COUNTA($D$3:D89)-40)),IF(AND(COUNTA($D$3:D89)&gt;78,D89&gt;0),("C"&amp;CHAR(COUNTA($D$3:D89)-14)),IF(AND(COUNTA($D$3:D89)&gt;52,D89&gt;0),("B"&amp;CHAR(COUNTA($D$3:D89)+12)),IF(AND(COUNTA($D$3:D89)&gt;26,D89&gt;0),("A"&amp;CHAR(COUNTA($D$3:D89)+38)),IF(AND(COUNTA($D$3:D89)&lt;27,D89&gt;0),(CHAR(COUNTA($D$3:D89)+64)),""))))))</f>
        <v/>
      </c>
      <c r="B89" s="101" t="s">
        <v>107</v>
      </c>
      <c r="C89" s="55"/>
      <c r="D89" s="55"/>
      <c r="E89" s="77"/>
      <c r="F89" s="76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</row>
    <row r="90" spans="1:21" s="78" customFormat="1" ht="17" x14ac:dyDescent="0.2">
      <c r="A90" s="31" t="str">
        <f>IF(AND(COUNTA($D$3:D90)&gt;130,D90&gt;0),("E"&amp;CHAR(COUNTA($D$3:D90)-66)),IF(AND(COUNTA($D$3:D90)&gt;104,D90&gt;0),("D"&amp;CHAR(COUNTA($D$3:D90)-40)),IF(AND(COUNTA($D$3:D90)&gt;78,D90&gt;0),("C"&amp;CHAR(COUNTA($D$3:D90)-14)),IF(AND(COUNTA($D$3:D90)&gt;52,D90&gt;0),("B"&amp;CHAR(COUNTA($D$3:D90)+12)),IF(AND(COUNTA($D$3:D90)&gt;26,D90&gt;0),("A"&amp;CHAR(COUNTA($D$3:D90)+38)),IF(AND(COUNTA($D$3:D90)&lt;27,D90&gt;0),(CHAR(COUNTA($D$3:D90)+64)),""))))))</f>
        <v/>
      </c>
      <c r="B90" s="102" t="s">
        <v>108</v>
      </c>
      <c r="C90" s="55"/>
      <c r="D90" s="55"/>
      <c r="E90" s="77"/>
      <c r="F90" s="76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</row>
    <row r="91" spans="1:21" s="78" customFormat="1" ht="34" x14ac:dyDescent="0.2">
      <c r="A91" s="31" t="str">
        <f>IF(AND(COUNTA($D$3:D91)&gt;130,D91&gt;0),("E"&amp;CHAR(COUNTA($D$3:D91)-66)),IF(AND(COUNTA($D$3:D91)&gt;104,D91&gt;0),("D"&amp;CHAR(COUNTA($D$3:D91)-40)),IF(AND(COUNTA($D$3:D91)&gt;78,D91&gt;0),("C"&amp;CHAR(COUNTA($D$3:D91)-14)),IF(AND(COUNTA($D$3:D91)&gt;52,D91&gt;0),("B"&amp;CHAR(COUNTA($D$3:D91)+12)),IF(AND(COUNTA($D$3:D91)&gt;26,D91&gt;0),("A"&amp;CHAR(COUNTA($D$3:D91)+38)),IF(AND(COUNTA($D$3:D91)&lt;27,D91&gt;0),(CHAR(COUNTA($D$3:D91)+64)),""))))))</f>
        <v>Z</v>
      </c>
      <c r="B91" s="99" t="s">
        <v>114</v>
      </c>
      <c r="C91" s="95">
        <v>1</v>
      </c>
      <c r="D91" s="95" t="s">
        <v>109</v>
      </c>
      <c r="E91" s="77">
        <v>0</v>
      </c>
      <c r="F91" s="73">
        <f t="shared" ref="F91:F92" si="23">C91*E91</f>
        <v>0</v>
      </c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</row>
    <row r="92" spans="1:21" s="78" customFormat="1" ht="17" x14ac:dyDescent="0.2">
      <c r="A92" s="31" t="str">
        <f>IF(AND(COUNTA($D$3:D92)&gt;130,D92&gt;0),("E"&amp;CHAR(COUNTA($D$3:D92)-66)),IF(AND(COUNTA($D$3:D92)&gt;104,D92&gt;0),("D"&amp;CHAR(COUNTA($D$3:D92)-40)),IF(AND(COUNTA($D$3:D92)&gt;78,D92&gt;0),("C"&amp;CHAR(COUNTA($D$3:D92)-14)),IF(AND(COUNTA($D$3:D92)&gt;52,D92&gt;0),("B"&amp;CHAR(COUNTA($D$3:D92)+12)),IF(AND(COUNTA($D$3:D92)&gt;26,D92&gt;0),("A"&amp;CHAR(COUNTA($D$3:D92)+38)),IF(AND(COUNTA($D$3:D92)&lt;27,D92&gt;0),(CHAR(COUNTA($D$3:D92)+64)),""))))))</f>
        <v>AA</v>
      </c>
      <c r="B92" s="99" t="s">
        <v>121</v>
      </c>
      <c r="C92" s="95">
        <v>1</v>
      </c>
      <c r="D92" s="95" t="s">
        <v>109</v>
      </c>
      <c r="E92" s="77">
        <v>0</v>
      </c>
      <c r="F92" s="73">
        <f t="shared" si="23"/>
        <v>0</v>
      </c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</row>
    <row r="93" spans="1:21" s="78" customFormat="1" ht="17" x14ac:dyDescent="0.2">
      <c r="A93" s="31" t="str">
        <f>IF(AND(COUNTA($D$3:D93)&gt;130,D93&gt;0),("E"&amp;CHAR(COUNTA($D$3:D93)-66)),IF(AND(COUNTA($D$3:D93)&gt;104,D93&gt;0),("D"&amp;CHAR(COUNTA($D$3:D93)-40)),IF(AND(COUNTA($D$3:D93)&gt;78,D93&gt;0),("C"&amp;CHAR(COUNTA($D$3:D93)-14)),IF(AND(COUNTA($D$3:D93)&gt;52,D93&gt;0),("B"&amp;CHAR(COUNTA($D$3:D93)+12)),IF(AND(COUNTA($D$3:D93)&gt;26,D93&gt;0),("A"&amp;CHAR(COUNTA($D$3:D93)+38)),IF(AND(COUNTA($D$3:D93)&lt;27,D93&gt;0),(CHAR(COUNTA($D$3:D93)+64)),""))))))</f>
        <v>AB</v>
      </c>
      <c r="B93" s="99" t="s">
        <v>370</v>
      </c>
      <c r="C93" s="95">
        <v>1</v>
      </c>
      <c r="D93" s="95" t="s">
        <v>109</v>
      </c>
      <c r="E93" s="77">
        <v>0</v>
      </c>
      <c r="F93" s="73">
        <f t="shared" ref="F93" si="24">C93*E93</f>
        <v>0</v>
      </c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</row>
    <row r="94" spans="1:21" x14ac:dyDescent="0.2">
      <c r="A94" s="31" t="str">
        <f>IF(AND(COUNTA($D$3:D94)&gt;130,D94&gt;0),("E"&amp;CHAR(COUNTA($D$3:D94)-66)),IF(AND(COUNTA($D$3:D94)&gt;104,D94&gt;0),("D"&amp;CHAR(COUNTA($D$3:D94)-40)),IF(AND(COUNTA($D$3:D94)&gt;78,D94&gt;0),("C"&amp;CHAR(COUNTA($D$3:D94)-14)),IF(AND(COUNTA($D$3:D94)&gt;52,D94&gt;0),("B"&amp;CHAR(COUNTA($D$3:D94)+12)),IF(AND(COUNTA($D$3:D94)&gt;26,D94&gt;0),("A"&amp;CHAR(COUNTA($D$3:D94)+38)),IF(AND(COUNTA($D$3:D94)&lt;27,D94&gt;0),(CHAR(COUNTA($D$3:D94)+64)),""))))))</f>
        <v/>
      </c>
      <c r="C94" s="2"/>
      <c r="D94" s="2"/>
      <c r="E94" s="3"/>
      <c r="F94" s="3"/>
    </row>
    <row r="95" spans="1:21" x14ac:dyDescent="0.2">
      <c r="A95" s="31" t="str">
        <f>IF(AND(COUNTA($D$3:D95)&gt;130,D95&gt;0),("E"&amp;CHAR(COUNTA($D$3:D95)-66)),IF(AND(COUNTA($D$3:D95)&gt;104,D95&gt;0),("D"&amp;CHAR(COUNTA($D$3:D95)-40)),IF(AND(COUNTA($D$3:D95)&gt;78,D95&gt;0),("C"&amp;CHAR(COUNTA($D$3:D95)-14)),IF(AND(COUNTA($D$3:D95)&gt;52,D95&gt;0),("B"&amp;CHAR(COUNTA($D$3:D95)+12)),IF(AND(COUNTA($D$3:D95)&gt;26,D95&gt;0),("A"&amp;CHAR(COUNTA($D$3:D95)+38)),IF(AND(COUNTA($D$3:D95)&lt;27,D95&gt;0),(CHAR(COUNTA($D$3:D95)+64)),""))))))</f>
        <v/>
      </c>
      <c r="C95" s="2"/>
      <c r="D95" s="2"/>
      <c r="E95" s="3"/>
      <c r="F95" s="3"/>
    </row>
    <row r="96" spans="1:21" ht="17" thickBot="1" x14ac:dyDescent="0.25">
      <c r="A96" s="36" t="str">
        <f>IF(AND(COUNTA($D$3:D96)&gt;130,D96&gt;0),("E"&amp;CHAR(COUNTA($D$3:D96)-66)),IF(AND(COUNTA($D$3:D96)&gt;104,D96&gt;0),("D"&amp;CHAR(COUNTA($D$3:D96)-40)),IF(AND(COUNTA($D$3:D96)&gt;78,D96&gt;0),("C"&amp;CHAR(COUNTA($D$3:D96)-14)),IF(AND(COUNTA($D$3:D96)&gt;52,D96&gt;0),("B"&amp;CHAR(COUNTA($D$3:D96)+12)),IF(AND(COUNTA($D$3:D96)&gt;26,D96&gt;0),("A"&amp;CHAR(COUNTA($D$3:D96)+38)),IF(AND(COUNTA($D$3:D96)&lt;27,D96&gt;0),(CHAR(COUNTA($D$3:D96)+64)),""))))))</f>
        <v/>
      </c>
      <c r="B96" s="4"/>
      <c r="C96" s="5"/>
      <c r="D96" s="5"/>
      <c r="E96" s="6"/>
      <c r="F96" s="6"/>
    </row>
    <row r="97" spans="1:6" ht="17" x14ac:dyDescent="0.2">
      <c r="A97" s="33"/>
      <c r="B97" s="39" t="s">
        <v>2</v>
      </c>
      <c r="C97" s="27"/>
      <c r="D97" s="27"/>
      <c r="E97" s="54"/>
      <c r="F97" s="23">
        <f>SUM(F5:F96)</f>
        <v>0</v>
      </c>
    </row>
  </sheetData>
  <hyperlinks>
    <hyperlink ref="G77" r:id="rId1" xr:uid="{E31A7775-F738-4A84-B756-5C1A32D17D5C}"/>
    <hyperlink ref="G68" r:id="rId2" xr:uid="{1AD019FA-04B0-44A5-8AAC-CB189B77683F}"/>
    <hyperlink ref="G60" r:id="rId3" xr:uid="{69FDFC87-4EFF-4139-9803-5540F606C9C8}"/>
    <hyperlink ref="G54" r:id="rId4" xr:uid="{9FFF6966-07A1-44FE-9FE6-35CE7D512288}"/>
    <hyperlink ref="G56" r:id="rId5" xr:uid="{C00BD4FA-BC68-4D8A-A7C2-4B70678F408F}"/>
    <hyperlink ref="G58" r:id="rId6" xr:uid="{D3544A92-3BFE-400E-881B-70D3F452DEC3}"/>
    <hyperlink ref="G45" r:id="rId7" xr:uid="{1697F199-59BE-45BE-8585-54191352429B}"/>
    <hyperlink ref="G47" r:id="rId8" xr:uid="{B7F29E29-B588-47AB-9EFA-8D9D62CDA0D6}"/>
    <hyperlink ref="G49" r:id="rId9" xr:uid="{F2191ADE-5BE6-4A8A-AB15-A825121D4176}"/>
    <hyperlink ref="G41" r:id="rId10" xr:uid="{AD1BA4E6-B992-45F0-8B8E-BA27C0B6241C}"/>
    <hyperlink ref="G29" r:id="rId11" xr:uid="{2DECC05B-DA1D-4973-8F25-E2F00C3C86B1}"/>
    <hyperlink ref="G25" r:id="rId12" xr:uid="{641B88CA-8602-470B-BC18-619C781103CA}"/>
    <hyperlink ref="G37" r:id="rId13" xr:uid="{3EC2D1C6-EE20-44E9-BBD1-5051BD0EE4A6}"/>
    <hyperlink ref="G35" r:id="rId14" xr:uid="{B4EA1CA5-7549-47B5-8096-1D6A9BA037AA}"/>
    <hyperlink ref="G33" r:id="rId15" xr:uid="{4AE25C72-5C0D-428A-B16F-A27616F6188F}"/>
    <hyperlink ref="G12" r:id="rId16" xr:uid="{F9B1412B-62B4-4074-91CE-ABD5A28B442E}"/>
    <hyperlink ref="G19" r:id="rId17" xr:uid="{B5406D4F-FDC3-400C-9695-79A7E322236C}"/>
    <hyperlink ref="G14" r:id="rId18" xr:uid="{0245AA62-E955-4E2F-9AA6-3C5143F2D09B}"/>
    <hyperlink ref="G16" r:id="rId19" xr:uid="{AD366E54-8BAD-41CA-829D-573C1F603365}"/>
  </hyperlinks>
  <printOptions horizontalCentered="1"/>
  <pageMargins left="0.15748031496062992" right="0.15748031496062992" top="0.15748031496062992" bottom="0.35433070866141736" header="0.15748031496062992" footer="0.15748031496062992"/>
  <pageSetup paperSize="9" scale="46" orientation="portrait" horizontalDpi="300" verticalDpi="300" r:id="rId20"/>
  <headerFooter alignWithMargins="0">
    <oddFooter>&amp;L&amp;"Calibri,Regular"20421 - Killacourt, Newquay&amp;C&amp;"Calibri,Regular"Page &amp;P of &amp;N&amp;R&amp;"Calibri,Regular"Ed Crossley &amp;&amp; Associates Ltd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26FE-ECC3-42AD-8856-463F16A00F7B}">
  <sheetPr>
    <tabColor rgb="FF00B050"/>
  </sheetPr>
  <dimension ref="A1:F31"/>
  <sheetViews>
    <sheetView view="pageBreakPreview" zoomScale="80" zoomScaleNormal="100" zoomScaleSheetLayoutView="90" workbookViewId="0">
      <selection activeCell="A18" sqref="A18:XFD51"/>
    </sheetView>
  </sheetViews>
  <sheetFormatPr baseColWidth="10" defaultColWidth="9.1640625" defaultRowHeight="16" x14ac:dyDescent="0.2"/>
  <cols>
    <col min="1" max="1" width="4.6640625" style="37" customWidth="1"/>
    <col min="2" max="2" width="70.6640625" style="1" customWidth="1"/>
    <col min="3" max="3" width="10.6640625" style="24" customWidth="1"/>
    <col min="4" max="4" width="7.6640625" style="24" customWidth="1"/>
    <col min="5" max="5" width="12.6640625" style="25" customWidth="1"/>
    <col min="6" max="6" width="20.6640625" style="25" customWidth="1"/>
    <col min="7" max="7" width="33.83203125" style="8" customWidth="1"/>
    <col min="8" max="16384" width="9.1640625" style="8"/>
  </cols>
  <sheetData>
    <row r="1" spans="1:6" ht="17" x14ac:dyDescent="0.2">
      <c r="A1" s="32"/>
      <c r="B1" s="9" t="s">
        <v>3</v>
      </c>
      <c r="C1" s="10"/>
      <c r="D1" s="11"/>
      <c r="E1" s="26"/>
      <c r="F1" s="12"/>
    </row>
    <row r="2" spans="1:6" s="34" customFormat="1" x14ac:dyDescent="0.2">
      <c r="A2" s="33"/>
      <c r="B2" s="13"/>
      <c r="C2" s="14" t="s">
        <v>5</v>
      </c>
      <c r="D2" s="14" t="s">
        <v>0</v>
      </c>
      <c r="E2" s="15" t="s">
        <v>1</v>
      </c>
      <c r="F2" s="15" t="s">
        <v>2</v>
      </c>
    </row>
    <row r="3" spans="1:6" x14ac:dyDescent="0.2">
      <c r="A3" s="35" t="str">
        <f>IF(AND(COUNTA($D$3:D3)&gt;130,D3&gt;0),("E"&amp;CHAR(COUNTA($D$3:D3)-66)),IF(AND(COUNTA($D$3:D3)&gt;104,D3&gt;0),("D"&amp;CHAR(COUNTA($D$3:D3)-40)),IF(AND(COUNTA($D$3:D3)&gt;78,D3&gt;0),("C"&amp;CHAR(COUNTA($D$3:D3)-14)),IF(AND(COUNTA($D$3:D3)&gt;52,D3&gt;0),("B"&amp;CHAR(COUNTA($D$3:D3)+12)),IF(AND(COUNTA($D$3:D3)&gt;26,D3&gt;0),("A"&amp;CHAR(COUNTA($D$3:D3)+38)),IF(AND(COUNTA($D$3:D3)&lt;27,D3&gt;0),(CHAR(COUNTA($D$3:D3)+64)),""))))))</f>
        <v/>
      </c>
      <c r="B3" s="16"/>
      <c r="C3" s="17"/>
      <c r="D3" s="18"/>
      <c r="E3" s="19"/>
      <c r="F3" s="19"/>
    </row>
    <row r="4" spans="1:6" ht="17" x14ac:dyDescent="0.2">
      <c r="A4" s="33" t="str">
        <f>IF(AND(COUNTA($D$3:D4)&gt;130,D4&gt;0),("E"&amp;CHAR(COUNTA($D$3:D4)-66)),IF(AND(COUNTA($D$3:D4)&gt;104,D4&gt;0),("D"&amp;CHAR(COUNTA($D$3:D4)-40)),IF(AND(COUNTA($D$3:D4)&gt;78,D4&gt;0),("C"&amp;CHAR(COUNTA($D$3:D4)-14)),IF(AND(COUNTA($D$3:D4)&gt;52,D4&gt;0),("B"&amp;CHAR(COUNTA($D$3:D4)+12)),IF(AND(COUNTA($D$3:D4)&gt;26,D4&gt;0),("A"&amp;CHAR(COUNTA($D$3:D4)+38)),IF(AND(COUNTA($D$3:D4)&lt;27,D4&gt;0),(CHAR(COUNTA($D$3:D4)+64)),""))))))</f>
        <v/>
      </c>
      <c r="B4" s="20" t="s">
        <v>71</v>
      </c>
      <c r="C4" s="21"/>
      <c r="D4" s="21"/>
      <c r="E4" s="22"/>
      <c r="F4" s="22"/>
    </row>
    <row r="5" spans="1:6" x14ac:dyDescent="0.2">
      <c r="A5" s="31" t="str">
        <f>IF(AND(COUNTA($D$3:D5)&gt;130,D5&gt;0),("E"&amp;CHAR(COUNTA($D$3:D5)-66)),IF(AND(COUNTA($D$3:D5)&gt;104,D5&gt;0),("D"&amp;CHAR(COUNTA($D$3:D5)-40)),IF(AND(COUNTA($D$3:D5)&gt;78,D5&gt;0),("C"&amp;CHAR(COUNTA($D$3:D5)-14)),IF(AND(COUNTA($D$3:D5)&gt;52,D5&gt;0),("B"&amp;CHAR(COUNTA($D$3:D5)+12)),IF(AND(COUNTA($D$3:D5)&gt;26,D5&gt;0),("A"&amp;CHAR(COUNTA($D$3:D5)+38)),IF(AND(COUNTA($D$3:D5)&lt;27,D5&gt;0),(CHAR(COUNTA($D$3:D5)+64)),""))))))</f>
        <v/>
      </c>
      <c r="C5" s="2"/>
      <c r="D5" s="2"/>
      <c r="E5" s="3"/>
      <c r="F5" s="3"/>
    </row>
    <row r="6" spans="1:6" s="78" customFormat="1" ht="17" x14ac:dyDescent="0.2">
      <c r="A6" s="65" t="str">
        <f>IF(AND(COUNTA($D$3:D6)&gt;130,D6&gt;0),("E"&amp;CHAR(COUNTA($D$3:D6)-66)),IF(AND(COUNTA($D$3:D6)&gt;104,D6&gt;0),("D"&amp;CHAR(COUNTA($D$3:D6)-40)),IF(AND(COUNTA($D$3:D6)&gt;78,D6&gt;0),("C"&amp;CHAR(COUNTA($D$3:D6)-14)),IF(AND(COUNTA($D$3:D6)&gt;52,D6&gt;0),("B"&amp;CHAR(COUNTA($D$3:D6)+12)),IF(AND(COUNTA($D$3:D6)&gt;26,D6&gt;0),("A"&amp;CHAR(COUNTA($D$3:D6)+38)),IF(AND(COUNTA($D$3:D6)&lt;27,D6&gt;0),(CHAR(COUNTA($D$3:D6)+64)),""))))))</f>
        <v/>
      </c>
      <c r="B6" s="43" t="s">
        <v>44</v>
      </c>
      <c r="C6" s="55"/>
      <c r="D6" s="55"/>
      <c r="E6" s="77"/>
      <c r="F6" s="51"/>
    </row>
    <row r="7" spans="1:6" s="78" customFormat="1" ht="17" x14ac:dyDescent="0.2">
      <c r="A7" s="65" t="str">
        <f>IF(AND(COUNTA($D$3:D7)&gt;130,D7&gt;0),("E"&amp;CHAR(COUNTA($D$3:D7)-66)),IF(AND(COUNTA($D$3:D7)&gt;104,D7&gt;0),("D"&amp;CHAR(COUNTA($D$3:D7)-40)),IF(AND(COUNTA($D$3:D7)&gt;78,D7&gt;0),("C"&amp;CHAR(COUNTA($D$3:D7)-14)),IF(AND(COUNTA($D$3:D7)&gt;52,D7&gt;0),("B"&amp;CHAR(COUNTA($D$3:D7)+12)),IF(AND(COUNTA($D$3:D7)&gt;26,D7&gt;0),("A"&amp;CHAR(COUNTA($D$3:D7)+38)),IF(AND(COUNTA($D$3:D7)&lt;27,D7&gt;0),(CHAR(COUNTA($D$3:D7)+64)),""))))))</f>
        <v/>
      </c>
      <c r="B7" s="44" t="s">
        <v>72</v>
      </c>
      <c r="C7" s="55"/>
      <c r="D7" s="55"/>
      <c r="E7" s="77"/>
      <c r="F7" s="51"/>
    </row>
    <row r="8" spans="1:6" s="78" customFormat="1" ht="17" x14ac:dyDescent="0.2">
      <c r="A8" s="65" t="str">
        <f>IF(AND(COUNTA($D$3:D8)&gt;130,D8&gt;0),("E"&amp;CHAR(COUNTA($D$3:D8)-66)),IF(AND(COUNTA($D$3:D8)&gt;104,D8&gt;0),("D"&amp;CHAR(COUNTA($D$3:D8)-40)),IF(AND(COUNTA($D$3:D8)&gt;78,D8&gt;0),("C"&amp;CHAR(COUNTA($D$3:D8)-14)),IF(AND(COUNTA($D$3:D8)&gt;52,D8&gt;0),("B"&amp;CHAR(COUNTA($D$3:D8)+12)),IF(AND(COUNTA($D$3:D8)&gt;26,D8&gt;0),("A"&amp;CHAR(COUNTA($D$3:D8)+38)),IF(AND(COUNTA($D$3:D8)&lt;27,D8&gt;0),(CHAR(COUNTA($D$3:D8)+64)),""))))))</f>
        <v/>
      </c>
      <c r="B8" s="56" t="s">
        <v>74</v>
      </c>
      <c r="C8" s="55"/>
      <c r="D8" s="55"/>
      <c r="E8" s="77"/>
      <c r="F8" s="51"/>
    </row>
    <row r="9" spans="1:6" s="78" customFormat="1" ht="17" x14ac:dyDescent="0.2">
      <c r="A9" s="65" t="str">
        <f>IF(AND(COUNTA($D$3:D9)&gt;130,D9&gt;0),("E"&amp;CHAR(COUNTA($D$3:D9)-66)),IF(AND(COUNTA($D$3:D9)&gt;104,D9&gt;0),("D"&amp;CHAR(COUNTA($D$3:D9)-40)),IF(AND(COUNTA($D$3:D9)&gt;78,D9&gt;0),("C"&amp;CHAR(COUNTA($D$3:D9)-14)),IF(AND(COUNTA($D$3:D9)&gt;52,D9&gt;0),("B"&amp;CHAR(COUNTA($D$3:D9)+12)),IF(AND(COUNTA($D$3:D9)&gt;26,D9&gt;0),("A"&amp;CHAR(COUNTA($D$3:D9)+38)),IF(AND(COUNTA($D$3:D9)&lt;27,D9&gt;0),(CHAR(COUNTA($D$3:D9)+64)),""))))))</f>
        <v/>
      </c>
      <c r="B9" s="107" t="s">
        <v>73</v>
      </c>
      <c r="C9" s="55"/>
      <c r="D9" s="55"/>
      <c r="E9" s="77"/>
      <c r="F9" s="51"/>
    </row>
    <row r="10" spans="1:6" s="78" customFormat="1" ht="17" x14ac:dyDescent="0.2">
      <c r="A10" s="65" t="str">
        <f>IF(AND(COUNTA($D$3:D10)&gt;130,D10&gt;0),("E"&amp;CHAR(COUNTA($D$3:D10)-66)),IF(AND(COUNTA($D$3:D10)&gt;104,D10&gt;0),("D"&amp;CHAR(COUNTA($D$3:D10)-40)),IF(AND(COUNTA($D$3:D10)&gt;78,D10&gt;0),("C"&amp;CHAR(COUNTA($D$3:D10)-14)),IF(AND(COUNTA($D$3:D10)&gt;52,D10&gt;0),("B"&amp;CHAR(COUNTA($D$3:D10)+12)),IF(AND(COUNTA($D$3:D10)&gt;26,D10&gt;0),("A"&amp;CHAR(COUNTA($D$3:D10)+38)),IF(AND(COUNTA($D$3:D10)&lt;27,D10&gt;0),(CHAR(COUNTA($D$3:D10)+64)),""))))))</f>
        <v>A</v>
      </c>
      <c r="B10" s="108" t="s">
        <v>75</v>
      </c>
      <c r="C10" s="79">
        <v>1</v>
      </c>
      <c r="D10" s="55" t="s">
        <v>38</v>
      </c>
      <c r="E10" s="77"/>
      <c r="F10" s="73">
        <f t="shared" ref="F10" si="0">SUM($C10*E10)</f>
        <v>0</v>
      </c>
    </row>
    <row r="11" spans="1:6" s="78" customFormat="1" ht="17" x14ac:dyDescent="0.2">
      <c r="A11" s="65" t="str">
        <f>IF(AND(COUNTA($D$3:D11)&gt;130,D11&gt;0),("E"&amp;CHAR(COUNTA($D$3:D11)-66)),IF(AND(COUNTA($D$3:D11)&gt;104,D11&gt;0),("D"&amp;CHAR(COUNTA($D$3:D11)-40)),IF(AND(COUNTA($D$3:D11)&gt;78,D11&gt;0),("C"&amp;CHAR(COUNTA($D$3:D11)-14)),IF(AND(COUNTA($D$3:D11)&gt;52,D11&gt;0),("B"&amp;CHAR(COUNTA($D$3:D11)+12)),IF(AND(COUNTA($D$3:D11)&gt;26,D11&gt;0),("A"&amp;CHAR(COUNTA($D$3:D11)+38)),IF(AND(COUNTA($D$3:D11)&lt;27,D11&gt;0),(CHAR(COUNTA($D$3:D11)+64)),""))))))</f>
        <v>B</v>
      </c>
      <c r="B11" s="108" t="s">
        <v>76</v>
      </c>
      <c r="C11" s="79">
        <v>1</v>
      </c>
      <c r="D11" s="55" t="s">
        <v>38</v>
      </c>
      <c r="E11" s="77"/>
      <c r="F11" s="73">
        <f t="shared" ref="F11:F14" si="1">SUM($C11*E11)</f>
        <v>0</v>
      </c>
    </row>
    <row r="12" spans="1:6" s="78" customFormat="1" ht="17" x14ac:dyDescent="0.2">
      <c r="A12" s="65" t="str">
        <f>IF(AND(COUNTA($D$3:D12)&gt;130,D12&gt;0),("E"&amp;CHAR(COUNTA($D$3:D12)-66)),IF(AND(COUNTA($D$3:D12)&gt;104,D12&gt;0),("D"&amp;CHAR(COUNTA($D$3:D12)-40)),IF(AND(COUNTA($D$3:D12)&gt;78,D12&gt;0),("C"&amp;CHAR(COUNTA($D$3:D12)-14)),IF(AND(COUNTA($D$3:D12)&gt;52,D12&gt;0),("B"&amp;CHAR(COUNTA($D$3:D12)+12)),IF(AND(COUNTA($D$3:D12)&gt;26,D12&gt;0),("A"&amp;CHAR(COUNTA($D$3:D12)+38)),IF(AND(COUNTA($D$3:D12)&lt;27,D12&gt;0),(CHAR(COUNTA($D$3:D12)+64)),""))))))</f>
        <v>C</v>
      </c>
      <c r="B12" s="108" t="s">
        <v>77</v>
      </c>
      <c r="C12" s="79">
        <v>1</v>
      </c>
      <c r="D12" s="55" t="s">
        <v>38</v>
      </c>
      <c r="E12" s="77"/>
      <c r="F12" s="73">
        <f t="shared" si="1"/>
        <v>0</v>
      </c>
    </row>
    <row r="13" spans="1:6" s="78" customFormat="1" ht="17" x14ac:dyDescent="0.2">
      <c r="A13" s="65" t="str">
        <f>IF(AND(COUNTA($D$3:D13)&gt;130,D13&gt;0),("E"&amp;CHAR(COUNTA($D$3:D13)-66)),IF(AND(COUNTA($D$3:D13)&gt;104,D13&gt;0),("D"&amp;CHAR(COUNTA($D$3:D13)-40)),IF(AND(COUNTA($D$3:D13)&gt;78,D13&gt;0),("C"&amp;CHAR(COUNTA($D$3:D13)-14)),IF(AND(COUNTA($D$3:D13)&gt;52,D13&gt;0),("B"&amp;CHAR(COUNTA($D$3:D13)+12)),IF(AND(COUNTA($D$3:D13)&gt;26,D13&gt;0),("A"&amp;CHAR(COUNTA($D$3:D13)+38)),IF(AND(COUNTA($D$3:D13)&lt;27,D13&gt;0),(CHAR(COUNTA($D$3:D13)+64)),""))))))</f>
        <v>D</v>
      </c>
      <c r="B13" s="108" t="s">
        <v>79</v>
      </c>
      <c r="C13" s="79">
        <v>1</v>
      </c>
      <c r="D13" s="55" t="s">
        <v>38</v>
      </c>
      <c r="E13" s="77"/>
      <c r="F13" s="73">
        <f t="shared" si="1"/>
        <v>0</v>
      </c>
    </row>
    <row r="14" spans="1:6" s="78" customFormat="1" ht="17" x14ac:dyDescent="0.2">
      <c r="A14" s="65" t="str">
        <f>IF(AND(COUNTA($D$3:D14)&gt;130,D14&gt;0),("E"&amp;CHAR(COUNTA($D$3:D14)-66)),IF(AND(COUNTA($D$3:D14)&gt;104,D14&gt;0),("D"&amp;CHAR(COUNTA($D$3:D14)-40)),IF(AND(COUNTA($D$3:D14)&gt;78,D14&gt;0),("C"&amp;CHAR(COUNTA($D$3:D14)-14)),IF(AND(COUNTA($D$3:D14)&gt;52,D14&gt;0),("B"&amp;CHAR(COUNTA($D$3:D14)+12)),IF(AND(COUNTA($D$3:D14)&gt;26,D14&gt;0),("A"&amp;CHAR(COUNTA($D$3:D14)+38)),IF(AND(COUNTA($D$3:D14)&lt;27,D14&gt;0),(CHAR(COUNTA($D$3:D14)+64)),""))))))</f>
        <v>E</v>
      </c>
      <c r="B14" s="108" t="s">
        <v>78</v>
      </c>
      <c r="C14" s="79">
        <v>1</v>
      </c>
      <c r="D14" s="55" t="s">
        <v>38</v>
      </c>
      <c r="E14" s="77"/>
      <c r="F14" s="73">
        <f t="shared" si="1"/>
        <v>0</v>
      </c>
    </row>
    <row r="15" spans="1:6" x14ac:dyDescent="0.2">
      <c r="A15" s="31" t="str">
        <f>IF(AND(COUNTA($D$3:D15)&gt;130,D15&gt;0),("E"&amp;CHAR(COUNTA($D$3:D15)-66)),IF(AND(COUNTA($D$3:D15)&gt;104,D15&gt;0),("D"&amp;CHAR(COUNTA($D$3:D15)-40)),IF(AND(COUNTA($D$3:D15)&gt;78,D15&gt;0),("C"&amp;CHAR(COUNTA($D$3:D15)-14)),IF(AND(COUNTA($D$3:D15)&gt;52,D15&gt;0),("B"&amp;CHAR(COUNTA($D$3:D15)+12)),IF(AND(COUNTA($D$3:D15)&gt;26,D15&gt;0),("A"&amp;CHAR(COUNTA($D$3:D15)+38)),IF(AND(COUNTA($D$3:D15)&lt;27,D15&gt;0),(CHAR(COUNTA($D$3:D15)+64)),""))))))</f>
        <v/>
      </c>
      <c r="C15" s="2"/>
      <c r="D15" s="2"/>
      <c r="E15" s="3"/>
      <c r="F15" s="3"/>
    </row>
    <row r="16" spans="1:6" x14ac:dyDescent="0.2">
      <c r="A16" s="60"/>
      <c r="C16" s="55"/>
      <c r="D16" s="55"/>
      <c r="E16" s="104"/>
      <c r="F16" s="104"/>
    </row>
    <row r="17" spans="1:6" x14ac:dyDescent="0.2">
      <c r="A17" s="60"/>
      <c r="C17" s="55"/>
      <c r="D17" s="55"/>
      <c r="E17" s="104"/>
      <c r="F17" s="104"/>
    </row>
    <row r="18" spans="1:6" x14ac:dyDescent="0.2">
      <c r="A18" s="60"/>
      <c r="C18" s="55"/>
      <c r="D18" s="55"/>
      <c r="E18" s="104"/>
      <c r="F18" s="104"/>
    </row>
    <row r="19" spans="1:6" x14ac:dyDescent="0.2">
      <c r="A19" s="60"/>
      <c r="C19" s="55"/>
      <c r="D19" s="55"/>
      <c r="E19" s="104"/>
      <c r="F19" s="104"/>
    </row>
    <row r="20" spans="1:6" x14ac:dyDescent="0.2">
      <c r="A20" s="60"/>
      <c r="C20" s="55"/>
      <c r="D20" s="55"/>
      <c r="E20" s="104"/>
      <c r="F20" s="104"/>
    </row>
    <row r="21" spans="1:6" x14ac:dyDescent="0.2">
      <c r="A21" s="60"/>
      <c r="C21" s="55"/>
      <c r="D21" s="55"/>
      <c r="E21" s="104"/>
      <c r="F21" s="104"/>
    </row>
    <row r="22" spans="1:6" x14ac:dyDescent="0.2">
      <c r="A22" s="60"/>
      <c r="C22" s="55"/>
      <c r="D22" s="55"/>
      <c r="E22" s="104"/>
      <c r="F22" s="104"/>
    </row>
    <row r="23" spans="1:6" x14ac:dyDescent="0.2">
      <c r="A23" s="60"/>
      <c r="C23" s="55"/>
      <c r="D23" s="55"/>
      <c r="E23" s="104"/>
      <c r="F23" s="104"/>
    </row>
    <row r="24" spans="1:6" x14ac:dyDescent="0.2">
      <c r="A24" s="60"/>
      <c r="C24" s="55"/>
      <c r="D24" s="55"/>
      <c r="E24" s="104"/>
      <c r="F24" s="104"/>
    </row>
    <row r="25" spans="1:6" x14ac:dyDescent="0.2">
      <c r="A25" s="60"/>
      <c r="C25" s="55"/>
      <c r="D25" s="55"/>
      <c r="E25" s="104"/>
      <c r="F25" s="104"/>
    </row>
    <row r="26" spans="1:6" x14ac:dyDescent="0.2">
      <c r="A26" s="60"/>
      <c r="C26" s="55"/>
      <c r="D26" s="55"/>
      <c r="E26" s="104"/>
      <c r="F26" s="104"/>
    </row>
    <row r="27" spans="1:6" x14ac:dyDescent="0.2">
      <c r="A27" s="60"/>
      <c r="C27" s="55"/>
      <c r="D27" s="55"/>
      <c r="E27" s="104"/>
      <c r="F27" s="104"/>
    </row>
    <row r="28" spans="1:6" x14ac:dyDescent="0.2">
      <c r="A28" s="60"/>
      <c r="C28" s="55"/>
      <c r="D28" s="55"/>
      <c r="E28" s="104"/>
      <c r="F28" s="104"/>
    </row>
    <row r="29" spans="1:6" x14ac:dyDescent="0.2">
      <c r="A29" s="60"/>
      <c r="C29" s="55"/>
      <c r="D29" s="55"/>
      <c r="E29" s="104"/>
      <c r="F29" s="104"/>
    </row>
    <row r="30" spans="1:6" ht="17" thickBot="1" x14ac:dyDescent="0.25">
      <c r="A30" s="36" t="str">
        <f>IF(AND(COUNTA($D$3:D30)&gt;130,D30&gt;0),("E"&amp;CHAR(COUNTA($D$3:D30)-66)),IF(AND(COUNTA($D$3:D30)&gt;104,D30&gt;0),("D"&amp;CHAR(COUNTA($D$3:D30)-40)),IF(AND(COUNTA($D$3:D30)&gt;78,D30&gt;0),("C"&amp;CHAR(COUNTA($D$3:D30)-14)),IF(AND(COUNTA($D$3:D30)&gt;52,D30&gt;0),("B"&amp;CHAR(COUNTA($D$3:D30)+12)),IF(AND(COUNTA($D$3:D30)&gt;26,D30&gt;0),("A"&amp;CHAR(COUNTA($D$3:D30)+38)),IF(AND(COUNTA($D$3:D30)&lt;27,D30&gt;0),(CHAR(COUNTA($D$3:D30)+64)),""))))))</f>
        <v/>
      </c>
      <c r="B30" s="4"/>
      <c r="C30" s="5"/>
      <c r="D30" s="5"/>
      <c r="E30" s="6"/>
      <c r="F30" s="6"/>
    </row>
    <row r="31" spans="1:6" ht="17" x14ac:dyDescent="0.2">
      <c r="A31" s="33"/>
      <c r="B31" s="39" t="s">
        <v>2</v>
      </c>
      <c r="C31" s="27"/>
      <c r="D31" s="27"/>
      <c r="E31" s="54"/>
      <c r="F31" s="23">
        <f>SUM(F5:F30)</f>
        <v>0</v>
      </c>
    </row>
  </sheetData>
  <printOptions horizontalCentered="1"/>
  <pageMargins left="0.15748031496062992" right="0.15748031496062992" top="0.15748031496062992" bottom="0.35433070866141736" header="0.15748031496062992" footer="0.15748031496062992"/>
  <pageSetup paperSize="9" scale="46" orientation="portrait" horizontalDpi="300" verticalDpi="300" r:id="rId1"/>
  <headerFooter alignWithMargins="0">
    <oddFooter>&amp;L&amp;"Calibri,Regular"20421 - Killacourt, Newquay&amp;C&amp;"Calibri,Regular"Page &amp;P of &amp;N&amp;R&amp;"Calibri,Regular"Ed Crossley &amp;&amp; Associates Ltd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SUMMARY</vt:lpstr>
      <vt:lpstr>Demolition</vt:lpstr>
      <vt:lpstr>Earthworks</vt:lpstr>
      <vt:lpstr>Trees-shrubs-plants-grasses</vt:lpstr>
      <vt:lpstr>Pavings-Gravel</vt:lpstr>
      <vt:lpstr>Kerbs-Edgings</vt:lpstr>
      <vt:lpstr>Furniture</vt:lpstr>
      <vt:lpstr>Maintenance</vt:lpstr>
      <vt:lpstr>Demolition!Print_Area</vt:lpstr>
      <vt:lpstr>Earthworks!Print_Area</vt:lpstr>
      <vt:lpstr>Furniture!Print_Area</vt:lpstr>
      <vt:lpstr>'Kerbs-Edgings'!Print_Area</vt:lpstr>
      <vt:lpstr>Maintenance!Print_Area</vt:lpstr>
      <vt:lpstr>'Pavings-Gravel'!Print_Area</vt:lpstr>
      <vt:lpstr>SUMMARY!Print_Area</vt:lpstr>
      <vt:lpstr>'Trees-shrubs-plants-grasses'!Print_Area</vt:lpstr>
      <vt:lpstr>Demolition!Print_Titles</vt:lpstr>
      <vt:lpstr>Earthworks!Print_Titles</vt:lpstr>
      <vt:lpstr>Furniture!Print_Titles</vt:lpstr>
      <vt:lpstr>'Kerbs-Edgings'!Print_Titles</vt:lpstr>
      <vt:lpstr>Maintenance!Print_Titles</vt:lpstr>
      <vt:lpstr>'Pavings-Gravel'!Print_Titles</vt:lpstr>
      <vt:lpstr>SUMMARY!Print_Titles</vt:lpstr>
      <vt:lpstr>'Trees-shrubs-plants-grasses'!Print_Titles</vt:lpstr>
    </vt:vector>
  </TitlesOfParts>
  <Company>Ed Crossley &amp; Associates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Crossley &amp; Associates</dc:creator>
  <cp:lastModifiedBy>Patricia Hawes</cp:lastModifiedBy>
  <cp:lastPrinted>2023-12-11T10:25:21Z</cp:lastPrinted>
  <dcterms:created xsi:type="dcterms:W3CDTF">2001-04-19T10:41:40Z</dcterms:created>
  <dcterms:modified xsi:type="dcterms:W3CDTF">2024-05-31T13:12:38Z</dcterms:modified>
</cp:coreProperties>
</file>