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helen.draper\Documents\"/>
    </mc:Choice>
  </mc:AlternateContent>
  <bookViews>
    <workbookView xWindow="0" yWindow="0" windowWidth="20490" windowHeight="7155" tabRatio="500"/>
  </bookViews>
  <sheets>
    <sheet name="Cover Sheet" sheetId="3" r:id="rId1"/>
    <sheet name="Instructions" sheetId="4" r:id="rId2"/>
    <sheet name="Mono (A)" sheetId="1" r:id="rId3"/>
    <sheet name="Colour (B)" sheetId="2" r:id="rId4"/>
    <sheet name="Summary Sheet A+B" sheetId="9" r:id="rId5"/>
    <sheet name="Mono Catalogue (C)" sheetId="6" r:id="rId6"/>
    <sheet name="Colour Catalogue (D)" sheetId="5" r:id="rId7"/>
    <sheet name="Leasing Rates (E)" sheetId="7" r:id="rId8"/>
    <sheet name="Software (F)" sheetId="8" r:id="rId9"/>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P62" i="1" l="1"/>
  <c r="R62" i="1"/>
  <c r="P63" i="1"/>
  <c r="R63" i="1"/>
  <c r="P64" i="1"/>
  <c r="R64" i="1"/>
  <c r="P65" i="1"/>
  <c r="R65" i="1"/>
  <c r="P66" i="1"/>
  <c r="R66" i="1"/>
  <c r="P67" i="1"/>
  <c r="R67" i="1"/>
  <c r="P68" i="1"/>
  <c r="R68" i="1"/>
  <c r="P69" i="1"/>
  <c r="R69" i="1"/>
  <c r="P70" i="1"/>
  <c r="R70" i="1"/>
  <c r="P71" i="1"/>
  <c r="R71" i="1"/>
  <c r="P14" i="1"/>
  <c r="R14" i="1"/>
  <c r="O14" i="1"/>
  <c r="S14" i="1"/>
  <c r="U14" i="1"/>
  <c r="P18" i="1"/>
  <c r="P34" i="1"/>
  <c r="P50" i="1"/>
  <c r="P47" i="1"/>
  <c r="P48" i="1"/>
  <c r="P49" i="1"/>
  <c r="P51" i="1"/>
  <c r="P52" i="1"/>
  <c r="P53" i="1"/>
  <c r="P54" i="1"/>
  <c r="P55" i="1"/>
  <c r="P46" i="1"/>
  <c r="O13" i="2"/>
  <c r="O32" i="2"/>
  <c r="O46" i="2"/>
  <c r="P46" i="2"/>
  <c r="R46" i="2"/>
  <c r="T46" i="2"/>
  <c r="R47" i="2"/>
  <c r="R70" i="2"/>
  <c r="R62" i="2"/>
  <c r="P62" i="2"/>
  <c r="R55" i="2"/>
  <c r="R48" i="2"/>
  <c r="R49" i="2"/>
  <c r="R50" i="2"/>
  <c r="R51" i="2"/>
  <c r="R52" i="2"/>
  <c r="R53" i="2"/>
  <c r="R54" i="2"/>
  <c r="P54" i="2"/>
  <c r="P47" i="2"/>
  <c r="P48" i="2"/>
  <c r="P49" i="2"/>
  <c r="P50" i="2"/>
  <c r="P51" i="2"/>
  <c r="P52" i="2"/>
  <c r="P53" i="2"/>
  <c r="P55" i="2"/>
  <c r="P32" i="2"/>
  <c r="P13" i="2"/>
  <c r="P13" i="1"/>
  <c r="R13" i="1"/>
  <c r="O13" i="1"/>
  <c r="S13" i="1"/>
  <c r="T62" i="2"/>
  <c r="U62" i="2"/>
  <c r="W62" i="2"/>
  <c r="S62" i="1"/>
  <c r="R46" i="1"/>
  <c r="O46" i="1"/>
  <c r="S46" i="1"/>
  <c r="U46" i="1"/>
  <c r="U13" i="1"/>
  <c r="O15" i="1"/>
  <c r="P15" i="1"/>
  <c r="R15" i="1"/>
  <c r="S15" i="1"/>
  <c r="U15" i="1"/>
  <c r="O16" i="1"/>
  <c r="P16" i="1"/>
  <c r="R16" i="1"/>
  <c r="S16" i="1"/>
  <c r="U16" i="1"/>
  <c r="O17" i="1"/>
  <c r="P17" i="1"/>
  <c r="R17" i="1"/>
  <c r="S17" i="1"/>
  <c r="U17" i="1"/>
  <c r="O18" i="1"/>
  <c r="R18" i="1"/>
  <c r="S18" i="1"/>
  <c r="U18" i="1"/>
  <c r="O19" i="1"/>
  <c r="P19" i="1"/>
  <c r="R19" i="1"/>
  <c r="S19" i="1"/>
  <c r="U19" i="1"/>
  <c r="O20" i="1"/>
  <c r="P20" i="1"/>
  <c r="R20" i="1"/>
  <c r="S20" i="1"/>
  <c r="U20" i="1"/>
  <c r="O21" i="1"/>
  <c r="P21" i="1"/>
  <c r="R21" i="1"/>
  <c r="S21" i="1"/>
  <c r="U21" i="1"/>
  <c r="O22" i="1"/>
  <c r="P22" i="1"/>
  <c r="R22" i="1"/>
  <c r="S22" i="1"/>
  <c r="U22" i="1"/>
  <c r="U23" i="1"/>
  <c r="O30" i="1"/>
  <c r="P30" i="1"/>
  <c r="R30" i="1"/>
  <c r="S30" i="1"/>
  <c r="U30" i="1"/>
  <c r="O31" i="1"/>
  <c r="P31" i="1"/>
  <c r="R31" i="1"/>
  <c r="S31" i="1"/>
  <c r="U31" i="1"/>
  <c r="O32" i="1"/>
  <c r="P32" i="1"/>
  <c r="R32" i="1"/>
  <c r="S32" i="1"/>
  <c r="U32" i="1"/>
  <c r="O33" i="1"/>
  <c r="P33" i="1"/>
  <c r="R33" i="1"/>
  <c r="S33" i="1"/>
  <c r="U33" i="1"/>
  <c r="O34" i="1"/>
  <c r="R34" i="1"/>
  <c r="S34" i="1"/>
  <c r="U34" i="1"/>
  <c r="O35" i="1"/>
  <c r="P35" i="1"/>
  <c r="R35" i="1"/>
  <c r="S35" i="1"/>
  <c r="U35" i="1"/>
  <c r="O36" i="1"/>
  <c r="P36" i="1"/>
  <c r="R36" i="1"/>
  <c r="S36" i="1"/>
  <c r="U36" i="1"/>
  <c r="O37" i="1"/>
  <c r="P37" i="1"/>
  <c r="R37" i="1"/>
  <c r="S37" i="1"/>
  <c r="U37" i="1"/>
  <c r="O38" i="1"/>
  <c r="P38" i="1"/>
  <c r="R38" i="1"/>
  <c r="S38" i="1"/>
  <c r="U38" i="1"/>
  <c r="O39" i="1"/>
  <c r="P39" i="1"/>
  <c r="R39" i="1"/>
  <c r="S39" i="1"/>
  <c r="U39" i="1"/>
  <c r="U40" i="1"/>
  <c r="O47" i="1"/>
  <c r="R47" i="1"/>
  <c r="S47" i="1"/>
  <c r="U47" i="1"/>
  <c r="O48" i="1"/>
  <c r="R48" i="1"/>
  <c r="S48" i="1"/>
  <c r="U48" i="1"/>
  <c r="O49" i="1"/>
  <c r="R49" i="1"/>
  <c r="S49" i="1"/>
  <c r="U49" i="1"/>
  <c r="O50" i="1"/>
  <c r="R50" i="1"/>
  <c r="S50" i="1"/>
  <c r="U50" i="1"/>
  <c r="O51" i="1"/>
  <c r="R51" i="1"/>
  <c r="S51" i="1"/>
  <c r="U51" i="1"/>
  <c r="O52" i="1"/>
  <c r="R52" i="1"/>
  <c r="S52" i="1"/>
  <c r="U52" i="1"/>
  <c r="O53" i="1"/>
  <c r="R53" i="1"/>
  <c r="S53" i="1"/>
  <c r="U53" i="1"/>
  <c r="O54" i="1"/>
  <c r="R54" i="1"/>
  <c r="S54" i="1"/>
  <c r="U54" i="1"/>
  <c r="O55" i="1"/>
  <c r="R55" i="1"/>
  <c r="S55" i="1"/>
  <c r="U55" i="1"/>
  <c r="U56" i="1"/>
  <c r="U62" i="1"/>
  <c r="S63" i="1"/>
  <c r="U63" i="1"/>
  <c r="S64" i="1"/>
  <c r="U64" i="1"/>
  <c r="S65" i="1"/>
  <c r="U65" i="1"/>
  <c r="S66" i="1"/>
  <c r="U66" i="1"/>
  <c r="S67" i="1"/>
  <c r="U67" i="1"/>
  <c r="S68" i="1"/>
  <c r="U68" i="1"/>
  <c r="S69" i="1"/>
  <c r="U69" i="1"/>
  <c r="S70" i="1"/>
  <c r="U70" i="1"/>
  <c r="S71" i="1"/>
  <c r="U71" i="1"/>
  <c r="U72" i="1"/>
  <c r="F8" i="9"/>
  <c r="R13" i="2"/>
  <c r="T13" i="2"/>
  <c r="U13" i="2"/>
  <c r="W13" i="2"/>
  <c r="O14" i="2"/>
  <c r="P14" i="2"/>
  <c r="R14" i="2"/>
  <c r="T14" i="2"/>
  <c r="U14" i="2"/>
  <c r="W14" i="2"/>
  <c r="O15" i="2"/>
  <c r="P15" i="2"/>
  <c r="R15" i="2"/>
  <c r="T15" i="2"/>
  <c r="U15" i="2"/>
  <c r="W15" i="2"/>
  <c r="O16" i="2"/>
  <c r="P16" i="2"/>
  <c r="R16" i="2"/>
  <c r="T16" i="2"/>
  <c r="U16" i="2"/>
  <c r="W16" i="2"/>
  <c r="O17" i="2"/>
  <c r="P17" i="2"/>
  <c r="R17" i="2"/>
  <c r="T17" i="2"/>
  <c r="U17" i="2"/>
  <c r="W17" i="2"/>
  <c r="O18" i="2"/>
  <c r="P18" i="2"/>
  <c r="R18" i="2"/>
  <c r="T18" i="2"/>
  <c r="U18" i="2"/>
  <c r="W18" i="2"/>
  <c r="O19" i="2"/>
  <c r="P19" i="2"/>
  <c r="R19" i="2"/>
  <c r="T19" i="2"/>
  <c r="U19" i="2"/>
  <c r="W19" i="2"/>
  <c r="O20" i="2"/>
  <c r="P20" i="2"/>
  <c r="R20" i="2"/>
  <c r="T20" i="2"/>
  <c r="U20" i="2"/>
  <c r="W20" i="2"/>
  <c r="O21" i="2"/>
  <c r="P21" i="2"/>
  <c r="R21" i="2"/>
  <c r="T21" i="2"/>
  <c r="U21" i="2"/>
  <c r="W21" i="2"/>
  <c r="O22" i="2"/>
  <c r="P22" i="2"/>
  <c r="R22" i="2"/>
  <c r="T22" i="2"/>
  <c r="U22" i="2"/>
  <c r="W22" i="2"/>
  <c r="W23" i="2"/>
  <c r="O30" i="2"/>
  <c r="P30" i="2"/>
  <c r="R30" i="2"/>
  <c r="T30" i="2"/>
  <c r="U30" i="2"/>
  <c r="W30" i="2"/>
  <c r="O31" i="2"/>
  <c r="P31" i="2"/>
  <c r="R31" i="2"/>
  <c r="T31" i="2"/>
  <c r="U31" i="2"/>
  <c r="W31" i="2"/>
  <c r="R32" i="2"/>
  <c r="T32" i="2"/>
  <c r="U32" i="2"/>
  <c r="W32" i="2"/>
  <c r="O33" i="2"/>
  <c r="P33" i="2"/>
  <c r="R33" i="2"/>
  <c r="T33" i="2"/>
  <c r="U33" i="2"/>
  <c r="W33" i="2"/>
  <c r="O34" i="2"/>
  <c r="P34" i="2"/>
  <c r="R34" i="2"/>
  <c r="T34" i="2"/>
  <c r="U34" i="2"/>
  <c r="W34" i="2"/>
  <c r="O35" i="2"/>
  <c r="P35" i="2"/>
  <c r="R35" i="2"/>
  <c r="T35" i="2"/>
  <c r="U35" i="2"/>
  <c r="W35" i="2"/>
  <c r="O36" i="2"/>
  <c r="P36" i="2"/>
  <c r="R36" i="2"/>
  <c r="T36" i="2"/>
  <c r="U36" i="2"/>
  <c r="W36" i="2"/>
  <c r="O37" i="2"/>
  <c r="P37" i="2"/>
  <c r="R37" i="2"/>
  <c r="T37" i="2"/>
  <c r="U37" i="2"/>
  <c r="W37" i="2"/>
  <c r="O38" i="2"/>
  <c r="P38" i="2"/>
  <c r="R38" i="2"/>
  <c r="T38" i="2"/>
  <c r="U38" i="2"/>
  <c r="W38" i="2"/>
  <c r="O39" i="2"/>
  <c r="P39" i="2"/>
  <c r="R39" i="2"/>
  <c r="T39" i="2"/>
  <c r="U39" i="2"/>
  <c r="W39" i="2"/>
  <c r="W40" i="2"/>
  <c r="U46" i="2"/>
  <c r="W46" i="2"/>
  <c r="O47" i="2"/>
  <c r="T47" i="2"/>
  <c r="U47" i="2"/>
  <c r="W47" i="2"/>
  <c r="O48" i="2"/>
  <c r="T48" i="2"/>
  <c r="U48" i="2"/>
  <c r="W48" i="2"/>
  <c r="O49" i="2"/>
  <c r="T49" i="2"/>
  <c r="U49" i="2"/>
  <c r="W49" i="2"/>
  <c r="O50" i="2"/>
  <c r="T50" i="2"/>
  <c r="U50" i="2"/>
  <c r="W50" i="2"/>
  <c r="O51" i="2"/>
  <c r="T51" i="2"/>
  <c r="U51" i="2"/>
  <c r="W51" i="2"/>
  <c r="O52" i="2"/>
  <c r="T52" i="2"/>
  <c r="U52" i="2"/>
  <c r="W52" i="2"/>
  <c r="O53" i="2"/>
  <c r="T53" i="2"/>
  <c r="U53" i="2"/>
  <c r="W53" i="2"/>
  <c r="O54" i="2"/>
  <c r="T54" i="2"/>
  <c r="U54" i="2"/>
  <c r="W54" i="2"/>
  <c r="O55" i="2"/>
  <c r="T55" i="2"/>
  <c r="U55" i="2"/>
  <c r="W55" i="2"/>
  <c r="W56" i="2"/>
  <c r="P63" i="2"/>
  <c r="R63" i="2"/>
  <c r="T63" i="2"/>
  <c r="U63" i="2"/>
  <c r="W63" i="2"/>
  <c r="P64" i="2"/>
  <c r="R64" i="2"/>
  <c r="T64" i="2"/>
  <c r="U64" i="2"/>
  <c r="W64" i="2"/>
  <c r="P65" i="2"/>
  <c r="R65" i="2"/>
  <c r="T65" i="2"/>
  <c r="U65" i="2"/>
  <c r="W65" i="2"/>
  <c r="P66" i="2"/>
  <c r="R66" i="2"/>
  <c r="T66" i="2"/>
  <c r="U66" i="2"/>
  <c r="W66" i="2"/>
  <c r="P67" i="2"/>
  <c r="R67" i="2"/>
  <c r="T67" i="2"/>
  <c r="U67" i="2"/>
  <c r="W67" i="2"/>
  <c r="P68" i="2"/>
  <c r="R68" i="2"/>
  <c r="T68" i="2"/>
  <c r="U68" i="2"/>
  <c r="W68" i="2"/>
  <c r="P69" i="2"/>
  <c r="R69" i="2"/>
  <c r="T69" i="2"/>
  <c r="U69" i="2"/>
  <c r="W69" i="2"/>
  <c r="P70" i="2"/>
  <c r="T70" i="2"/>
  <c r="U70" i="2"/>
  <c r="W70" i="2"/>
  <c r="P71" i="2"/>
  <c r="R71" i="2"/>
  <c r="T71" i="2"/>
  <c r="U71" i="2"/>
  <c r="W71" i="2"/>
  <c r="W72" i="2"/>
  <c r="F9" i="9"/>
  <c r="F12" i="9"/>
  <c r="D2" i="9"/>
  <c r="B2" i="8"/>
  <c r="B2" i="7"/>
  <c r="B2" i="6"/>
  <c r="B2" i="1"/>
  <c r="B2" i="2"/>
  <c r="B2" i="5"/>
</calcChain>
</file>

<file path=xl/sharedStrings.xml><?xml version="1.0" encoding="utf-8"?>
<sst xmlns="http://schemas.openxmlformats.org/spreadsheetml/2006/main" count="950" uniqueCount="340">
  <si>
    <t>Suppliers Name</t>
  </si>
  <si>
    <r>
      <t xml:space="preserve">You </t>
    </r>
    <r>
      <rPr>
        <b/>
        <sz val="11"/>
        <color rgb="FFFF0000"/>
        <rFont val="Calibri"/>
        <family val="2"/>
      </rPr>
      <t>MUST</t>
    </r>
    <r>
      <rPr>
        <b/>
        <sz val="11"/>
        <color rgb="FF000000"/>
        <rFont val="Calibri"/>
        <family val="2"/>
      </rPr>
      <t xml:space="preserve"> enter a price into cells which are shaded BLUE in this worksheet.      </t>
    </r>
  </si>
  <si>
    <t xml:space="preserve">Total Basket Price - This figure will be automatically calculated </t>
  </si>
  <si>
    <t>Print Speed (PPM)
A4</t>
  </si>
  <si>
    <t xml:space="preserve">Indicative Average Monthly Page Volume </t>
  </si>
  <si>
    <t>Supplier Recommended Monthly Page Volume (use range if required)</t>
  </si>
  <si>
    <t>Paper Size</t>
  </si>
  <si>
    <t>Required Device Features</t>
  </si>
  <si>
    <t>Manufacturer</t>
  </si>
  <si>
    <t>Model Reference</t>
  </si>
  <si>
    <t>Print Speed 
(PPM)</t>
  </si>
  <si>
    <t>First Copy Out Time (FCOT)</t>
  </si>
  <si>
    <t>Scan Speed (IPM)</t>
  </si>
  <si>
    <t>Print Resolution (dpi)</t>
  </si>
  <si>
    <t>Dimensions 
(W x D x H)</t>
  </si>
  <si>
    <t>Power Consumption (kWh)</t>
  </si>
  <si>
    <t>Noise Level (dBA)</t>
  </si>
  <si>
    <t>Cost Per Page £</t>
  </si>
  <si>
    <t>A4</t>
  </si>
  <si>
    <t>A3</t>
  </si>
  <si>
    <t>Mono</t>
  </si>
  <si>
    <t>Operating</t>
  </si>
  <si>
    <t>Sleep</t>
  </si>
  <si>
    <t>(30% residual to be included)</t>
  </si>
  <si>
    <t>B.a.1</t>
  </si>
  <si>
    <t>Duplex Document Feeder
500 Sheet Paper Tray</t>
  </si>
  <si>
    <t>B.a.2</t>
  </si>
  <si>
    <t>A3 / A4</t>
  </si>
  <si>
    <t>B.a.3</t>
  </si>
  <si>
    <t>Duplex Document Feeder
2 x 500 Sheet Paper Trays
1,000 A4 Sheet Paper Tray ( 2 x 500)
100 Sheet External Bypass Tray</t>
  </si>
  <si>
    <t>Booklet Maker (saddle stitch)</t>
  </si>
  <si>
    <t>B.a.4</t>
  </si>
  <si>
    <t>Duplex Document Feeder
2 x 500 Sheet Paper Trays
2,000 A4 Sheet Paper Tray 
100 Sheet External Bypass Tray</t>
  </si>
  <si>
    <t>B.a.5</t>
  </si>
  <si>
    <t>B.a.6</t>
  </si>
  <si>
    <t>Duplex Document Feeder
2 x 500 Sheet Paper Trays
2,000 A4 Sheet Paper Tray + 
1,500 A4 Sheet Paper Tray
100 Sheet External Bypass Tray</t>
  </si>
  <si>
    <t>B.a.7</t>
  </si>
  <si>
    <t>Total Basket Price B.a</t>
  </si>
  <si>
    <t>(20% residual to be included)</t>
  </si>
  <si>
    <t>B.b.1</t>
  </si>
  <si>
    <t>B.b.2</t>
  </si>
  <si>
    <t>B.b.3</t>
  </si>
  <si>
    <t>B.b.4</t>
  </si>
  <si>
    <t>B.b.5</t>
  </si>
  <si>
    <t>B.b.6</t>
  </si>
  <si>
    <t>B.b.7</t>
  </si>
  <si>
    <t>Total Basket Price B.b</t>
  </si>
  <si>
    <t xml:space="preserve">Total Page Cost over 5 years  </t>
  </si>
  <si>
    <t>(10% residual to be included)</t>
  </si>
  <si>
    <t>B.c.1</t>
  </si>
  <si>
    <t>B.c.2</t>
  </si>
  <si>
    <t>B.c.3</t>
  </si>
  <si>
    <t>B.c.4</t>
  </si>
  <si>
    <t>B.c.5</t>
  </si>
  <si>
    <t>B.c.6</t>
  </si>
  <si>
    <t>B.c.7</t>
  </si>
  <si>
    <t>Total Basket Price B.c</t>
  </si>
  <si>
    <t>B.d.1</t>
  </si>
  <si>
    <t>B.d.2</t>
  </si>
  <si>
    <t>B.d.3</t>
  </si>
  <si>
    <t>B.d.4</t>
  </si>
  <si>
    <t>B.d.5</t>
  </si>
  <si>
    <t>B.d.6</t>
  </si>
  <si>
    <t>B.d.7</t>
  </si>
  <si>
    <t>Total Basket Price B.d</t>
  </si>
  <si>
    <t>Machine Type</t>
  </si>
  <si>
    <t>Reference</t>
  </si>
  <si>
    <t>Office</t>
  </si>
  <si>
    <t>Production Print</t>
  </si>
  <si>
    <t>20 - 24</t>
  </si>
  <si>
    <t>25 - 29</t>
  </si>
  <si>
    <t>30 - 34</t>
  </si>
  <si>
    <t>35 - 44</t>
  </si>
  <si>
    <t>45 - 54</t>
  </si>
  <si>
    <t>55 - 64</t>
  </si>
  <si>
    <t>65 - 74</t>
  </si>
  <si>
    <t>75+</t>
  </si>
  <si>
    <t>100 - 105</t>
  </si>
  <si>
    <t>Duplex Document Feeder
2 x 500 Sheet Paper Trays
2,000 A4 Sheet Paper Tray 
100 Sheet External Bypass Tray
Staple Finisher (50 sheet)</t>
  </si>
  <si>
    <t xml:space="preserve">Duplex Document Feeder
2 x 500 Sheet Paper Trays
2,000 A4 Sheet Paper Tray
100 Sheet External Bypass Tray
Booklet Maker (saddle-stich) </t>
  </si>
  <si>
    <t>Duplex Document Feeder
8000 A4 Sheet Capacity 
100 Sheet Staple Finisher
Booklet Maker (saddle-stich) 
Punch kit (4 holes)</t>
  </si>
  <si>
    <t>Mono - Outright Purchase  (B.d)</t>
  </si>
  <si>
    <t xml:space="preserve"> Mono - 3 year lease  (A.a)</t>
  </si>
  <si>
    <t>A.a.1</t>
  </si>
  <si>
    <t>A.a.2</t>
  </si>
  <si>
    <t>A.a.3</t>
  </si>
  <si>
    <t>A.a.4</t>
  </si>
  <si>
    <t>A.a.5</t>
  </si>
  <si>
    <t>A.a.6</t>
  </si>
  <si>
    <t>A.a.7</t>
  </si>
  <si>
    <t>A.a.8</t>
  </si>
  <si>
    <t>A.a.9</t>
  </si>
  <si>
    <t>A.a.10</t>
  </si>
  <si>
    <t>Mono - 4 year lease  (A.b)</t>
  </si>
  <si>
    <t>A.b.1</t>
  </si>
  <si>
    <t>A.b.2</t>
  </si>
  <si>
    <t>A.b.3</t>
  </si>
  <si>
    <t>A.b.4</t>
  </si>
  <si>
    <t>A.b.5</t>
  </si>
  <si>
    <t>A.b.6</t>
  </si>
  <si>
    <t>A.b.7</t>
  </si>
  <si>
    <t>A.b.8</t>
  </si>
  <si>
    <t>A.b.9</t>
  </si>
  <si>
    <t>A.b.10</t>
  </si>
  <si>
    <t>Mono - 5 year lease  (A.c)</t>
  </si>
  <si>
    <t>A.c.1</t>
  </si>
  <si>
    <t>A.c.2</t>
  </si>
  <si>
    <t>A.c.3</t>
  </si>
  <si>
    <t>A.c.4</t>
  </si>
  <si>
    <t>A.c.5</t>
  </si>
  <si>
    <t>A.c.6</t>
  </si>
  <si>
    <t>A.c.7</t>
  </si>
  <si>
    <t>A.c.8</t>
  </si>
  <si>
    <t>A.c.9</t>
  </si>
  <si>
    <t>A.c.10</t>
  </si>
  <si>
    <t>A.d.1</t>
  </si>
  <si>
    <t>Mono - Outright Purchase  (A.d)</t>
  </si>
  <si>
    <t>A.d.2</t>
  </si>
  <si>
    <t>A.d.3</t>
  </si>
  <si>
    <t>A.d.4</t>
  </si>
  <si>
    <t>A.d.5</t>
  </si>
  <si>
    <t>A.d.6</t>
  </si>
  <si>
    <t>A.d.7</t>
  </si>
  <si>
    <t>A.d.8</t>
  </si>
  <si>
    <t>A.d.9</t>
  </si>
  <si>
    <t>A.d.10</t>
  </si>
  <si>
    <t>Total Basket Price A.d</t>
  </si>
  <si>
    <t>Total Basket Price A.c</t>
  </si>
  <si>
    <t>Total Basket Price A.b</t>
  </si>
  <si>
    <t>Total Basket Price A.a</t>
  </si>
  <si>
    <t xml:space="preserve">Duplex Document Feeder
8000 A4 Sheet Capacity 
100 Sheet Staple Finisher
50 A4 Sheet Booklet Maker (saddle-stich) 
Punch kit (4 holes)
EFI External Fiery Controller  </t>
  </si>
  <si>
    <t>B.a.8</t>
  </si>
  <si>
    <t>B.a.9</t>
  </si>
  <si>
    <t>B.a.10</t>
  </si>
  <si>
    <t>B.b.8</t>
  </si>
  <si>
    <t>B.b.9</t>
  </si>
  <si>
    <t>B.b.10</t>
  </si>
  <si>
    <t>B.c.8</t>
  </si>
  <si>
    <t>B.c.9</t>
  </si>
  <si>
    <t>B.c.10</t>
  </si>
  <si>
    <t>Colour - 4 year lease  (B.b)</t>
  </si>
  <si>
    <t>Colour - 5 year lease  (B.c)</t>
  </si>
  <si>
    <t>B.d.8</t>
  </si>
  <si>
    <t>B.d.9</t>
  </si>
  <si>
    <t>B.d.10</t>
  </si>
  <si>
    <t>Mono (80% of total Volume)</t>
  </si>
  <si>
    <t>Colour (20% of Total Volume)</t>
  </si>
  <si>
    <t>Colour</t>
  </si>
  <si>
    <t xml:space="preserve"> PRICING MATRIX</t>
  </si>
  <si>
    <t>REFERENCE NUMBER</t>
  </si>
  <si>
    <t xml:space="preserve">ATTACHMENT </t>
  </si>
  <si>
    <t xml:space="preserve">Please Insert your organisation name here </t>
  </si>
  <si>
    <r>
      <t xml:space="preserve">(Instruction -You </t>
    </r>
    <r>
      <rPr>
        <sz val="11"/>
        <color rgb="FFFF0000"/>
        <rFont val="Arial"/>
        <family val="2"/>
      </rPr>
      <t>MUST</t>
    </r>
    <r>
      <rPr>
        <sz val="11"/>
        <color theme="1"/>
        <rFont val="Arial"/>
        <family val="2"/>
      </rPr>
      <t xml:space="preserve"> enter your organisation name into cell 17c on the Cover Sheet tab)  </t>
    </r>
  </si>
  <si>
    <t>Example</t>
  </si>
  <si>
    <t>Standard Device Features</t>
  </si>
  <si>
    <t>Peripherals / Optional features</t>
  </si>
  <si>
    <t>Average Monthly Page Volume</t>
  </si>
  <si>
    <t>Machine Life (pages)</t>
  </si>
  <si>
    <t>First Copy Out Time (FCOT)
Seconds</t>
  </si>
  <si>
    <t>Processing Time                                               (Secs)</t>
  </si>
  <si>
    <t>From Off</t>
  </si>
  <si>
    <t>From Sleep</t>
  </si>
  <si>
    <t>Manufacturer A</t>
  </si>
  <si>
    <t>600 * 600</t>
  </si>
  <si>
    <t xml:space="preserve">650 * 750 * 800 </t>
  </si>
  <si>
    <t>Tray 1</t>
  </si>
  <si>
    <t>Finisher 1</t>
  </si>
  <si>
    <t>Staple Finisher (50 sheet)</t>
  </si>
  <si>
    <t>Booklet 1</t>
  </si>
  <si>
    <t>Standard Machine Features</t>
  </si>
  <si>
    <t>A4 Only</t>
  </si>
  <si>
    <t>Wide Format (A0)</t>
  </si>
  <si>
    <t>3D</t>
  </si>
  <si>
    <t>Hardware leasing (operating leases)</t>
  </si>
  <si>
    <t>All figures are to be based upon payment quarterly in advance and taxed fixed</t>
  </si>
  <si>
    <t>Hardware Leasing Detail</t>
  </si>
  <si>
    <t>3 Year</t>
  </si>
  <si>
    <t>4 Year</t>
  </si>
  <si>
    <t>5 Year</t>
  </si>
  <si>
    <t>Rate per £1000 of capital</t>
  </si>
  <si>
    <t>Cost of funds to supplier (%)</t>
  </si>
  <si>
    <t>Interest rate applied to lease (%)</t>
  </si>
  <si>
    <t>APR (%)</t>
  </si>
  <si>
    <t>£ rate per thousand capital cost, per +/- 1% Bank of England pro rata</t>
  </si>
  <si>
    <t>Residual %</t>
  </si>
  <si>
    <t>Rate per £1000 for payment 12 months in advance</t>
  </si>
  <si>
    <t>Rate per £1000 for payment 6 months in advance</t>
  </si>
  <si>
    <t>Rate per £1000 for payment 3 months in advance</t>
  </si>
  <si>
    <t>The termination discount rate is (minimum 10%):</t>
  </si>
  <si>
    <t>Brand (software designer)</t>
  </si>
  <si>
    <t>Item Name</t>
  </si>
  <si>
    <t>Description (including Product overview)</t>
  </si>
  <si>
    <t>Unit of Measure</t>
  </si>
  <si>
    <t>Unit Price (£)</t>
  </si>
  <si>
    <t xml:space="preserve">Period </t>
  </si>
  <si>
    <t>Support Costs (£)</t>
  </si>
  <si>
    <t>I.e. per device / per user / per organisation</t>
  </si>
  <si>
    <t>I.e. quarterly / annually</t>
  </si>
  <si>
    <t>I.e. Annual Support &amp; Maintenance</t>
  </si>
  <si>
    <t>Supplier Y</t>
  </si>
  <si>
    <t>Software X</t>
  </si>
  <si>
    <t>Print Management Software to allow secure print, follow me printing and create print reports</t>
  </si>
  <si>
    <t>Per Device</t>
  </si>
  <si>
    <t>Quarterly</t>
  </si>
  <si>
    <t xml:space="preserve">£30 annual support &amp; maintenance </t>
  </si>
  <si>
    <t>Device Type</t>
  </si>
  <si>
    <t xml:space="preserve">The ORANGE cells are automatcially calculated using the information provided in both the YELLOW and BLUE cells.                               </t>
  </si>
  <si>
    <t>Total Cost of Ownership Per Device over 3 years £</t>
  </si>
  <si>
    <t>3 Year Lease Cost (Per Quarter) £</t>
  </si>
  <si>
    <t>Total Cost of Ownership Per Device over 4 years £</t>
  </si>
  <si>
    <t>4 Year Lease Cost (Per Quarter) £</t>
  </si>
  <si>
    <t>Total Page Cost over 4 years  £</t>
  </si>
  <si>
    <t xml:space="preserve">Total Cost of Ownership over 4 years of all Devices
</t>
  </si>
  <si>
    <t xml:space="preserve">Total Cost of Ownership over 3 years of all Devices
</t>
  </si>
  <si>
    <t>Outright Purchase Cost £</t>
  </si>
  <si>
    <t>5 Year Lease Cost (Per Quarter) £</t>
  </si>
  <si>
    <t>Total Cost of Ownership Per Device over 5 years £</t>
  </si>
  <si>
    <t xml:space="preserve">Total Cost of Ownership over 5 years of all Devices
</t>
  </si>
  <si>
    <t xml:space="preserve">Total Page Cost over 3 years £ </t>
  </si>
  <si>
    <t>Total Lease Cost (3 years) £</t>
  </si>
  <si>
    <t xml:space="preserve">Total Cost of Ownership over 3 years of Devices
</t>
  </si>
  <si>
    <t xml:space="preserve">Total Cost of Ownership over 4 years of Devices
</t>
  </si>
  <si>
    <t xml:space="preserve">Total Cost of Ownership over 5 years of Devices
</t>
  </si>
  <si>
    <t xml:space="preserve">Total cost of Outright Purchase Devices for Year 1 </t>
  </si>
  <si>
    <t>Indicative Volume of Devices Outright Purchase</t>
  </si>
  <si>
    <t xml:space="preserve">Indicative Volume of Devices 5 year lease </t>
  </si>
  <si>
    <t>Indicative Volume of Devices 4 year lease</t>
  </si>
  <si>
    <t>Indicative Volume of Devices 3 year  Lease</t>
  </si>
  <si>
    <t>Total Page Cost over 3 years  £</t>
  </si>
  <si>
    <t>4 Year Rental Cost (Per Quarter) £</t>
  </si>
  <si>
    <t>Total Lease Cost (4 years) £</t>
  </si>
  <si>
    <t>5 Year Rental Cost (Per Quarter) £</t>
  </si>
  <si>
    <t>Total Lease Cost (5 years) £</t>
  </si>
  <si>
    <t>Total Page Cost over 5 years  £</t>
  </si>
  <si>
    <t>Indicative Page Volume over 1 year</t>
  </si>
  <si>
    <t>Outright Purchase Cost (£)</t>
  </si>
  <si>
    <t xml:space="preserve">This is an Example of the information suppliers should provide -  Information only (This information is not evaluated) </t>
  </si>
  <si>
    <r>
      <t xml:space="preserve">You </t>
    </r>
    <r>
      <rPr>
        <b/>
        <sz val="11"/>
        <color rgb="FFFF0000"/>
        <rFont val="Calibri"/>
        <family val="2"/>
      </rPr>
      <t>MUST</t>
    </r>
    <r>
      <rPr>
        <b/>
        <sz val="11"/>
        <color rgb="FF000000"/>
        <rFont val="Calibri"/>
        <family val="2"/>
      </rPr>
      <t xml:space="preserve"> enter the required information into cells which are shaded GREEN in this worksheet.   (This information is not evaluated) </t>
    </r>
  </si>
  <si>
    <t xml:space="preserve">This is an Example of the information suppliers should provide -  Information only  (This information is not evaluated) </t>
  </si>
  <si>
    <r>
      <t xml:space="preserve">You </t>
    </r>
    <r>
      <rPr>
        <b/>
        <sz val="11"/>
        <color rgb="FFFF0000"/>
        <rFont val="Calibri"/>
        <family val="2"/>
      </rPr>
      <t>MUST</t>
    </r>
    <r>
      <rPr>
        <b/>
        <sz val="11"/>
        <color rgb="FF000000"/>
        <rFont val="Calibri"/>
        <family val="2"/>
      </rPr>
      <t xml:space="preserve"> enter the relevant information into cells which are shaded GREEN  in this worksheet. Suppliers should add rows to the relevant sections as required      (This information is not evaluated) </t>
    </r>
  </si>
  <si>
    <r>
      <t xml:space="preserve">You </t>
    </r>
    <r>
      <rPr>
        <b/>
        <sz val="11"/>
        <color rgb="FFFF0000"/>
        <rFont val="Calibri"/>
        <family val="2"/>
      </rPr>
      <t>MUST</t>
    </r>
    <r>
      <rPr>
        <b/>
        <sz val="11"/>
        <color rgb="FF000000"/>
        <rFont val="Calibri"/>
        <family val="2"/>
      </rPr>
      <t xml:space="preserve"> enter the relevant information into cells which are shaded GREEN  in this worksheet.    (This information is not evaluated) </t>
    </r>
  </si>
  <si>
    <t>Leasing Rates (F.a)</t>
  </si>
  <si>
    <r>
      <t xml:space="preserve">You </t>
    </r>
    <r>
      <rPr>
        <b/>
        <sz val="11"/>
        <color rgb="FFFF0000"/>
        <rFont val="Calibri"/>
        <family val="2"/>
      </rPr>
      <t>MUST</t>
    </r>
    <r>
      <rPr>
        <b/>
        <sz val="11"/>
        <color rgb="FF000000"/>
        <rFont val="Calibri"/>
        <family val="2"/>
      </rPr>
      <t xml:space="preserve"> enter the relevant information into cells which are shaded GREEN  in this worksheet. Suppliers should add rows to the relevant sections as required. (This information is not evaluated) </t>
    </r>
  </si>
  <si>
    <t>Residuals on the rental/lease rates shall be fixed at 30% for a 3 year, 20% for a 4 year and 10% for a 5 year term respectively.</t>
  </si>
  <si>
    <t>The following information is in relation to both the 'Mono (A)'  &amp; 'Colour (B)' Tabs</t>
  </si>
  <si>
    <t>The following information is in relation to the 'Software (F)' tab</t>
  </si>
  <si>
    <t>The following information is in relation to the 'Leasing Rates (E)' tab</t>
  </si>
  <si>
    <t>The information in this tab does not form part of the evaluation</t>
  </si>
  <si>
    <t>Residuals on the rental/lease rates should be fixed at 30% for a 3 year, 20% for a 4 year and 10% for a 5 year term respectively.</t>
  </si>
  <si>
    <t>Suppliers shall be aware that lease costs are to be based on quarterly in advance payments and are tax fixed for the duration of the agreement.</t>
  </si>
  <si>
    <r>
      <t xml:space="preserve">The 'Leasing Rates' (E.a) provided are for agreements undertaken over 3, 4 and 5 years. </t>
    </r>
    <r>
      <rPr>
        <sz val="12"/>
        <color rgb="FFFF0000"/>
        <rFont val="Arial"/>
        <family val="2"/>
      </rPr>
      <t xml:space="preserve"> </t>
    </r>
  </si>
  <si>
    <t>Costs proposed by the Supplier will be used as the maximum chargeable rates permitted under this Lot.</t>
  </si>
  <si>
    <t>Information</t>
  </si>
  <si>
    <t>Costs</t>
  </si>
  <si>
    <t xml:space="preserve">You are not required to enter any data into this tab. </t>
  </si>
  <si>
    <t xml:space="preserve">This tab contains the total "basket" price for Lot 2 Tab A + Tab B. </t>
  </si>
  <si>
    <t>Total "basket" Price for Mono (A) Charges</t>
  </si>
  <si>
    <t>Total "basket" Price for Colour (B) Charges</t>
  </si>
  <si>
    <t>Total Basket Charges (A+B)</t>
  </si>
  <si>
    <t>Colour Catalogue (D.a)</t>
  </si>
  <si>
    <t>Colour - 3 year lease  (B.a)</t>
  </si>
  <si>
    <t xml:space="preserve">LOT 2: MULTIFUNCTIONAL DEVICES AND PRINT 
MANAGEMENT SOFTWARE AND SERVICES - COLOUR CATALOGUE (D) </t>
  </si>
  <si>
    <t>LOT 2: MULTIFUNCTIONAL DEVICES AND PRINT 
MANAGEMENT SOFTWARE AND SERVICES - SUMMARY SHEET A+B</t>
  </si>
  <si>
    <t xml:space="preserve"> LOT 2 - MULTIFUNCTIONAL DEVICES AND PRINT MANAGEMENT SOFTWARE AND SERVICES</t>
  </si>
  <si>
    <t>LOT 2: MULTIFUNCTIONAL DEVICES AND PRINT 
MANAGEMENT SOFTWARE AND SERVICES - COLOUR (B)</t>
  </si>
  <si>
    <t xml:space="preserve">LOT 2: MULTIFUNCTIONAL DEVICES AND PRINT 
MANAGEMENT SOFTWARE AND SERVICES - MONO CATALOGUE (C) </t>
  </si>
  <si>
    <t xml:space="preserve">LOT 2: MULTIFUNCTIONAL DEVICES AND PRINT 
MANAGEMENT SOFTWARE AND SERVICES - LEASING RATES (E) </t>
  </si>
  <si>
    <t xml:space="preserve">LOT 2: MULTIFUNCTIONAL DEVICES AND PRINT 
MANAGEMENT SOFTWARE AND SERVICES - SOFTWARE (F) </t>
  </si>
  <si>
    <t>The Authority reserves the right to review and remove Devices and Peripherals / Optional features offered by the Supplier in (C.a) &amp; (D.a)</t>
  </si>
  <si>
    <t>(New) or (Remanufactured) Device</t>
  </si>
  <si>
    <t>New</t>
  </si>
  <si>
    <t>3 Year Lease Costs (Per Quarter) £</t>
  </si>
  <si>
    <t>4 Year Lease Costs (Per Quarter) £</t>
  </si>
  <si>
    <t>5 Year Lease Costs (Per Quarter) £</t>
  </si>
  <si>
    <t>The following information is in relation to Tabs 'Mono Catalogue (C)' &amp; 'Colour Catalogue (D)'  &amp; 'Software (F)'</t>
  </si>
  <si>
    <t>Mono Catalogue (C.a)</t>
  </si>
  <si>
    <t>RM 3781</t>
  </si>
  <si>
    <r>
      <t xml:space="preserve">Before completing this Pricing Matrix you MUST: 
</t>
    </r>
    <r>
      <rPr>
        <sz val="12"/>
        <rFont val="Arial"/>
        <family val="2"/>
      </rPr>
      <t>1. Read - Attachment 1 - Invitation to Tender (ITT) and all of its Attachments. The ITT contains important information on how the prices you provide will be evaluated.</t>
    </r>
  </si>
  <si>
    <t>2. Insert your organisation name on the 'Cover Sheet' (in cell 17C)</t>
  </si>
  <si>
    <t>4. Please note where a Tender is deemed to be non-compliant, the Authority may exclude the Tender from further participation in this procurement.</t>
  </si>
  <si>
    <t>After completing this Pricing Matrix you MUST:</t>
  </si>
  <si>
    <t xml:space="preserve">2. Upload your completed Pricing Matrix via the e-Sourcing Suite prior to the Tender submission deadline.  </t>
  </si>
  <si>
    <t xml:space="preserve">1. Re-name the file to include your organisation's trading name as a suffix to the original file name provided i.e. [yourorganisationname_Lot 2 Pricing Matrix] </t>
  </si>
  <si>
    <t>Highlighted Cells</t>
  </si>
  <si>
    <r>
      <rPr>
        <b/>
        <u/>
        <sz val="12"/>
        <color rgb="FF000000"/>
        <rFont val="Arial"/>
        <family val="2"/>
      </rPr>
      <t>GREEN CELLS-</t>
    </r>
    <r>
      <rPr>
        <u/>
        <sz val="12"/>
        <color rgb="FF000000"/>
        <rFont val="Arial"/>
        <family val="2"/>
      </rPr>
      <t xml:space="preserve"> 
</t>
    </r>
    <r>
      <rPr>
        <sz val="12"/>
        <color rgb="FF000000"/>
        <rFont val="Arial"/>
        <family val="2"/>
      </rPr>
      <t xml:space="preserve">You </t>
    </r>
    <r>
      <rPr>
        <sz val="12"/>
        <rFont val="Arial"/>
        <family val="2"/>
      </rPr>
      <t>MUST</t>
    </r>
    <r>
      <rPr>
        <sz val="12"/>
        <color rgb="FF000000"/>
        <rFont val="Arial"/>
        <family val="2"/>
      </rPr>
      <t xml:space="preserve"> enter the information requested into cells highlighted GREEN. 
This information will not be evaluated.</t>
    </r>
  </si>
  <si>
    <r>
      <rPr>
        <b/>
        <u/>
        <sz val="12"/>
        <color rgb="FF000000"/>
        <rFont val="Arial"/>
        <family val="2"/>
      </rPr>
      <t>YELLOW CELLS-</t>
    </r>
    <r>
      <rPr>
        <sz val="12"/>
        <color rgb="FF000000"/>
        <rFont val="Arial"/>
        <family val="2"/>
      </rPr>
      <t xml:space="preserve"> 
The Potential Provider cannot enter information into YELLOW cells.
Yellow cells are for information only.</t>
    </r>
  </si>
  <si>
    <r>
      <rPr>
        <b/>
        <u/>
        <sz val="12"/>
        <rFont val="Arial"/>
        <family val="2"/>
      </rPr>
      <t xml:space="preserve">ORANGE CELLS-
</t>
    </r>
    <r>
      <rPr>
        <sz val="12"/>
        <rFont val="Arial"/>
        <family val="2"/>
      </rPr>
      <t>The Potential Provider cannot enter information into ORANGE cells.
Orange cells are automatically calculated using the information provided in the YELLOW and BLUE cells.</t>
    </r>
  </si>
  <si>
    <t>Further instruction for populating BLUE Cells</t>
  </si>
  <si>
    <t xml:space="preserve">Failure to insert a price into all BLUE cells may result in your Tender being deemed non-compliant. </t>
  </si>
  <si>
    <t>All prices should be in £ (Pounds Sterling) and to 4 decimal places i.e. (£1) one pound would be £01.0000.</t>
  </si>
  <si>
    <t>All prices are to exclude VAT.</t>
  </si>
  <si>
    <t>All prices are to include the Management Charge to be paid to the Authority.
The Authority’s Management Charge is set at 0.7%.
For Devices on Lease 0.7% of the total capital value financed will be payable at the start of each Lease Agreement.
For Devices on Outright Purchase 0.7% of the purchase price will be payable.
For Services (including Software) 0.7% of the monthly/quarterly charges will be payable.
The Management Charge will be paid by the Supplier to the Authority in accordance with Framework Clause 20.</t>
  </si>
  <si>
    <t>The Authority reserves the right to verify any price which appears uncompetitive, and any prices significantly low, which may appear unsustainable or uncompetitive. Suppliers should note that the Authority has the discretion to exclude abnormally low tenders in accordance with Regulation 69 of the Public Contracts Regulation 2015.</t>
  </si>
  <si>
    <t>Further instruction for populating GREEN Cells</t>
  </si>
  <si>
    <t xml:space="preserve">Failure to insert the required information into all GREEN cells may result in your Tender being deemed non-compliant. </t>
  </si>
  <si>
    <t xml:space="preserve">The Potential Provider is required to provide the information required in the green cells i.e. print speed, FCOT etc. This information will be used as a benchmark if new/upgraded models are proposed by the successful Supplier during the framework period. </t>
  </si>
  <si>
    <t>Any Device proposed that does not meet the requirements above may result in your Tender being deemed non-compliant. 
Successful Suppliers will be required to provide data sheets for all Devices proposed, to enable verification of the specification and recommended monthly volumes, within 15 days of award.</t>
  </si>
  <si>
    <t>Cells are highlighted as below in Tabs 'Mono (A)', 'Colour (B)', 'Mono Catalogue (C)', 'Colour Catalogue (D)', 'Leasing Rates (E)', 'Software (F)'</t>
  </si>
  <si>
    <r>
      <rPr>
        <b/>
        <u/>
        <sz val="12"/>
        <rFont val="Arial"/>
        <family val="2"/>
      </rPr>
      <t>RED CELLS-</t>
    </r>
    <r>
      <rPr>
        <sz val="12"/>
        <rFont val="Arial"/>
        <family val="2"/>
      </rPr>
      <t xml:space="preserve">
The Potential Provider cannot enter information into RED cells.
Red cells contain Total Basket Charges for Lot 2 which will be automatically calculated once prices are entered into the BLUE cells.</t>
    </r>
  </si>
  <si>
    <t>Evaluation Method '(A) Mono' and '(B) Colour' Devices on Lease</t>
  </si>
  <si>
    <t>Evaluation Method '(A) Mono' and '(B) Colour' Devices on Outright Purchase</t>
  </si>
  <si>
    <t>Total Cost of Outright Purchase Per Device Year 1 £</t>
  </si>
  <si>
    <t xml:space="preserve">This calculation applies to all Devices listed in (A.d) &amp; (A.d)
For Outright Purchase the evaluation will be based upon the 'Total Cost of Outright Purchase Per Device Year 1 £' multiplied by the 'Indicative Volume of Devices Outright Purchase'. 
 'Total Cost of Outright Purchase Per Device Year 1 £' will be the total of:
1. ('Outright Purchase Cost £') Plus
2. (Total Page Cost for 1 year £') 
</t>
  </si>
  <si>
    <t>Total Page Cost for 1 year £</t>
  </si>
  <si>
    <t>The Supplier is required to provide 'Information' and 'Costs' in the cells shaded GREEN (This does not form part of the evaluation)</t>
  </si>
  <si>
    <t xml:space="preserve">Lot 2 Multifunctional Devices and Print Management Software and Services is for the provision of a catalogued range of new digital and remanufactured digital Equipment ranging from entry level, standalone, single function desktop printers (only where balanced deployment is required) through to fully networked Print Room Equipment along with the required Software options. </t>
  </si>
  <si>
    <t>The information in this tab does not form part of the evaluation.</t>
  </si>
  <si>
    <t>Header information is given in (F.a) and Suppliers are required to populate the areas shaded GREEN on the spreadsheet, adding rows where necessary.</t>
  </si>
  <si>
    <t xml:space="preserve">Zero prices will not be accepted on Tabs '(A) Mono' or '(B) Colour' and if you submit Zero prices on these tabs, your Tender will be deemed non-compliant.  </t>
  </si>
  <si>
    <t>3. Read the General Instructions below and the Instructions contained within the BLUE Tabs 'Mono (A)', 'Colour (B)', 'Mono Catalogue (C)', 'Colour Catalogue (D)', 'Leasing Rates (E)' and 'Software (F)'.</t>
  </si>
  <si>
    <r>
      <rPr>
        <b/>
        <u/>
        <sz val="12"/>
        <color rgb="FF000000"/>
        <rFont val="Arial"/>
        <family val="2"/>
      </rPr>
      <t>BLUE CELLS-</t>
    </r>
    <r>
      <rPr>
        <u/>
        <sz val="12"/>
        <color rgb="FF000000"/>
        <rFont val="Arial"/>
        <family val="2"/>
      </rPr>
      <t xml:space="preserve"> 
</t>
    </r>
    <r>
      <rPr>
        <sz val="12"/>
        <color rgb="FF000000"/>
        <rFont val="Arial"/>
        <family val="2"/>
      </rPr>
      <t xml:space="preserve">You </t>
    </r>
    <r>
      <rPr>
        <sz val="12"/>
        <rFont val="Arial"/>
        <family val="2"/>
      </rPr>
      <t xml:space="preserve">MUST </t>
    </r>
    <r>
      <rPr>
        <sz val="12"/>
        <color rgb="FF000000"/>
        <rFont val="Arial"/>
        <family val="2"/>
      </rPr>
      <t>enter a Price (£) into cells highlighted BLUE.  
Once entered, these Prices will automatically change the 'Total Basket Prices' which will be evaluated.</t>
    </r>
  </si>
  <si>
    <t>All Devices proposed must meet the specified 'Print Speed (PPM)', be capable of meeting the 'Indicative Average Monthly Page Volume' as a minimum and for the life of the Framework Agreement have the  'Required Device Features'. 
If you do not have a Device that matches the exact specification then a Device which exceeds the specification should be proposed.</t>
  </si>
  <si>
    <t xml:space="preserve">This calculation applies to all Devices listed in (A.a), (A.b), (A.c), (B.a), (B.b) &amp; (B.c)
For 3, 4 or 5 year Device Lease the evaluation will be based upon the 'Total Cost of Ownership Per Device over 3, 4 or 5 years £' multiplied by the 'Indicative Volume of Devices over 3, 4 or 5 years.'
 'Total Cost of Ownership Per Device over 3, 4 or 5 years £' will be the total of: 
1. ('Total Lease Cost 3, 4 or 5 years)£ Plus
2. (Total Page Cost over 3, 4, or 5 years') 
</t>
  </si>
  <si>
    <t>The information in these tabs does not form part of the evaluation, but will form the maximum Framework prices.</t>
  </si>
  <si>
    <t>(C.a) &amp; (D.a) will form, the catalogue range which will be made available to Contracting Authorities post Framework Award.</t>
  </si>
  <si>
    <t>The Supplier shall ensure that they include ALL Devices they wish to offer, which meet the requirements in Section 3 of Attachment 4a- Framework Schedule 2: Goods and Services and Key Performance Indicators- Part A: Goods and Services.</t>
  </si>
  <si>
    <t xml:space="preserve">Suppliers shall ensure that they apply the similar rates or discounts to (C.a) &amp; (D.a) as is applied to the evaluated devices in Tabs (A) &amp; (B). </t>
  </si>
  <si>
    <t xml:space="preserve">The 'Leasing Rates' (E.a) are to be applied across all Devices and additional Features. The Supplier must enter the required information into the BLUE cells in this tab. (D.a) </t>
  </si>
  <si>
    <t xml:space="preserve">Suppliers shall provide their full catalogue of Software which they wish to offer under this Lot and which are suitable for the specification of Lot 2 i.e. Print Management Software, Hybrid Mail. </t>
  </si>
  <si>
    <t>The Authority reserves the right to reject Software it believes is not within the specification of Lot 2.</t>
  </si>
  <si>
    <t>(F.a) will be featured within the Lot 2 catalogue that will be made available to Contracting Authorities.</t>
  </si>
  <si>
    <t>Suppliers shall upon request of the Authority provide further information on the Software proposed</t>
  </si>
  <si>
    <t>Indicative Page Volume over 3 years</t>
  </si>
  <si>
    <t>Indicative Page Volume over 4 years</t>
  </si>
  <si>
    <t>Indicative Page Volume over 5 years</t>
  </si>
  <si>
    <t>The Devices and pricing provided by the Supplier in Tabs 'Mono (A)' and 'Colour (B)' are for evaluation purposes only and will not form part of the Supplier's Catalogue post framework Award.</t>
  </si>
  <si>
    <t>This is Information relating to the Devices as described in the Requirements in Section 3 of Attachment 4a- Framework Schedule 2: Goods and Services and Key Performance Indicators- Part A: Goods and Services(Attachment 4).</t>
  </si>
  <si>
    <t xml:space="preserve">Total Cost of Ownership - This figure will be automatically calculated </t>
  </si>
  <si>
    <r>
      <rPr>
        <b/>
        <u/>
        <sz val="12"/>
        <rFont val="Arial"/>
        <family val="2"/>
      </rPr>
      <t>BROWN CELLS-</t>
    </r>
    <r>
      <rPr>
        <b/>
        <sz val="12"/>
        <rFont val="Arial"/>
        <family val="2"/>
      </rPr>
      <t xml:space="preserve">
</t>
    </r>
    <r>
      <rPr>
        <sz val="12"/>
        <rFont val="Arial"/>
        <family val="2"/>
      </rPr>
      <t>The Potential Provider cannot enter information into BROWN cells.
BROWN cells contain Total Cost of Ownership figures which will be automatically calculated once prices are entered into the BLUE cells.</t>
    </r>
  </si>
  <si>
    <t xml:space="preserve">Total Price for (A), and for (B) - These figures will be automatically transferred from the tabs 'Mono (A)' and 'Colour (B)'   </t>
  </si>
  <si>
    <t xml:space="preserve">Standby </t>
  </si>
  <si>
    <t>Additional 2,000 sheet paper Tray</t>
  </si>
  <si>
    <t>Leasing Rates (Ea.)</t>
  </si>
  <si>
    <t>© Crown copyright 2016</t>
  </si>
  <si>
    <t xml:space="preserve">Total Price for (A) + (B) - This figure will be automatically calculated (i.e. the sum of the Prices in cells F8 to F9 inclusive)   </t>
  </si>
  <si>
    <t xml:space="preserve">                   LOT 2: MULTIFUNCTIONAL DEVICES AND PRINT MANAGEMENT SOFTWARE AND SERVICES-
General Instructions</t>
  </si>
  <si>
    <t>LOT 2: MULTIFUNCTIONAL DEVICES AND PRINT 
MANAGEMENT SOFTWARE AND SERVICES - MONO (A)</t>
  </si>
  <si>
    <t xml:space="preserve">The ORANGE cells are automatically calculated using the information provided in both the YELLOW and BLUE cells.                               </t>
  </si>
  <si>
    <r>
      <t xml:space="preserve">You </t>
    </r>
    <r>
      <rPr>
        <b/>
        <sz val="12"/>
        <color rgb="FFFF0000"/>
        <rFont val="Arial"/>
        <family val="2"/>
      </rPr>
      <t>MUST</t>
    </r>
    <r>
      <rPr>
        <b/>
        <sz val="12"/>
        <color rgb="FF000000"/>
        <rFont val="Arial"/>
        <family val="2"/>
      </rPr>
      <t xml:space="preserve"> enter a price into cells which are shaded BLUE in this worksheet.      </t>
    </r>
  </si>
  <si>
    <r>
      <t xml:space="preserve">You </t>
    </r>
    <r>
      <rPr>
        <b/>
        <sz val="12"/>
        <color rgb="FFFF0000"/>
        <rFont val="Arial"/>
        <family val="2"/>
      </rPr>
      <t>MUST</t>
    </r>
    <r>
      <rPr>
        <b/>
        <sz val="12"/>
        <color rgb="FF000000"/>
        <rFont val="Arial"/>
        <family val="2"/>
      </rPr>
      <t xml:space="preserve"> enter the required information into cells which are shaded GREEN in this worksheet.       (This information is not evaluated)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</si>
</sst>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8" formatCode="&quot;£&quot;#,##0.00;[Red]\-&quot;£&quot;#,##0.00"/>
    <numFmt numFmtId="44" formatCode="_-&quot;£&quot;* #,##0.00_-;\-&quot;£&quot;* #,##0.00_-;_-&quot;£&quot;* &quot;-&quot;??_-;_-@_-"/>
    <numFmt numFmtId="43" formatCode="_-* #,##0.00_-;\-* #,##0.00_-;_-* &quot;-&quot;??_-;_-@_-"/>
    <numFmt numFmtId="164" formatCode="&quot;£&quot;#,##0.0000"/>
    <numFmt numFmtId="165" formatCode="0.0"/>
    <numFmt numFmtId="166" formatCode="0.0000"/>
    <numFmt numFmtId="167" formatCode="#,##0.000"/>
  </numFmts>
  <fonts count="48" x14ac:knownFonts="1">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b/>
      <sz val="36"/>
      <color rgb="FF000000"/>
      <name val="Calibri"/>
      <family val="2"/>
    </font>
    <font>
      <b/>
      <sz val="11"/>
      <color rgb="FF000000"/>
      <name val="Calibri"/>
      <family val="2"/>
      <scheme val="minor"/>
    </font>
    <font>
      <b/>
      <sz val="11"/>
      <color rgb="FF000000"/>
      <name val="Calibri"/>
      <family val="2"/>
    </font>
    <font>
      <b/>
      <sz val="11"/>
      <color rgb="FFFF0000"/>
      <name val="Calibri"/>
      <family val="2"/>
    </font>
    <font>
      <sz val="9"/>
      <color rgb="FF000000"/>
      <name val="Calibri"/>
      <family val="2"/>
    </font>
    <font>
      <b/>
      <sz val="16"/>
      <name val="Calibri"/>
      <family val="2"/>
      <scheme val="minor"/>
    </font>
    <font>
      <sz val="12"/>
      <color theme="0"/>
      <name val="Arial"/>
      <family val="2"/>
    </font>
    <font>
      <sz val="12"/>
      <name val="Arial"/>
      <family val="2"/>
    </font>
    <font>
      <b/>
      <sz val="20"/>
      <color theme="1"/>
      <name val="Calibri"/>
      <family val="2"/>
      <scheme val="minor"/>
    </font>
    <font>
      <b/>
      <sz val="20"/>
      <color theme="0"/>
      <name val="Calibri"/>
      <family val="2"/>
      <scheme val="minor"/>
    </font>
    <font>
      <u/>
      <sz val="12"/>
      <color theme="10"/>
      <name val="Calibri"/>
      <family val="2"/>
      <scheme val="minor"/>
    </font>
    <font>
      <u/>
      <sz val="12"/>
      <color theme="11"/>
      <name val="Calibri"/>
      <family val="2"/>
      <scheme val="minor"/>
    </font>
    <font>
      <sz val="12"/>
      <name val="Calibri"/>
      <family val="2"/>
      <scheme val="minor"/>
    </font>
    <font>
      <b/>
      <sz val="12"/>
      <color theme="1"/>
      <name val="Arial"/>
      <family val="2"/>
    </font>
    <font>
      <sz val="11"/>
      <color theme="1"/>
      <name val="Arial"/>
      <family val="2"/>
    </font>
    <font>
      <b/>
      <sz val="16"/>
      <color theme="1"/>
      <name val="Arial"/>
      <family val="2"/>
    </font>
    <font>
      <b/>
      <sz val="11"/>
      <color theme="1"/>
      <name val="Arial"/>
      <family val="2"/>
    </font>
    <font>
      <sz val="11"/>
      <color rgb="FFFF0000"/>
      <name val="Arial"/>
      <family val="2"/>
    </font>
    <font>
      <b/>
      <sz val="16"/>
      <name val="Arial"/>
      <family val="2"/>
    </font>
    <font>
      <b/>
      <sz val="12"/>
      <name val="Arial"/>
      <family val="2"/>
    </font>
    <font>
      <b/>
      <sz val="12"/>
      <color theme="0"/>
      <name val="Arial"/>
      <family val="2"/>
    </font>
    <font>
      <b/>
      <sz val="10"/>
      <color theme="0"/>
      <name val="Arial"/>
      <family val="2"/>
    </font>
    <font>
      <b/>
      <sz val="11"/>
      <name val="Calibri"/>
      <family val="2"/>
    </font>
    <font>
      <b/>
      <u/>
      <sz val="14"/>
      <name val="Arial"/>
      <family val="2"/>
    </font>
    <font>
      <b/>
      <sz val="12"/>
      <color indexed="8"/>
      <name val="Arial"/>
      <family val="2"/>
    </font>
    <font>
      <sz val="12"/>
      <color indexed="8"/>
      <name val="Arial"/>
      <family val="2"/>
    </font>
    <font>
      <b/>
      <sz val="14"/>
      <color rgb="FFFF0000"/>
      <name val="Arial"/>
      <family val="2"/>
    </font>
    <font>
      <sz val="12"/>
      <color rgb="FFFFFFFF"/>
      <name val="Calibri"/>
      <family val="2"/>
      <scheme val="minor"/>
    </font>
    <font>
      <sz val="12"/>
      <color rgb="FFFF0000"/>
      <name val="Arial"/>
      <family val="2"/>
    </font>
    <font>
      <b/>
      <sz val="11"/>
      <color theme="1"/>
      <name val="Calibri"/>
      <family val="2"/>
      <scheme val="minor"/>
    </font>
    <font>
      <b/>
      <sz val="11"/>
      <color theme="0"/>
      <name val="Calibri"/>
      <family val="2"/>
      <scheme val="minor"/>
    </font>
    <font>
      <sz val="16"/>
      <color theme="1"/>
      <name val="Calibri"/>
      <family val="2"/>
      <scheme val="minor"/>
    </font>
    <font>
      <b/>
      <sz val="16"/>
      <color theme="0"/>
      <name val="Calibri"/>
      <family val="2"/>
      <scheme val="minor"/>
    </font>
    <font>
      <sz val="12"/>
      <color rgb="FF000000"/>
      <name val="Arial"/>
      <family val="2"/>
    </font>
    <font>
      <b/>
      <u/>
      <sz val="12"/>
      <color rgb="FF000000"/>
      <name val="Arial"/>
      <family val="2"/>
    </font>
    <font>
      <u/>
      <sz val="12"/>
      <color rgb="FF000000"/>
      <name val="Arial"/>
      <family val="2"/>
    </font>
    <font>
      <b/>
      <u/>
      <sz val="12"/>
      <name val="Arial"/>
      <family val="2"/>
    </font>
    <font>
      <b/>
      <sz val="20"/>
      <color rgb="FF000000"/>
      <name val="Calibri"/>
      <family val="2"/>
    </font>
    <font>
      <b/>
      <sz val="11"/>
      <color rgb="FF000000"/>
      <name val="Calibri"/>
      <family val="2"/>
    </font>
    <font>
      <b/>
      <sz val="28"/>
      <color rgb="FF000000"/>
      <name val="Calibri"/>
      <family val="2"/>
    </font>
    <font>
      <b/>
      <sz val="11"/>
      <name val="Calibri"/>
      <family val="2"/>
    </font>
    <font>
      <b/>
      <sz val="11"/>
      <color rgb="FF000000"/>
      <name val="Calibri"/>
      <family val="2"/>
      <scheme val="minor"/>
    </font>
    <font>
      <b/>
      <sz val="12"/>
      <color rgb="FF000000"/>
      <name val="Arial"/>
      <family val="2"/>
    </font>
    <font>
      <b/>
      <sz val="12"/>
      <color rgb="FFFF0000"/>
      <name val="Arial"/>
      <family val="2"/>
    </font>
  </fonts>
  <fills count="32">
    <fill>
      <patternFill patternType="none"/>
    </fill>
    <fill>
      <patternFill patternType="gray125"/>
    </fill>
    <fill>
      <patternFill patternType="solid">
        <fgColor rgb="FFFFFFC7"/>
        <bgColor rgb="FFFFFFC7"/>
      </patternFill>
    </fill>
    <fill>
      <patternFill patternType="solid">
        <fgColor rgb="FFC6D9F0"/>
        <bgColor rgb="FFC6D9F0"/>
      </patternFill>
    </fill>
    <fill>
      <patternFill patternType="solid">
        <fgColor rgb="FFCCFFCC"/>
        <bgColor rgb="FFD9959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theme="0"/>
        <bgColor indexed="64"/>
      </patternFill>
    </fill>
    <fill>
      <patternFill patternType="solid">
        <fgColor theme="0" tint="-0.34998626667073579"/>
        <bgColor indexed="64"/>
      </patternFill>
    </fill>
    <fill>
      <patternFill patternType="solid">
        <fgColor theme="3"/>
        <bgColor indexed="64"/>
      </patternFill>
    </fill>
    <fill>
      <patternFill patternType="solid">
        <fgColor rgb="FFFFEB8A"/>
        <bgColor indexed="64"/>
      </patternFill>
    </fill>
    <fill>
      <patternFill patternType="solid">
        <fgColor rgb="FFCCFFCC"/>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theme="1"/>
        <bgColor indexed="64"/>
      </patternFill>
    </fill>
    <fill>
      <patternFill patternType="solid">
        <fgColor indexed="8"/>
        <bgColor indexed="64"/>
      </patternFill>
    </fill>
    <fill>
      <patternFill patternType="solid">
        <fgColor rgb="FFCCFFCC"/>
        <bgColor rgb="FFC6D9F0"/>
      </patternFill>
    </fill>
    <fill>
      <patternFill patternType="solid">
        <fgColor rgb="FFFEFDBB"/>
        <bgColor indexed="64"/>
      </patternFill>
    </fill>
    <fill>
      <patternFill patternType="solid">
        <fgColor rgb="FFFEFDBB"/>
        <bgColor rgb="FFFFFFC7"/>
      </patternFill>
    </fill>
    <fill>
      <patternFill patternType="solid">
        <fgColor theme="0"/>
        <bgColor rgb="FFC6D9F0"/>
      </patternFill>
    </fill>
    <fill>
      <patternFill patternType="solid">
        <fgColor rgb="FF1F497D"/>
        <bgColor rgb="FF000000"/>
      </patternFill>
    </fill>
    <fill>
      <patternFill patternType="solid">
        <fgColor theme="0"/>
        <bgColor rgb="FFD8D8D8"/>
      </patternFill>
    </fill>
    <fill>
      <patternFill patternType="solid">
        <fgColor rgb="FFD8D8D8"/>
        <bgColor rgb="FFD8D8D8"/>
      </patternFill>
    </fill>
    <fill>
      <patternFill patternType="solid">
        <fgColor theme="0" tint="-0.249977111117893"/>
        <bgColor indexed="64"/>
      </patternFill>
    </fill>
    <fill>
      <patternFill patternType="solid">
        <fgColor rgb="FF000090"/>
        <bgColor indexed="64"/>
      </patternFill>
    </fill>
    <fill>
      <patternFill patternType="solid">
        <fgColor rgb="FFF94946"/>
        <bgColor rgb="FF000000"/>
      </patternFill>
    </fill>
    <fill>
      <patternFill patternType="solid">
        <fgColor rgb="FFF94946"/>
        <bgColor indexed="64"/>
      </patternFill>
    </fill>
    <fill>
      <patternFill patternType="solid">
        <fgColor theme="4" tint="0.59999389629810485"/>
        <bgColor rgb="FFC6D9F0"/>
      </patternFill>
    </fill>
    <fill>
      <patternFill patternType="solid">
        <fgColor theme="0" tint="-0.14999847407452621"/>
        <bgColor rgb="FFD8D8D8"/>
      </patternFill>
    </fill>
  </fills>
  <borders count="60">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style="medium">
        <color rgb="FF000000"/>
      </left>
      <right/>
      <top/>
      <bottom style="medium">
        <color auto="1"/>
      </bottom>
      <diagonal/>
    </border>
    <border>
      <left style="thin">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diagonal/>
    </border>
  </borders>
  <cellStyleXfs count="157">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348">
    <xf numFmtId="0" fontId="0" fillId="0" borderId="0" xfId="0"/>
    <xf numFmtId="0" fontId="0" fillId="8" borderId="0" xfId="0" applyFill="1"/>
    <xf numFmtId="0" fontId="11" fillId="12" borderId="2" xfId="0" applyFont="1" applyFill="1" applyBorder="1" applyAlignment="1" applyProtection="1">
      <alignment horizontal="center" vertical="center"/>
      <protection locked="0"/>
    </xf>
    <xf numFmtId="0" fontId="11" fillId="0" borderId="17" xfId="0" applyFont="1" applyBorder="1" applyAlignment="1">
      <alignment wrapText="1"/>
    </xf>
    <xf numFmtId="0" fontId="11" fillId="8" borderId="16" xfId="0" applyFont="1" applyFill="1" applyBorder="1" applyAlignment="1">
      <alignment wrapText="1"/>
    </xf>
    <xf numFmtId="0" fontId="11" fillId="17" borderId="6" xfId="0" applyFont="1" applyFill="1" applyBorder="1" applyAlignment="1" applyProtection="1">
      <alignment horizontal="center" vertical="center"/>
      <protection locked="0"/>
    </xf>
    <xf numFmtId="0" fontId="11" fillId="17" borderId="2" xfId="0" applyFont="1" applyFill="1" applyBorder="1" applyAlignment="1" applyProtection="1">
      <alignment horizontal="center" vertical="center"/>
      <protection locked="0"/>
    </xf>
    <xf numFmtId="0" fontId="11" fillId="17" borderId="25" xfId="0" applyFont="1" applyFill="1" applyBorder="1" applyAlignment="1" applyProtection="1">
      <alignment horizontal="center" vertical="center"/>
      <protection locked="0"/>
    </xf>
    <xf numFmtId="0" fontId="11" fillId="12" borderId="3" xfId="0" applyFont="1" applyFill="1" applyBorder="1" applyAlignment="1" applyProtection="1">
      <alignment vertical="center"/>
      <protection locked="0"/>
    </xf>
    <xf numFmtId="0" fontId="11" fillId="12" borderId="5" xfId="0" applyFont="1" applyFill="1" applyBorder="1" applyAlignment="1" applyProtection="1">
      <alignment vertical="center"/>
      <protection locked="0"/>
    </xf>
    <xf numFmtId="9" fontId="28" fillId="0" borderId="2" xfId="2" applyNumberFormat="1" applyFont="1" applyFill="1" applyBorder="1" applyAlignment="1" applyProtection="1">
      <alignment horizontal="left" vertical="center" wrapText="1"/>
    </xf>
    <xf numFmtId="0" fontId="0" fillId="8" borderId="21" xfId="0" applyFill="1" applyBorder="1"/>
    <xf numFmtId="0" fontId="0" fillId="8" borderId="24" xfId="0" applyFill="1" applyBorder="1"/>
    <xf numFmtId="44" fontId="28" fillId="12" borderId="2" xfId="2" applyFont="1" applyFill="1" applyBorder="1" applyAlignment="1" applyProtection="1">
      <alignment vertical="center" wrapText="1"/>
      <protection locked="0"/>
    </xf>
    <xf numFmtId="10" fontId="28" fillId="12" borderId="2" xfId="1" applyNumberFormat="1" applyFont="1" applyFill="1" applyBorder="1" applyAlignment="1" applyProtection="1">
      <alignment horizontal="left" vertical="center" wrapText="1"/>
      <protection locked="0"/>
    </xf>
    <xf numFmtId="0" fontId="11" fillId="8" borderId="17" xfId="0" applyFont="1" applyFill="1" applyBorder="1" applyAlignment="1">
      <alignment wrapText="1"/>
    </xf>
    <xf numFmtId="0" fontId="0" fillId="0" borderId="16" xfId="0" applyBorder="1"/>
    <xf numFmtId="0" fontId="4" fillId="25" borderId="37" xfId="0" applyFont="1" applyFill="1" applyBorder="1" applyAlignment="1">
      <alignment vertical="center" wrapText="1"/>
    </xf>
    <xf numFmtId="0" fontId="5" fillId="27" borderId="42" xfId="0" applyFont="1" applyFill="1" applyBorder="1" applyAlignment="1" applyProtection="1">
      <alignment vertical="center"/>
    </xf>
    <xf numFmtId="0" fontId="5" fillId="28" borderId="22" xfId="0" applyFont="1" applyFill="1" applyBorder="1" applyAlignment="1" applyProtection="1">
      <alignment vertical="center"/>
    </xf>
    <xf numFmtId="164" fontId="34" fillId="27" borderId="14" xfId="0" applyNumberFormat="1" applyFont="1" applyFill="1" applyBorder="1" applyAlignment="1" applyProtection="1">
      <alignment horizontal="center"/>
    </xf>
    <xf numFmtId="164" fontId="36" fillId="29" borderId="14" xfId="0" applyNumberFormat="1" applyFont="1" applyFill="1" applyBorder="1" applyAlignment="1" applyProtection="1">
      <alignment horizontal="center"/>
    </xf>
    <xf numFmtId="0" fontId="5" fillId="8" borderId="37" xfId="0" applyFont="1" applyFill="1" applyBorder="1" applyAlignment="1" applyProtection="1">
      <alignment horizontal="center" vertical="center" wrapText="1"/>
    </xf>
    <xf numFmtId="0" fontId="0" fillId="8" borderId="0" xfId="0" applyFill="1" applyBorder="1" applyProtection="1"/>
    <xf numFmtId="0" fontId="0" fillId="8" borderId="21" xfId="0" applyFill="1" applyBorder="1" applyProtection="1"/>
    <xf numFmtId="0" fontId="0" fillId="8" borderId="23" xfId="0" applyFont="1" applyFill="1" applyBorder="1" applyAlignment="1"/>
    <xf numFmtId="0" fontId="0" fillId="8" borderId="1" xfId="0" applyFill="1" applyBorder="1" applyProtection="1"/>
    <xf numFmtId="167" fontId="0" fillId="8" borderId="0" xfId="0" applyNumberFormat="1" applyFill="1" applyBorder="1" applyAlignment="1" applyProtection="1">
      <alignment horizontal="center"/>
    </xf>
    <xf numFmtId="0" fontId="0" fillId="8" borderId="22" xfId="0" applyFont="1" applyFill="1" applyBorder="1" applyAlignment="1"/>
    <xf numFmtId="0" fontId="11" fillId="8" borderId="15" xfId="0" applyFont="1" applyFill="1" applyBorder="1" applyAlignment="1">
      <alignment wrapText="1"/>
    </xf>
    <xf numFmtId="0" fontId="23" fillId="8" borderId="15" xfId="0" applyFont="1" applyFill="1" applyBorder="1" applyAlignment="1">
      <alignment horizontal="left" vertical="center" wrapText="1"/>
    </xf>
    <xf numFmtId="0" fontId="23" fillId="8" borderId="16"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wrapText="1"/>
    </xf>
    <xf numFmtId="0" fontId="23" fillId="8" borderId="15" xfId="0" applyFont="1" applyFill="1" applyBorder="1" applyAlignment="1">
      <alignment horizontal="left" wrapText="1"/>
    </xf>
    <xf numFmtId="0" fontId="11" fillId="8" borderId="17" xfId="0" applyFont="1" applyFill="1" applyBorder="1" applyAlignment="1">
      <alignment horizontal="left" vertical="center" wrapText="1"/>
    </xf>
    <xf numFmtId="0" fontId="4" fillId="24" borderId="15" xfId="0" applyFont="1" applyFill="1" applyBorder="1" applyAlignment="1">
      <alignment horizontal="center" vertical="center" wrapText="1"/>
    </xf>
    <xf numFmtId="0" fontId="23" fillId="8" borderId="16" xfId="0" applyFont="1" applyFill="1" applyBorder="1" applyAlignment="1">
      <alignment horizontal="left" wrapText="1"/>
    </xf>
    <xf numFmtId="0" fontId="37" fillId="30" borderId="58" xfId="0" applyFont="1" applyFill="1" applyBorder="1" applyAlignment="1">
      <alignment horizontal="left" vertical="center" wrapText="1"/>
    </xf>
    <xf numFmtId="3" fontId="37" fillId="4" borderId="58" xfId="0" applyNumberFormat="1" applyFont="1" applyFill="1" applyBorder="1" applyAlignment="1">
      <alignment horizontal="left" vertical="center" wrapText="1"/>
    </xf>
    <xf numFmtId="0" fontId="37" fillId="2" borderId="58" xfId="0" applyFont="1" applyFill="1" applyBorder="1" applyAlignment="1">
      <alignment horizontal="left" vertical="center" wrapText="1"/>
    </xf>
    <xf numFmtId="0" fontId="11" fillId="5" borderId="58" xfId="0" applyFont="1" applyFill="1" applyBorder="1" applyAlignment="1">
      <alignment horizontal="left" vertical="center" wrapText="1"/>
    </xf>
    <xf numFmtId="164" fontId="23" fillId="7" borderId="5" xfId="0" applyNumberFormat="1" applyFont="1" applyFill="1" applyBorder="1" applyAlignment="1">
      <alignment horizontal="left" vertical="center" wrapText="1"/>
    </xf>
    <xf numFmtId="0" fontId="23" fillId="26" borderId="14" xfId="0" applyFont="1" applyFill="1" applyBorder="1" applyAlignment="1">
      <alignment vertical="top" wrapText="1"/>
    </xf>
    <xf numFmtId="0" fontId="37" fillId="8" borderId="16" xfId="0" applyFont="1" applyFill="1" applyBorder="1" applyAlignment="1">
      <alignment horizontal="left" vertical="top" wrapText="1"/>
    </xf>
    <xf numFmtId="0" fontId="11" fillId="8" borderId="16" xfId="0" applyFont="1" applyFill="1" applyBorder="1" applyAlignment="1">
      <alignment horizontal="left" vertical="top" wrapText="1"/>
    </xf>
    <xf numFmtId="0" fontId="23" fillId="26" borderId="15" xfId="0" applyFont="1" applyFill="1" applyBorder="1" applyAlignment="1">
      <alignment vertical="top" wrapText="1"/>
    </xf>
    <xf numFmtId="0" fontId="37" fillId="8" borderId="15" xfId="0" applyFont="1" applyFill="1" applyBorder="1" applyAlignment="1">
      <alignment horizontal="left" vertical="top" wrapText="1"/>
    </xf>
    <xf numFmtId="0" fontId="11" fillId="0" borderId="16" xfId="0" applyFont="1" applyBorder="1" applyAlignment="1">
      <alignment vertical="top" wrapText="1"/>
    </xf>
    <xf numFmtId="0" fontId="11" fillId="8" borderId="16" xfId="0" applyFont="1" applyFill="1" applyBorder="1" applyAlignment="1">
      <alignment vertical="top" wrapText="1"/>
    </xf>
    <xf numFmtId="0" fontId="37" fillId="8" borderId="17" xfId="0" applyFont="1" applyFill="1" applyBorder="1" applyAlignment="1">
      <alignment horizontal="left" vertical="top" wrapText="1"/>
    </xf>
    <xf numFmtId="0" fontId="23" fillId="26" borderId="14" xfId="0" applyFont="1" applyFill="1" applyBorder="1" applyAlignment="1">
      <alignment horizontal="left" wrapText="1"/>
    </xf>
    <xf numFmtId="164" fontId="23" fillId="6" borderId="5" xfId="0" applyNumberFormat="1" applyFont="1" applyFill="1" applyBorder="1" applyAlignment="1">
      <alignment horizontal="left" vertical="center" wrapText="1"/>
    </xf>
    <xf numFmtId="0" fontId="11" fillId="0" borderId="14" xfId="0" applyFont="1" applyFill="1" applyBorder="1" applyAlignment="1">
      <alignment vertical="top" wrapText="1"/>
    </xf>
    <xf numFmtId="0" fontId="11" fillId="0" borderId="15" xfId="0" applyFont="1" applyFill="1" applyBorder="1" applyAlignment="1">
      <alignment vertical="top" wrapText="1"/>
    </xf>
    <xf numFmtId="0" fontId="23" fillId="26" borderId="15" xfId="0" applyFont="1" applyFill="1" applyBorder="1" applyAlignment="1">
      <alignment wrapText="1"/>
    </xf>
    <xf numFmtId="0" fontId="23" fillId="26" borderId="16" xfId="0" applyFont="1" applyFill="1" applyBorder="1" applyAlignment="1">
      <alignment vertical="top" wrapText="1"/>
    </xf>
    <xf numFmtId="0" fontId="41" fillId="25" borderId="15" xfId="0" applyFont="1" applyFill="1" applyBorder="1" applyAlignment="1">
      <alignment horizontal="center" vertical="center" wrapText="1"/>
    </xf>
    <xf numFmtId="0" fontId="0" fillId="0" borderId="0" xfId="0" applyFont="1"/>
    <xf numFmtId="0" fontId="11" fillId="12" borderId="6" xfId="0" applyFont="1" applyFill="1" applyBorder="1" applyAlignment="1" applyProtection="1">
      <alignment horizontal="center" vertical="center"/>
      <protection locked="0"/>
    </xf>
    <xf numFmtId="0" fontId="11" fillId="12" borderId="49" xfId="0" applyFont="1" applyFill="1" applyBorder="1" applyAlignment="1" applyProtection="1">
      <alignment horizontal="center" vertical="center"/>
      <protection locked="0"/>
    </xf>
    <xf numFmtId="0" fontId="10" fillId="10" borderId="52" xfId="0" applyFont="1" applyFill="1" applyBorder="1" applyAlignment="1" applyProtection="1">
      <alignment horizontal="center" vertical="center" wrapText="1"/>
    </xf>
    <xf numFmtId="0" fontId="10" fillId="10" borderId="2" xfId="0" applyFont="1" applyFill="1" applyBorder="1" applyAlignment="1" applyProtection="1">
      <alignment horizontal="center" vertical="center" wrapText="1"/>
    </xf>
    <xf numFmtId="0" fontId="18" fillId="8" borderId="0" xfId="0" applyFont="1" applyFill="1" applyProtection="1"/>
    <xf numFmtId="0" fontId="18" fillId="8" borderId="0" xfId="0" applyFont="1" applyFill="1" applyAlignment="1" applyProtection="1">
      <alignment horizontal="right"/>
    </xf>
    <xf numFmtId="0" fontId="17" fillId="8" borderId="0" xfId="0" applyFont="1" applyFill="1" applyAlignment="1" applyProtection="1">
      <alignment horizontal="center"/>
    </xf>
    <xf numFmtId="0" fontId="20" fillId="8" borderId="0" xfId="0" applyFont="1" applyFill="1" applyAlignment="1" applyProtection="1">
      <alignment horizontal="left"/>
    </xf>
    <xf numFmtId="0" fontId="0" fillId="0" borderId="0" xfId="0" applyProtection="1"/>
    <xf numFmtId="0" fontId="5" fillId="0" borderId="29" xfId="0" applyFont="1" applyBorder="1" applyAlignment="1" applyProtection="1">
      <alignment vertical="center" wrapText="1"/>
    </xf>
    <xf numFmtId="0" fontId="6" fillId="2" borderId="29" xfId="0" applyFont="1" applyFill="1" applyBorder="1" applyAlignment="1" applyProtection="1">
      <alignment vertical="center" wrapText="1"/>
    </xf>
    <xf numFmtId="0" fontId="6" fillId="3" borderId="29" xfId="0" applyFont="1" applyFill="1" applyBorder="1" applyAlignment="1" applyProtection="1">
      <alignment vertical="center" wrapText="1"/>
    </xf>
    <xf numFmtId="3" fontId="8" fillId="4" borderId="29" xfId="0" applyNumberFormat="1" applyFont="1" applyFill="1" applyBorder="1" applyAlignment="1" applyProtection="1">
      <alignment horizontal="center" vertical="center" wrapText="1"/>
    </xf>
    <xf numFmtId="3" fontId="8" fillId="5" borderId="29" xfId="0" applyNumberFormat="1" applyFont="1" applyFill="1" applyBorder="1" applyAlignment="1" applyProtection="1">
      <alignment horizontal="center" vertical="center" wrapText="1"/>
    </xf>
    <xf numFmtId="0" fontId="6" fillId="6" borderId="29" xfId="0" applyFont="1" applyFill="1" applyBorder="1" applyAlignment="1" applyProtection="1">
      <alignment vertical="center" wrapText="1"/>
    </xf>
    <xf numFmtId="0" fontId="6" fillId="7" borderId="29" xfId="0" applyFont="1" applyFill="1" applyBorder="1" applyAlignment="1" applyProtection="1">
      <alignment vertical="center" wrapText="1"/>
    </xf>
    <xf numFmtId="0" fontId="6" fillId="8" borderId="1" xfId="0" applyFont="1" applyFill="1" applyBorder="1" applyAlignment="1" applyProtection="1">
      <alignment vertical="center" wrapText="1"/>
    </xf>
    <xf numFmtId="0" fontId="6" fillId="8" borderId="0" xfId="0" applyFont="1" applyFill="1" applyBorder="1" applyAlignment="1" applyProtection="1">
      <alignment vertical="center" wrapText="1"/>
    </xf>
    <xf numFmtId="0" fontId="6" fillId="8" borderId="0" xfId="0" applyFont="1" applyFill="1" applyBorder="1" applyAlignment="1" applyProtection="1">
      <alignment horizontal="left" vertical="center" wrapText="1"/>
    </xf>
    <xf numFmtId="0" fontId="2" fillId="10" borderId="29" xfId="0" applyFont="1" applyFill="1" applyBorder="1" applyAlignment="1" applyProtection="1">
      <alignment horizontal="center" vertical="center"/>
    </xf>
    <xf numFmtId="0" fontId="2" fillId="10" borderId="6" xfId="0" applyFont="1" applyFill="1" applyBorder="1" applyAlignment="1" applyProtection="1">
      <alignment horizontal="center" vertical="center"/>
    </xf>
    <xf numFmtId="3" fontId="11" fillId="11" borderId="6" xfId="0" applyNumberFormat="1" applyFont="1" applyFill="1" applyBorder="1" applyAlignment="1" applyProtection="1">
      <alignment horizontal="center" vertical="center" wrapText="1"/>
    </xf>
    <xf numFmtId="0" fontId="11" fillId="11" borderId="6" xfId="0" applyFont="1" applyFill="1" applyBorder="1" applyAlignment="1" applyProtection="1">
      <alignment horizontal="center" vertical="center" wrapText="1"/>
    </xf>
    <xf numFmtId="164" fontId="0" fillId="5" borderId="2" xfId="0" applyNumberFormat="1" applyFill="1" applyBorder="1" applyAlignment="1" applyProtection="1">
      <alignment horizontal="center" vertical="center"/>
    </xf>
    <xf numFmtId="164" fontId="0" fillId="5" borderId="6" xfId="0" applyNumberFormat="1" applyFill="1" applyBorder="1" applyAlignment="1" applyProtection="1">
      <alignment horizontal="center" vertical="center"/>
    </xf>
    <xf numFmtId="0" fontId="0" fillId="11" borderId="2" xfId="0" applyFill="1" applyBorder="1" applyAlignment="1" applyProtection="1">
      <alignment horizontal="center" vertical="center"/>
    </xf>
    <xf numFmtId="164" fontId="0" fillId="6" borderId="35" xfId="0" applyNumberFormat="1" applyFill="1" applyBorder="1" applyAlignment="1" applyProtection="1">
      <alignment horizontal="center" vertical="center"/>
    </xf>
    <xf numFmtId="0" fontId="2" fillId="10" borderId="26" xfId="0" applyFont="1" applyFill="1" applyBorder="1" applyAlignment="1" applyProtection="1">
      <alignment horizontal="center" vertical="center"/>
    </xf>
    <xf numFmtId="0" fontId="2" fillId="10" borderId="10" xfId="0" applyFont="1" applyFill="1" applyBorder="1" applyAlignment="1" applyProtection="1">
      <alignment horizontal="center" vertical="center"/>
    </xf>
    <xf numFmtId="3" fontId="11" fillId="11" borderId="2" xfId="0" applyNumberFormat="1" applyFont="1" applyFill="1" applyBorder="1" applyAlignment="1" applyProtection="1">
      <alignment horizontal="center" vertical="center" wrapText="1"/>
    </xf>
    <xf numFmtId="0" fontId="11" fillId="11" borderId="2" xfId="0" applyFont="1" applyFill="1" applyBorder="1" applyAlignment="1" applyProtection="1">
      <alignment horizontal="center" vertical="center" wrapText="1"/>
    </xf>
    <xf numFmtId="1" fontId="0" fillId="11" borderId="2" xfId="0" applyNumberFormat="1" applyFill="1" applyBorder="1" applyAlignment="1" applyProtection="1">
      <alignment horizontal="center" vertical="center"/>
    </xf>
    <xf numFmtId="0" fontId="2" fillId="10" borderId="47" xfId="0" applyFont="1" applyFill="1" applyBorder="1" applyAlignment="1" applyProtection="1">
      <alignment horizontal="center" vertical="center"/>
    </xf>
    <xf numFmtId="0" fontId="2" fillId="10" borderId="48" xfId="0" applyFont="1" applyFill="1" applyBorder="1" applyAlignment="1" applyProtection="1">
      <alignment horizontal="center" vertical="center"/>
    </xf>
    <xf numFmtId="3" fontId="11" fillId="11" borderId="49" xfId="0" applyNumberFormat="1" applyFont="1" applyFill="1" applyBorder="1" applyAlignment="1" applyProtection="1">
      <alignment horizontal="center" vertical="center" wrapText="1"/>
    </xf>
    <xf numFmtId="0" fontId="11" fillId="11" borderId="49" xfId="0" applyFont="1" applyFill="1" applyBorder="1" applyAlignment="1" applyProtection="1">
      <alignment horizontal="center" vertical="center" wrapText="1"/>
    </xf>
    <xf numFmtId="164" fontId="0" fillId="5" borderId="49" xfId="0" applyNumberFormat="1" applyFill="1" applyBorder="1" applyAlignment="1" applyProtection="1">
      <alignment horizontal="center" vertical="center"/>
    </xf>
    <xf numFmtId="1" fontId="0" fillId="11" borderId="49" xfId="0" applyNumberFormat="1" applyFill="1" applyBorder="1" applyAlignment="1" applyProtection="1">
      <alignment horizontal="center" vertical="center"/>
    </xf>
    <xf numFmtId="164" fontId="0" fillId="6" borderId="50" xfId="0" applyNumberFormat="1" applyFill="1" applyBorder="1" applyAlignment="1" applyProtection="1">
      <alignment horizontal="center" vertical="center"/>
    </xf>
    <xf numFmtId="164" fontId="13" fillId="7" borderId="14" xfId="0" applyNumberFormat="1" applyFont="1" applyFill="1" applyBorder="1" applyAlignment="1" applyProtection="1">
      <alignment horizontal="center" vertical="center"/>
    </xf>
    <xf numFmtId="0" fontId="0" fillId="0" borderId="1" xfId="0" applyBorder="1" applyProtection="1"/>
    <xf numFmtId="0" fontId="0" fillId="0" borderId="0" xfId="0" applyBorder="1" applyProtection="1"/>
    <xf numFmtId="0" fontId="0" fillId="0" borderId="21" xfId="0" applyBorder="1" applyProtection="1"/>
    <xf numFmtId="164" fontId="0" fillId="13" borderId="2" xfId="0" applyNumberFormat="1" applyFill="1" applyBorder="1" applyAlignment="1" applyProtection="1">
      <alignment horizontal="center" vertical="center"/>
      <protection locked="0"/>
    </xf>
    <xf numFmtId="164" fontId="0" fillId="13" borderId="6" xfId="0" applyNumberFormat="1" applyFill="1" applyBorder="1" applyAlignment="1" applyProtection="1">
      <alignment horizontal="center" vertical="center"/>
      <protection locked="0"/>
    </xf>
    <xf numFmtId="1" fontId="0" fillId="11" borderId="6" xfId="0" applyNumberFormat="1" applyFill="1" applyBorder="1" applyAlignment="1" applyProtection="1">
      <alignment horizontal="center" vertical="center"/>
    </xf>
    <xf numFmtId="164" fontId="0" fillId="6" borderId="59" xfId="0" applyNumberFormat="1" applyFill="1" applyBorder="1" applyAlignment="1" applyProtection="1">
      <alignment horizontal="center" vertical="center"/>
    </xf>
    <xf numFmtId="164" fontId="13" fillId="7" borderId="39" xfId="0" applyNumberFormat="1" applyFont="1" applyFill="1" applyBorder="1" applyAlignment="1" applyProtection="1">
      <alignment horizontal="center" vertical="center"/>
    </xf>
    <xf numFmtId="1" fontId="0" fillId="11" borderId="35" xfId="0" applyNumberFormat="1" applyFill="1" applyBorder="1" applyAlignment="1" applyProtection="1">
      <alignment horizontal="center" vertical="center"/>
    </xf>
    <xf numFmtId="164" fontId="0" fillId="6" borderId="34" xfId="0" applyNumberFormat="1" applyFill="1" applyBorder="1" applyAlignment="1" applyProtection="1">
      <alignment horizontal="center" vertical="center"/>
    </xf>
    <xf numFmtId="1" fontId="0" fillId="11" borderId="50" xfId="0" applyNumberFormat="1" applyFill="1" applyBorder="1" applyAlignment="1" applyProtection="1">
      <alignment horizontal="center" vertical="center"/>
    </xf>
    <xf numFmtId="164" fontId="0" fillId="6" borderId="36" xfId="0" applyNumberFormat="1" applyFill="1" applyBorder="1" applyAlignment="1" applyProtection="1">
      <alignment horizontal="center" vertical="center"/>
    </xf>
    <xf numFmtId="0" fontId="5" fillId="8" borderId="38" xfId="0" applyFont="1" applyFill="1" applyBorder="1" applyAlignment="1" applyProtection="1">
      <alignment horizontal="center" vertical="center" wrapText="1"/>
    </xf>
    <xf numFmtId="0" fontId="5" fillId="8" borderId="38" xfId="0" applyFont="1" applyFill="1" applyBorder="1" applyAlignment="1" applyProtection="1">
      <alignment horizontal="left" vertical="center" wrapText="1"/>
    </xf>
    <xf numFmtId="0" fontId="5" fillId="8" borderId="19" xfId="0" applyFont="1" applyFill="1" applyBorder="1" applyAlignment="1" applyProtection="1">
      <alignment horizontal="left" vertical="center" wrapText="1"/>
    </xf>
    <xf numFmtId="0" fontId="5" fillId="8" borderId="20" xfId="0" applyFont="1" applyFill="1" applyBorder="1" applyAlignment="1" applyProtection="1">
      <alignment horizontal="left" vertical="center" wrapText="1"/>
    </xf>
    <xf numFmtId="0" fontId="11" fillId="0" borderId="0" xfId="0" applyFont="1" applyProtection="1"/>
    <xf numFmtId="0" fontId="6" fillId="21" borderId="29" xfId="0" applyFont="1" applyFill="1" applyBorder="1" applyAlignment="1" applyProtection="1">
      <alignment vertical="center" wrapText="1"/>
    </xf>
    <xf numFmtId="0" fontId="6" fillId="19" borderId="29" xfId="0" applyFont="1" applyFill="1" applyBorder="1" applyAlignment="1" applyProtection="1">
      <alignment vertical="center" wrapText="1"/>
    </xf>
    <xf numFmtId="0" fontId="27" fillId="8" borderId="18" xfId="0" applyFont="1" applyFill="1" applyBorder="1" applyProtection="1"/>
    <xf numFmtId="0" fontId="23" fillId="8" borderId="0" xfId="0" applyFont="1" applyFill="1" applyBorder="1" applyAlignment="1" applyProtection="1">
      <alignment horizontal="left"/>
    </xf>
    <xf numFmtId="0" fontId="11" fillId="8" borderId="0" xfId="0" applyFont="1" applyFill="1" applyBorder="1" applyProtection="1"/>
    <xf numFmtId="0" fontId="11" fillId="8" borderId="21" xfId="0" applyFont="1" applyFill="1" applyBorder="1" applyProtection="1"/>
    <xf numFmtId="0" fontId="11" fillId="8" borderId="1" xfId="0" applyFont="1" applyFill="1" applyBorder="1" applyProtection="1"/>
    <xf numFmtId="0" fontId="11" fillId="17" borderId="2" xfId="0" applyFont="1" applyFill="1" applyBorder="1" applyProtection="1"/>
    <xf numFmtId="0" fontId="11" fillId="8" borderId="1" xfId="0" applyFont="1" applyFill="1" applyBorder="1" applyAlignment="1" applyProtection="1">
      <alignment horizontal="center" vertical="center"/>
    </xf>
    <xf numFmtId="0" fontId="23" fillId="20" borderId="2" xfId="0" applyFont="1" applyFill="1" applyBorder="1" applyAlignment="1" applyProtection="1">
      <alignment horizontal="center" vertical="center"/>
    </xf>
    <xf numFmtId="0" fontId="11" fillId="20" borderId="2" xfId="0" applyFont="1" applyFill="1" applyBorder="1" applyAlignment="1" applyProtection="1">
      <alignment horizontal="center" vertical="center"/>
    </xf>
    <xf numFmtId="0" fontId="11" fillId="20" borderId="2" xfId="0" applyFont="1" applyFill="1" applyBorder="1" applyAlignment="1" applyProtection="1">
      <alignment horizontal="center" vertical="center" wrapText="1"/>
    </xf>
    <xf numFmtId="3" fontId="11" fillId="20" borderId="2" xfId="0" applyNumberFormat="1" applyFont="1" applyFill="1" applyBorder="1" applyAlignment="1" applyProtection="1">
      <alignment horizontal="center" vertical="center"/>
    </xf>
    <xf numFmtId="165" fontId="11" fillId="20" borderId="2" xfId="0" applyNumberFormat="1" applyFont="1" applyFill="1" applyBorder="1" applyAlignment="1" applyProtection="1">
      <alignment horizontal="center" vertical="center"/>
    </xf>
    <xf numFmtId="0" fontId="11" fillId="17" borderId="2" xfId="0" applyFont="1" applyFill="1" applyBorder="1" applyAlignment="1" applyProtection="1">
      <alignment horizontal="center" vertical="center"/>
    </xf>
    <xf numFmtId="166" fontId="11" fillId="20" borderId="2" xfId="0" applyNumberFormat="1" applyFont="1" applyFill="1" applyBorder="1" applyAlignment="1" applyProtection="1">
      <alignment horizontal="center" vertical="center"/>
    </xf>
    <xf numFmtId="0" fontId="11" fillId="8" borderId="21" xfId="0" applyFont="1" applyFill="1" applyBorder="1" applyAlignment="1" applyProtection="1">
      <alignment horizontal="center" vertical="center"/>
    </xf>
    <xf numFmtId="0" fontId="11" fillId="0" borderId="0" xfId="0" applyFont="1" applyAlignment="1" applyProtection="1">
      <alignment horizontal="center" vertical="center"/>
    </xf>
    <xf numFmtId="0" fontId="11" fillId="8" borderId="22" xfId="0" applyFont="1" applyFill="1" applyBorder="1" applyProtection="1"/>
    <xf numFmtId="0" fontId="23" fillId="8" borderId="23" xfId="0" applyFont="1" applyFill="1" applyBorder="1" applyAlignment="1" applyProtection="1">
      <alignment horizontal="left"/>
    </xf>
    <xf numFmtId="0" fontId="11" fillId="8" borderId="23" xfId="0" applyFont="1" applyFill="1" applyBorder="1" applyProtection="1"/>
    <xf numFmtId="0" fontId="11" fillId="8" borderId="24" xfId="0" applyFont="1" applyFill="1" applyBorder="1" applyProtection="1"/>
    <xf numFmtId="0" fontId="11" fillId="8" borderId="18" xfId="0" applyFont="1" applyFill="1" applyBorder="1" applyProtection="1"/>
    <xf numFmtId="0" fontId="23" fillId="8" borderId="19" xfId="0" applyFont="1" applyFill="1" applyBorder="1" applyAlignment="1" applyProtection="1">
      <alignment horizontal="left"/>
    </xf>
    <xf numFmtId="0" fontId="11" fillId="8" borderId="19" xfId="0" applyFont="1" applyFill="1" applyBorder="1" applyProtection="1"/>
    <xf numFmtId="0" fontId="11" fillId="8" borderId="20" xfId="0" applyFont="1" applyFill="1" applyBorder="1" applyProtection="1"/>
    <xf numFmtId="0" fontId="22" fillId="0" borderId="21" xfId="0" applyFont="1" applyFill="1" applyBorder="1" applyAlignment="1" applyProtection="1">
      <alignment vertical="center"/>
    </xf>
    <xf numFmtId="0" fontId="22" fillId="0" borderId="0" xfId="0" applyFont="1" applyFill="1" applyBorder="1" applyAlignment="1" applyProtection="1">
      <alignment vertical="center"/>
    </xf>
    <xf numFmtId="0" fontId="22" fillId="17" borderId="0" xfId="0" applyFont="1" applyFill="1" applyBorder="1" applyAlignment="1" applyProtection="1">
      <alignment vertical="center"/>
    </xf>
    <xf numFmtId="0" fontId="11" fillId="17" borderId="30" xfId="0" applyFont="1" applyFill="1" applyBorder="1" applyAlignment="1" applyProtection="1">
      <alignment horizontal="center" vertical="center" wrapText="1"/>
    </xf>
    <xf numFmtId="0" fontId="10" fillId="10" borderId="3" xfId="0" applyFont="1" applyFill="1" applyBorder="1" applyAlignment="1" applyProtection="1">
      <alignment horizontal="center" vertical="center" wrapText="1"/>
    </xf>
    <xf numFmtId="0" fontId="11" fillId="17" borderId="2" xfId="0"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1" fillId="17" borderId="25" xfId="0" applyFont="1" applyFill="1" applyBorder="1" applyAlignment="1" applyProtection="1">
      <alignment horizontal="center" vertical="center" wrapText="1"/>
      <protection locked="0"/>
    </xf>
    <xf numFmtId="0" fontId="11" fillId="18" borderId="25" xfId="0" applyFont="1" applyFill="1" applyBorder="1" applyAlignment="1" applyProtection="1">
      <alignment horizontal="center" vertical="center" wrapText="1"/>
      <protection locked="0"/>
    </xf>
    <xf numFmtId="0" fontId="11" fillId="18" borderId="0" xfId="0" applyFont="1" applyFill="1" applyBorder="1" applyAlignment="1" applyProtection="1">
      <alignment horizontal="center" vertical="center" wrapText="1"/>
      <protection locked="0"/>
    </xf>
    <xf numFmtId="0" fontId="11" fillId="18" borderId="6" xfId="0" applyFont="1" applyFill="1" applyBorder="1" applyAlignment="1" applyProtection="1">
      <alignment horizontal="center" vertical="center" wrapText="1"/>
      <protection locked="0"/>
    </xf>
    <xf numFmtId="0" fontId="11" fillId="17" borderId="0" xfId="0" applyFont="1" applyFill="1" applyBorder="1" applyAlignment="1" applyProtection="1">
      <alignment horizontal="center" vertical="center" wrapText="1"/>
      <protection locked="0"/>
    </xf>
    <xf numFmtId="44" fontId="11" fillId="18" borderId="0" xfId="2" applyFont="1" applyFill="1" applyBorder="1" applyAlignment="1" applyProtection="1">
      <alignment horizontal="center" vertical="center" wrapText="1"/>
      <protection locked="0"/>
    </xf>
    <xf numFmtId="44" fontId="11" fillId="18" borderId="13" xfId="2" applyFont="1" applyFill="1" applyBorder="1" applyAlignment="1" applyProtection="1">
      <alignment horizontal="center" vertical="center" wrapText="1"/>
      <protection locked="0"/>
    </xf>
    <xf numFmtId="0" fontId="11" fillId="18" borderId="9" xfId="0" applyFont="1" applyFill="1" applyBorder="1" applyAlignment="1" applyProtection="1">
      <alignment horizontal="center" vertical="center" wrapText="1"/>
      <protection locked="0"/>
    </xf>
    <xf numFmtId="0" fontId="11" fillId="17" borderId="9" xfId="0" applyFont="1" applyFill="1" applyBorder="1" applyAlignment="1" applyProtection="1">
      <alignment horizontal="center" vertical="center" wrapText="1"/>
      <protection locked="0"/>
    </xf>
    <xf numFmtId="44" fontId="11" fillId="18" borderId="9" xfId="2" applyFont="1" applyFill="1" applyBorder="1" applyAlignment="1" applyProtection="1">
      <alignment horizontal="center" vertical="center" wrapText="1"/>
      <protection locked="0"/>
    </xf>
    <xf numFmtId="44" fontId="11" fillId="18" borderId="10" xfId="2" applyFont="1" applyFill="1" applyBorder="1" applyAlignment="1" applyProtection="1">
      <alignment horizontal="center" vertical="center" wrapText="1"/>
      <protection locked="0"/>
    </xf>
    <xf numFmtId="0" fontId="11" fillId="0" borderId="1" xfId="0" applyFont="1" applyBorder="1" applyProtection="1">
      <protection locked="0"/>
    </xf>
    <xf numFmtId="0" fontId="3" fillId="8" borderId="28" xfId="0" applyFont="1" applyFill="1" applyBorder="1" applyAlignment="1" applyProtection="1">
      <alignment vertical="center" textRotation="90" wrapText="1"/>
      <protection locked="0"/>
    </xf>
    <xf numFmtId="0" fontId="11" fillId="8" borderId="1" xfId="0" applyFont="1" applyFill="1" applyBorder="1" applyProtection="1">
      <protection locked="0"/>
    </xf>
    <xf numFmtId="0" fontId="11" fillId="8" borderId="21" xfId="0" applyFont="1" applyFill="1" applyBorder="1" applyProtection="1">
      <protection locked="0"/>
    </xf>
    <xf numFmtId="0" fontId="11" fillId="18" borderId="10" xfId="0" applyFont="1" applyFill="1" applyBorder="1" applyAlignment="1" applyProtection="1">
      <alignment horizontal="center" vertical="center" wrapText="1"/>
      <protection locked="0"/>
    </xf>
    <xf numFmtId="0" fontId="11" fillId="8" borderId="0" xfId="0" applyFont="1" applyFill="1" applyBorder="1" applyAlignment="1" applyProtection="1">
      <alignment horizontal="center" vertical="center"/>
      <protection locked="0"/>
    </xf>
    <xf numFmtId="0" fontId="11" fillId="8" borderId="0" xfId="0" applyFont="1" applyFill="1" applyBorder="1" applyAlignment="1" applyProtection="1">
      <alignment horizontal="center" vertical="center" wrapText="1"/>
      <protection locked="0"/>
    </xf>
    <xf numFmtId="0" fontId="11" fillId="8" borderId="0" xfId="0" applyFont="1" applyFill="1" applyBorder="1" applyProtection="1">
      <protection locked="0"/>
    </xf>
    <xf numFmtId="0" fontId="11" fillId="8" borderId="22" xfId="0" applyFont="1" applyFill="1" applyBorder="1" applyProtection="1">
      <protection locked="0"/>
    </xf>
    <xf numFmtId="0" fontId="11" fillId="8" borderId="23" xfId="0" applyFont="1" applyFill="1" applyBorder="1" applyAlignment="1" applyProtection="1">
      <alignment horizontal="center" vertical="center"/>
      <protection locked="0"/>
    </xf>
    <xf numFmtId="0" fontId="11" fillId="8" borderId="23" xfId="0" applyFont="1" applyFill="1" applyBorder="1" applyAlignment="1" applyProtection="1">
      <alignment horizontal="center" vertical="center" wrapText="1"/>
      <protection locked="0"/>
    </xf>
    <xf numFmtId="0" fontId="11" fillId="8" borderId="23" xfId="0" applyFont="1" applyFill="1" applyBorder="1" applyProtection="1">
      <protection locked="0"/>
    </xf>
    <xf numFmtId="0" fontId="11" fillId="8" borderId="24" xfId="0" applyFont="1" applyFill="1" applyBorder="1" applyProtection="1">
      <protection locked="0"/>
    </xf>
    <xf numFmtId="0" fontId="11" fillId="0" borderId="0" xfId="0" applyFont="1" applyProtection="1">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Font="1" applyBorder="1" applyProtection="1"/>
    <xf numFmtId="0" fontId="0" fillId="20" borderId="2" xfId="0" applyFill="1" applyBorder="1" applyAlignment="1" applyProtection="1">
      <alignment horizontal="center" vertical="center"/>
    </xf>
    <xf numFmtId="0" fontId="11" fillId="17" borderId="0" xfId="0" applyFont="1" applyFill="1" applyBorder="1" applyProtection="1"/>
    <xf numFmtId="0" fontId="11" fillId="17" borderId="4" xfId="0" applyFont="1" applyFill="1" applyBorder="1" applyAlignment="1" applyProtection="1">
      <alignment horizontal="center" vertical="center" wrapText="1"/>
    </xf>
    <xf numFmtId="0" fontId="10" fillId="10" borderId="7" xfId="0" applyFont="1" applyFill="1" applyBorder="1" applyAlignment="1" applyProtection="1">
      <alignment horizontal="center" vertical="center" wrapText="1"/>
    </xf>
    <xf numFmtId="0" fontId="11" fillId="18" borderId="13" xfId="0" applyFont="1" applyFill="1" applyBorder="1" applyAlignment="1" applyProtection="1">
      <alignment horizontal="center" vertical="center" wrapText="1"/>
      <protection locked="0"/>
    </xf>
    <xf numFmtId="8" fontId="11" fillId="12" borderId="2" xfId="0" applyNumberFormat="1" applyFont="1" applyFill="1" applyBorder="1" applyAlignment="1" applyProtection="1">
      <alignment horizontal="center" vertical="center"/>
      <protection locked="0"/>
    </xf>
    <xf numFmtId="0" fontId="5" fillId="0" borderId="14" xfId="0" applyFont="1" applyBorder="1" applyAlignment="1" applyProtection="1">
      <alignment horizontal="left" vertical="center" wrapText="1"/>
    </xf>
    <xf numFmtId="0" fontId="6" fillId="19" borderId="14" xfId="0" applyFont="1" applyFill="1" applyBorder="1" applyAlignment="1" applyProtection="1">
      <alignment horizontal="left" vertical="center" wrapText="1"/>
    </xf>
    <xf numFmtId="0" fontId="6" fillId="22" borderId="18" xfId="0" applyFont="1" applyFill="1" applyBorder="1" applyAlignment="1" applyProtection="1">
      <alignment vertical="center" wrapText="1"/>
    </xf>
    <xf numFmtId="0" fontId="6" fillId="8" borderId="19" xfId="0" applyFont="1" applyFill="1" applyBorder="1" applyAlignment="1" applyProtection="1">
      <alignment horizontal="left" vertical="center" wrapText="1"/>
    </xf>
    <xf numFmtId="0" fontId="24" fillId="10" borderId="2" xfId="0" applyFont="1" applyFill="1" applyBorder="1" applyAlignment="1" applyProtection="1">
      <alignment vertical="center" wrapText="1"/>
    </xf>
    <xf numFmtId="0" fontId="24" fillId="10" borderId="2" xfId="0" applyFont="1" applyFill="1" applyBorder="1" applyAlignment="1" applyProtection="1">
      <alignment horizontal="center" vertical="center"/>
    </xf>
    <xf numFmtId="0" fontId="28" fillId="16" borderId="2" xfId="0" applyFont="1" applyFill="1" applyBorder="1" applyAlignment="1" applyProtection="1">
      <alignment vertical="center" wrapText="1"/>
    </xf>
    <xf numFmtId="0" fontId="29" fillId="16" borderId="2" xfId="0" applyFont="1" applyFill="1" applyBorder="1" applyAlignment="1" applyProtection="1"/>
    <xf numFmtId="0" fontId="0" fillId="8" borderId="22" xfId="0" applyFill="1" applyBorder="1" applyProtection="1"/>
    <xf numFmtId="0" fontId="0" fillId="8" borderId="23" xfId="0" applyFill="1" applyBorder="1" applyProtection="1"/>
    <xf numFmtId="0" fontId="0" fillId="8" borderId="24" xfId="0" applyFill="1" applyBorder="1" applyProtection="1"/>
    <xf numFmtId="0" fontId="4" fillId="24" borderId="0" xfId="0" applyFont="1" applyFill="1" applyBorder="1" applyAlignment="1" applyProtection="1">
      <alignment vertical="center" wrapText="1"/>
    </xf>
    <xf numFmtId="0" fontId="5" fillId="8" borderId="0" xfId="0" applyFont="1" applyFill="1" applyBorder="1" applyAlignment="1" applyProtection="1">
      <alignment vertical="center" wrapText="1"/>
    </xf>
    <xf numFmtId="0" fontId="26" fillId="8" borderId="0" xfId="0" applyFont="1" applyFill="1" applyBorder="1" applyAlignment="1" applyProtection="1">
      <alignment vertical="center" wrapText="1"/>
    </xf>
    <xf numFmtId="0" fontId="22" fillId="8" borderId="18" xfId="0" applyFont="1" applyFill="1" applyBorder="1" applyAlignment="1" applyProtection="1">
      <alignment horizontal="left"/>
    </xf>
    <xf numFmtId="0" fontId="0" fillId="8" borderId="19" xfId="0" applyFill="1" applyBorder="1" applyAlignment="1" applyProtection="1"/>
    <xf numFmtId="0" fontId="30" fillId="8" borderId="1" xfId="0" applyFont="1" applyFill="1" applyBorder="1" applyAlignment="1" applyProtection="1">
      <alignment horizontal="left"/>
    </xf>
    <xf numFmtId="0" fontId="0" fillId="8" borderId="0" xfId="0" applyFill="1" applyBorder="1" applyAlignment="1" applyProtection="1"/>
    <xf numFmtId="0" fontId="22" fillId="8" borderId="1" xfId="0" applyFont="1" applyFill="1" applyBorder="1" applyAlignment="1" applyProtection="1">
      <alignment horizontal="left"/>
    </xf>
    <xf numFmtId="0" fontId="24" fillId="10" borderId="2" xfId="0" applyFont="1" applyFill="1" applyBorder="1" applyAlignment="1" applyProtection="1">
      <alignment horizontal="center" vertical="center" wrapText="1"/>
    </xf>
    <xf numFmtId="0" fontId="11" fillId="20" borderId="2" xfId="0" applyFont="1" applyFill="1" applyBorder="1" applyAlignment="1" applyProtection="1">
      <alignment horizontal="left" vertical="center" wrapText="1"/>
    </xf>
    <xf numFmtId="6" fontId="11" fillId="20" borderId="2" xfId="0" applyNumberFormat="1" applyFont="1" applyFill="1" applyBorder="1" applyAlignment="1" applyProtection="1">
      <alignment horizontal="center" vertical="center"/>
    </xf>
    <xf numFmtId="0" fontId="22" fillId="0" borderId="18" xfId="0" applyFont="1" applyFill="1" applyBorder="1" applyAlignment="1" applyProtection="1">
      <alignment horizontal="left"/>
    </xf>
    <xf numFmtId="0" fontId="0" fillId="0" borderId="0" xfId="0" applyProtection="1">
      <protection locked="0"/>
    </xf>
    <xf numFmtId="0" fontId="0" fillId="8" borderId="22" xfId="0" applyFill="1" applyBorder="1" applyProtection="1">
      <protection locked="0"/>
    </xf>
    <xf numFmtId="0" fontId="0" fillId="8" borderId="23" xfId="0" applyFill="1" applyBorder="1" applyProtection="1">
      <protection locked="0"/>
    </xf>
    <xf numFmtId="0" fontId="0" fillId="8" borderId="24" xfId="0" applyFill="1" applyBorder="1" applyProtection="1">
      <protection locked="0"/>
    </xf>
    <xf numFmtId="0" fontId="17" fillId="8" borderId="0" xfId="0" applyFont="1" applyFill="1" applyAlignment="1" applyProtection="1">
      <alignment horizontal="center"/>
    </xf>
    <xf numFmtId="0" fontId="19" fillId="8" borderId="0" xfId="0" applyFont="1" applyFill="1" applyAlignment="1" applyProtection="1">
      <alignment horizontal="center" vertical="center"/>
    </xf>
    <xf numFmtId="0" fontId="19" fillId="8" borderId="0" xfId="0" applyFont="1" applyFill="1" applyAlignment="1" applyProtection="1">
      <alignment horizontal="center"/>
    </xf>
    <xf numFmtId="0" fontId="43" fillId="31" borderId="18" xfId="0" applyFont="1" applyFill="1" applyBorder="1" applyAlignment="1" applyProtection="1">
      <alignment horizontal="center" vertical="center" wrapText="1"/>
    </xf>
    <xf numFmtId="0" fontId="43" fillId="31" borderId="19" xfId="0" applyFont="1" applyFill="1" applyBorder="1" applyAlignment="1" applyProtection="1">
      <alignment horizontal="center" vertical="center" wrapText="1"/>
    </xf>
    <xf numFmtId="0" fontId="43" fillId="31" borderId="20" xfId="0" applyFont="1" applyFill="1" applyBorder="1" applyAlignment="1" applyProtection="1">
      <alignment horizontal="center" vertical="center" wrapText="1"/>
    </xf>
    <xf numFmtId="0" fontId="11" fillId="12" borderId="6" xfId="0" applyFont="1" applyFill="1" applyBorder="1" applyAlignment="1" applyProtection="1">
      <alignment horizontal="center" vertical="center"/>
      <protection locked="0"/>
    </xf>
    <xf numFmtId="0" fontId="0" fillId="12" borderId="6" xfId="0" applyFill="1" applyBorder="1" applyAlignment="1" applyProtection="1">
      <alignment horizontal="center" vertical="center"/>
      <protection locked="0"/>
    </xf>
    <xf numFmtId="0" fontId="11" fillId="12" borderId="3" xfId="0" applyFont="1" applyFill="1" applyBorder="1" applyAlignment="1" applyProtection="1">
      <alignment horizontal="center" vertical="center"/>
      <protection locked="0"/>
    </xf>
    <xf numFmtId="0" fontId="11" fillId="12" borderId="5" xfId="0" applyFont="1" applyFill="1" applyBorder="1" applyAlignment="1" applyProtection="1">
      <alignment horizontal="center" vertical="center"/>
      <protection locked="0"/>
    </xf>
    <xf numFmtId="0" fontId="12" fillId="0" borderId="37" xfId="0" applyFont="1" applyBorder="1" applyAlignment="1" applyProtection="1">
      <alignment horizontal="center" vertical="center"/>
    </xf>
    <xf numFmtId="0" fontId="12" fillId="0" borderId="38" xfId="0" applyFont="1" applyBorder="1" applyAlignment="1" applyProtection="1">
      <alignment horizontal="center" vertical="center"/>
    </xf>
    <xf numFmtId="164" fontId="16" fillId="14" borderId="3" xfId="0" applyNumberFormat="1" applyFont="1" applyFill="1" applyBorder="1" applyAlignment="1" applyProtection="1">
      <alignment horizontal="center" vertical="center"/>
      <protection locked="0"/>
    </xf>
    <xf numFmtId="164" fontId="16" fillId="14" borderId="5" xfId="0" applyNumberFormat="1" applyFont="1" applyFill="1" applyBorder="1" applyAlignment="1" applyProtection="1">
      <alignment horizontal="center" vertical="center"/>
      <protection locked="0"/>
    </xf>
    <xf numFmtId="164" fontId="16" fillId="14" borderId="8" xfId="0" applyNumberFormat="1" applyFont="1" applyFill="1" applyBorder="1" applyAlignment="1" applyProtection="1">
      <alignment horizontal="center" vertical="center"/>
      <protection locked="0"/>
    </xf>
    <xf numFmtId="164" fontId="16" fillId="14" borderId="10" xfId="0" applyNumberFormat="1" applyFont="1" applyFill="1" applyBorder="1" applyAlignment="1" applyProtection="1">
      <alignment horizontal="center" vertical="center"/>
      <protection locked="0"/>
    </xf>
    <xf numFmtId="0" fontId="9" fillId="9" borderId="18" xfId="0" applyFont="1" applyFill="1" applyBorder="1" applyAlignment="1" applyProtection="1">
      <alignment horizontal="center" vertical="center"/>
    </xf>
    <xf numFmtId="0" fontId="9" fillId="9" borderId="19" xfId="0" applyFont="1" applyFill="1" applyBorder="1" applyAlignment="1" applyProtection="1">
      <alignment horizontal="center" vertical="center"/>
    </xf>
    <xf numFmtId="0" fontId="9" fillId="9" borderId="20" xfId="0" applyFont="1" applyFill="1" applyBorder="1" applyAlignment="1" applyProtection="1">
      <alignment horizontal="center" vertical="center"/>
    </xf>
    <xf numFmtId="0" fontId="10" fillId="10" borderId="51" xfId="0" applyFont="1" applyFill="1" applyBorder="1" applyAlignment="1" applyProtection="1">
      <alignment horizontal="center" vertical="center" wrapText="1"/>
    </xf>
    <xf numFmtId="0" fontId="10" fillId="10" borderId="29" xfId="0" applyFont="1" applyFill="1" applyBorder="1" applyAlignment="1" applyProtection="1">
      <alignment horizontal="center" vertical="center" wrapText="1"/>
    </xf>
    <xf numFmtId="0" fontId="10" fillId="10" borderId="52" xfId="0" applyFont="1" applyFill="1" applyBorder="1" applyAlignment="1" applyProtection="1">
      <alignment horizontal="center" vertical="center" wrapText="1"/>
    </xf>
    <xf numFmtId="0" fontId="10" fillId="10" borderId="2"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10" fillId="10" borderId="53" xfId="0" applyFont="1" applyFill="1" applyBorder="1" applyAlignment="1" applyProtection="1">
      <alignment horizontal="center" vertical="center" wrapText="1"/>
    </xf>
    <xf numFmtId="0" fontId="10" fillId="10" borderId="54"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xf numFmtId="0" fontId="10" fillId="10" borderId="12" xfId="0" applyFont="1" applyFill="1" applyBorder="1" applyAlignment="1" applyProtection="1">
      <alignment horizontal="center" vertical="center" wrapText="1"/>
    </xf>
    <xf numFmtId="0" fontId="31" fillId="23" borderId="46" xfId="0" applyFont="1" applyFill="1" applyBorder="1" applyAlignment="1" applyProtection="1">
      <alignment horizontal="center" vertical="center" wrapText="1"/>
    </xf>
    <xf numFmtId="0" fontId="31" fillId="23" borderId="7" xfId="0" applyFont="1" applyFill="1" applyBorder="1" applyAlignment="1" applyProtection="1">
      <alignment horizontal="center" vertical="center" wrapText="1"/>
    </xf>
    <xf numFmtId="0" fontId="10" fillId="10" borderId="55" xfId="0" applyFont="1" applyFill="1" applyBorder="1" applyAlignment="1" applyProtection="1">
      <alignment horizontal="center" vertical="center" wrapText="1"/>
    </xf>
    <xf numFmtId="0" fontId="10" fillId="10" borderId="35" xfId="0" applyFont="1" applyFill="1" applyBorder="1" applyAlignment="1" applyProtection="1">
      <alignment horizontal="center" vertical="center" wrapText="1"/>
    </xf>
    <xf numFmtId="0" fontId="3" fillId="10" borderId="46" xfId="0" applyFont="1" applyFill="1" applyBorder="1" applyAlignment="1" applyProtection="1">
      <alignment horizontal="center" vertical="center" wrapText="1"/>
    </xf>
    <xf numFmtId="0" fontId="3" fillId="10" borderId="7" xfId="0" applyFont="1" applyFill="1" applyBorder="1" applyAlignment="1" applyProtection="1">
      <alignment horizontal="center"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44" fillId="0" borderId="3" xfId="0" applyFont="1" applyBorder="1" applyAlignment="1" applyProtection="1">
      <alignment horizontal="left" vertical="center" wrapText="1"/>
    </xf>
    <xf numFmtId="0" fontId="44" fillId="0" borderId="4" xfId="0" applyFont="1" applyBorder="1" applyAlignment="1" applyProtection="1">
      <alignment horizontal="left" vertical="center" wrapText="1"/>
    </xf>
    <xf numFmtId="0" fontId="44" fillId="0" borderId="3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34" xfId="0" applyFont="1" applyBorder="1" applyAlignment="1" applyProtection="1">
      <alignment horizontal="left" vertical="center" wrapText="1"/>
    </xf>
    <xf numFmtId="0" fontId="42" fillId="0" borderId="3" xfId="0" applyFont="1" applyBorder="1" applyAlignment="1" applyProtection="1">
      <alignment horizontal="left" vertical="center" wrapText="1"/>
    </xf>
    <xf numFmtId="0" fontId="10" fillId="10" borderId="46" xfId="0" applyFont="1" applyFill="1" applyBorder="1" applyAlignment="1" applyProtection="1">
      <alignment horizontal="center" vertical="center" wrapText="1"/>
    </xf>
    <xf numFmtId="0" fontId="10" fillId="10" borderId="7" xfId="0" applyFont="1" applyFill="1" applyBorder="1" applyAlignment="1" applyProtection="1">
      <alignment horizontal="center" vertical="center" wrapText="1"/>
    </xf>
    <xf numFmtId="0" fontId="9" fillId="9" borderId="56" xfId="0" applyFont="1" applyFill="1" applyBorder="1" applyAlignment="1" applyProtection="1">
      <alignment horizontal="center" vertical="center"/>
    </xf>
    <xf numFmtId="0" fontId="9" fillId="9" borderId="46" xfId="0" applyFont="1" applyFill="1" applyBorder="1" applyAlignment="1" applyProtection="1">
      <alignment horizontal="center" vertical="center"/>
    </xf>
    <xf numFmtId="0" fontId="9" fillId="9" borderId="57" xfId="0" applyFont="1" applyFill="1" applyBorder="1" applyAlignment="1" applyProtection="1">
      <alignment horizontal="center" vertical="center"/>
    </xf>
    <xf numFmtId="0" fontId="11" fillId="12" borderId="49" xfId="0" applyFont="1" applyFill="1" applyBorder="1" applyAlignment="1" applyProtection="1">
      <alignment horizontal="center" vertical="center"/>
      <protection locked="0"/>
    </xf>
    <xf numFmtId="0" fontId="0" fillId="12" borderId="49" xfId="0" applyFill="1" applyBorder="1" applyAlignment="1" applyProtection="1">
      <alignment horizontal="center" vertical="center"/>
      <protection locked="0"/>
    </xf>
    <xf numFmtId="0" fontId="10" fillId="10" borderId="34" xfId="0" applyFont="1" applyFill="1" applyBorder="1" applyAlignment="1" applyProtection="1">
      <alignment horizontal="center" vertical="center" wrapText="1"/>
    </xf>
    <xf numFmtId="0" fontId="43" fillId="25" borderId="38" xfId="0" applyFont="1" applyFill="1" applyBorder="1" applyAlignment="1">
      <alignment horizontal="center" vertical="center" wrapText="1"/>
    </xf>
    <xf numFmtId="0" fontId="43" fillId="25" borderId="39" xfId="0" applyFont="1" applyFill="1" applyBorder="1" applyAlignment="1">
      <alignment horizontal="center" vertical="center" wrapText="1"/>
    </xf>
    <xf numFmtId="0" fontId="5" fillId="0" borderId="22"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40" xfId="0" applyFont="1" applyBorder="1" applyAlignment="1" applyProtection="1">
      <alignment horizontal="center" vertical="center" wrapText="1"/>
    </xf>
    <xf numFmtId="0" fontId="5" fillId="0" borderId="41"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0" fontId="5" fillId="0" borderId="24" xfId="0" applyFont="1" applyBorder="1" applyAlignment="1" applyProtection="1">
      <alignment horizontal="left" vertical="center" wrapText="1"/>
    </xf>
    <xf numFmtId="0" fontId="5" fillId="0" borderId="37" xfId="0" applyFont="1" applyBorder="1" applyAlignment="1" applyProtection="1">
      <alignment horizontal="left" vertical="center" wrapText="1"/>
    </xf>
    <xf numFmtId="0" fontId="5" fillId="0" borderId="38"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35" fillId="0" borderId="37" xfId="0" applyFont="1" applyBorder="1" applyAlignment="1" applyProtection="1">
      <alignment horizontal="left"/>
    </xf>
    <xf numFmtId="0" fontId="35" fillId="0" borderId="38" xfId="0" applyFont="1" applyBorder="1" applyAlignment="1" applyProtection="1">
      <alignment horizontal="left"/>
    </xf>
    <xf numFmtId="0" fontId="35" fillId="0" borderId="39" xfId="0" applyFont="1" applyBorder="1" applyAlignment="1" applyProtection="1">
      <alignment horizontal="left"/>
    </xf>
    <xf numFmtId="0" fontId="5" fillId="0" borderId="37" xfId="0" applyFont="1" applyBorder="1" applyAlignment="1" applyProtection="1">
      <alignment horizontal="left" vertical="center"/>
    </xf>
    <xf numFmtId="0" fontId="5" fillId="0" borderId="38" xfId="0" applyFont="1" applyBorder="1" applyAlignment="1" applyProtection="1">
      <alignment horizontal="left" vertical="center"/>
    </xf>
    <xf numFmtId="0" fontId="5" fillId="0" borderId="39" xfId="0" applyFont="1" applyBorder="1" applyAlignment="1" applyProtection="1">
      <alignment horizontal="left" vertical="center"/>
    </xf>
    <xf numFmtId="0" fontId="33" fillId="0" borderId="37" xfId="0" applyFont="1" applyBorder="1" applyAlignment="1" applyProtection="1">
      <alignment horizontal="left"/>
    </xf>
    <xf numFmtId="0" fontId="33" fillId="0" borderId="38" xfId="0" applyFont="1" applyBorder="1" applyAlignment="1" applyProtection="1">
      <alignment horizontal="left"/>
    </xf>
    <xf numFmtId="0" fontId="33" fillId="0" borderId="39" xfId="0" applyFont="1" applyBorder="1" applyAlignment="1" applyProtection="1">
      <alignment horizontal="left"/>
    </xf>
    <xf numFmtId="0" fontId="45" fillId="0" borderId="37" xfId="0" applyFont="1" applyBorder="1" applyAlignment="1" applyProtection="1">
      <alignment horizontal="left" vertical="center"/>
    </xf>
    <xf numFmtId="0" fontId="5" fillId="0" borderId="2" xfId="0" applyFont="1" applyBorder="1" applyAlignment="1" applyProtection="1">
      <alignment horizontal="left" vertical="center" wrapText="1"/>
    </xf>
    <xf numFmtId="0" fontId="5" fillId="0" borderId="35" xfId="0" applyFont="1" applyBorder="1" applyAlignment="1" applyProtection="1">
      <alignment horizontal="left" vertical="center" wrapText="1"/>
    </xf>
    <xf numFmtId="0" fontId="26" fillId="0" borderId="2" xfId="0" applyFont="1" applyBorder="1" applyAlignment="1" applyProtection="1">
      <alignment horizontal="left" vertical="center" wrapText="1"/>
    </xf>
    <xf numFmtId="0" fontId="26" fillId="0" borderId="35"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35" xfId="0" applyFont="1" applyBorder="1" applyAlignment="1" applyProtection="1">
      <alignment horizontal="left" vertical="center" wrapText="1"/>
    </xf>
    <xf numFmtId="0" fontId="10" fillId="10" borderId="6" xfId="0" applyFont="1" applyFill="1" applyBorder="1" applyAlignment="1" applyProtection="1">
      <alignment horizontal="center" vertical="center" wrapText="1"/>
    </xf>
    <xf numFmtId="0" fontId="10" fillId="10" borderId="3" xfId="0" applyFont="1" applyFill="1" applyBorder="1" applyAlignment="1" applyProtection="1">
      <alignment horizontal="center" vertical="center" wrapText="1"/>
    </xf>
    <xf numFmtId="0" fontId="10" fillId="10" borderId="5" xfId="0" applyFont="1" applyFill="1" applyBorder="1" applyAlignment="1" applyProtection="1">
      <alignment horizontal="center" vertical="center" wrapText="1"/>
    </xf>
    <xf numFmtId="0" fontId="22" fillId="15" borderId="37" xfId="0" applyFont="1" applyFill="1" applyBorder="1" applyAlignment="1" applyProtection="1">
      <alignment horizontal="center" vertical="center"/>
    </xf>
    <xf numFmtId="0" fontId="22" fillId="15" borderId="38" xfId="0" applyFont="1" applyFill="1" applyBorder="1" applyAlignment="1" applyProtection="1">
      <alignment horizontal="center" vertical="center"/>
    </xf>
    <xf numFmtId="0" fontId="22" fillId="15" borderId="39" xfId="0" applyFont="1" applyFill="1" applyBorder="1" applyAlignment="1" applyProtection="1">
      <alignment horizontal="center" vertical="center"/>
    </xf>
    <xf numFmtId="0" fontId="24" fillId="10" borderId="26" xfId="0" applyFont="1" applyFill="1" applyBorder="1" applyAlignment="1" applyProtection="1">
      <alignment horizontal="center" vertical="center" textRotation="90"/>
      <protection locked="0"/>
    </xf>
    <xf numFmtId="0" fontId="3" fillId="10" borderId="27" xfId="0" applyFont="1" applyFill="1" applyBorder="1" applyAlignment="1" applyProtection="1">
      <alignment horizontal="center" vertical="center" textRotation="90"/>
      <protection locked="0"/>
    </xf>
    <xf numFmtId="0" fontId="3" fillId="10" borderId="28" xfId="0" applyFont="1" applyFill="1" applyBorder="1" applyAlignment="1" applyProtection="1">
      <alignment horizontal="center" vertical="center" textRotation="90"/>
      <protection locked="0"/>
    </xf>
    <xf numFmtId="0" fontId="25" fillId="10" borderId="27" xfId="0" applyFont="1" applyFill="1" applyBorder="1" applyAlignment="1" applyProtection="1">
      <alignment horizontal="center" vertical="center" textRotation="90"/>
      <protection locked="0"/>
    </xf>
    <xf numFmtId="0" fontId="25" fillId="10" borderId="28" xfId="0" applyFont="1" applyFill="1" applyBorder="1" applyAlignment="1" applyProtection="1">
      <alignment horizontal="center" vertical="center" textRotation="90"/>
      <protection locked="0"/>
    </xf>
    <xf numFmtId="0" fontId="24" fillId="10" borderId="26" xfId="0" applyFont="1" applyFill="1" applyBorder="1" applyAlignment="1" applyProtection="1">
      <alignment horizontal="center" vertical="center" textRotation="90" wrapText="1"/>
      <protection locked="0"/>
    </xf>
    <xf numFmtId="0" fontId="24" fillId="10" borderId="27" xfId="0" applyFont="1" applyFill="1" applyBorder="1" applyAlignment="1" applyProtection="1">
      <alignment horizontal="center" vertical="center" textRotation="90" wrapText="1"/>
      <protection locked="0"/>
    </xf>
    <xf numFmtId="0" fontId="3" fillId="10" borderId="27" xfId="0" applyFont="1" applyFill="1" applyBorder="1" applyAlignment="1" applyProtection="1">
      <alignment horizontal="center" vertical="center" textRotation="90" wrapText="1"/>
      <protection locked="0"/>
    </xf>
    <xf numFmtId="0" fontId="3" fillId="10" borderId="28" xfId="0" applyFont="1" applyFill="1" applyBorder="1" applyAlignment="1" applyProtection="1">
      <alignment horizontal="center" vertical="center" textRotation="90" wrapText="1"/>
      <protection locked="0"/>
    </xf>
    <xf numFmtId="0" fontId="24" fillId="10" borderId="29" xfId="0" applyFont="1" applyFill="1" applyBorder="1" applyAlignment="1" applyProtection="1">
      <alignment horizontal="center" vertical="center" textRotation="90"/>
      <protection locked="0"/>
    </xf>
    <xf numFmtId="0" fontId="3" fillId="10" borderId="29" xfId="0" applyFont="1" applyFill="1" applyBorder="1" applyAlignment="1" applyProtection="1">
      <alignment horizontal="center" vertical="center" textRotation="90"/>
      <protection locked="0"/>
    </xf>
    <xf numFmtId="0" fontId="10" fillId="10" borderId="8" xfId="0" applyFont="1" applyFill="1" applyBorder="1" applyAlignment="1" applyProtection="1">
      <alignment horizontal="center" vertical="center" wrapText="1"/>
    </xf>
    <xf numFmtId="0" fontId="10" fillId="10" borderId="10" xfId="0" applyFont="1" applyFill="1" applyBorder="1" applyAlignment="1" applyProtection="1">
      <alignment horizontal="center" vertical="center" wrapText="1"/>
    </xf>
    <xf numFmtId="0" fontId="11" fillId="20" borderId="3" xfId="0" applyFont="1" applyFill="1" applyBorder="1" applyAlignment="1" applyProtection="1">
      <alignment horizontal="center" vertical="center"/>
    </xf>
    <xf numFmtId="0" fontId="11" fillId="20" borderId="5" xfId="0" applyFont="1" applyFill="1" applyBorder="1" applyAlignment="1" applyProtection="1">
      <alignment horizontal="center" vertical="center"/>
    </xf>
    <xf numFmtId="0" fontId="22" fillId="26" borderId="37" xfId="0" applyFont="1" applyFill="1" applyBorder="1" applyAlignment="1" applyProtection="1">
      <alignment horizontal="center" vertical="center"/>
    </xf>
    <xf numFmtId="0" fontId="22" fillId="26" borderId="38" xfId="0" applyFont="1" applyFill="1" applyBorder="1" applyAlignment="1" applyProtection="1">
      <alignment horizontal="center" vertical="center"/>
    </xf>
    <xf numFmtId="0" fontId="22" fillId="26" borderId="39" xfId="0" applyFont="1" applyFill="1" applyBorder="1" applyAlignment="1" applyProtection="1">
      <alignment horizontal="center" vertical="center"/>
    </xf>
    <xf numFmtId="0" fontId="10" fillId="10" borderId="25" xfId="0" applyFont="1" applyFill="1" applyBorder="1" applyAlignment="1" applyProtection="1">
      <alignment horizontal="center" vertical="center" wrapText="1"/>
    </xf>
    <xf numFmtId="0" fontId="3" fillId="10" borderId="12" xfId="0" applyFont="1" applyFill="1" applyBorder="1" applyAlignment="1" applyProtection="1">
      <alignment horizontal="center" vertical="center" wrapText="1"/>
    </xf>
    <xf numFmtId="0" fontId="22" fillId="15" borderId="22" xfId="0" applyFont="1" applyFill="1" applyBorder="1" applyAlignment="1" applyProtection="1">
      <alignment horizontal="center" vertical="center"/>
    </xf>
    <xf numFmtId="0" fontId="22" fillId="15" borderId="23" xfId="0" applyFont="1" applyFill="1" applyBorder="1" applyAlignment="1" applyProtection="1">
      <alignment horizontal="center" vertical="center"/>
    </xf>
    <xf numFmtId="0" fontId="22" fillId="15" borderId="24" xfId="0" applyFont="1" applyFill="1" applyBorder="1" applyAlignment="1" applyProtection="1">
      <alignment horizontal="center" vertical="center"/>
    </xf>
    <xf numFmtId="0" fontId="43" fillId="31" borderId="37" xfId="0" applyFont="1" applyFill="1" applyBorder="1" applyAlignment="1" applyProtection="1">
      <alignment horizontal="center" vertical="center" wrapText="1"/>
    </xf>
    <xf numFmtId="0" fontId="43" fillId="31" borderId="38" xfId="0" applyFont="1" applyFill="1" applyBorder="1" applyAlignment="1" applyProtection="1">
      <alignment horizontal="center" vertical="center" wrapText="1"/>
    </xf>
    <xf numFmtId="0" fontId="43" fillId="31" borderId="39" xfId="0" applyFont="1" applyFill="1" applyBorder="1" applyAlignment="1" applyProtection="1">
      <alignment horizontal="center" vertical="center" wrapText="1"/>
    </xf>
    <xf numFmtId="0" fontId="24" fillId="10" borderId="2" xfId="0" applyFont="1" applyFill="1" applyBorder="1" applyAlignment="1" applyProtection="1">
      <alignment horizontal="left" vertical="center"/>
    </xf>
    <xf numFmtId="0" fontId="29" fillId="16" borderId="2" xfId="0" applyFont="1" applyFill="1" applyBorder="1" applyAlignment="1" applyProtection="1">
      <alignment horizontal="center"/>
    </xf>
    <xf numFmtId="0" fontId="23" fillId="9" borderId="7" xfId="0" applyFont="1" applyFill="1" applyBorder="1" applyAlignment="1" applyProtection="1">
      <alignment horizontal="center" vertical="center"/>
    </xf>
    <xf numFmtId="0" fontId="5" fillId="0" borderId="45" xfId="0" applyFont="1" applyBorder="1" applyAlignment="1" applyProtection="1">
      <alignment horizontal="left" vertical="center" wrapText="1"/>
    </xf>
    <xf numFmtId="0" fontId="5" fillId="0" borderId="43" xfId="0" applyFont="1" applyBorder="1" applyAlignment="1" applyProtection="1">
      <alignment horizontal="left" vertical="center" wrapText="1"/>
    </xf>
    <xf numFmtId="0" fontId="5" fillId="0" borderId="44" xfId="0" applyFont="1" applyBorder="1" applyAlignment="1" applyProtection="1">
      <alignment horizontal="left" vertical="center" wrapText="1"/>
    </xf>
    <xf numFmtId="0" fontId="6" fillId="0" borderId="45" xfId="0" applyFont="1" applyBorder="1" applyAlignment="1" applyProtection="1">
      <alignment horizontal="left" vertical="center" wrapText="1"/>
    </xf>
    <xf numFmtId="0" fontId="6" fillId="0" borderId="43" xfId="0" applyFont="1" applyBorder="1" applyAlignment="1" applyProtection="1">
      <alignment horizontal="left" vertical="center" wrapText="1"/>
    </xf>
    <xf numFmtId="0" fontId="6" fillId="0" borderId="44" xfId="0" applyFont="1" applyBorder="1" applyAlignment="1" applyProtection="1">
      <alignment horizontal="left" vertical="center" wrapText="1"/>
    </xf>
    <xf numFmtId="0" fontId="43" fillId="31" borderId="31" xfId="0" applyFont="1" applyFill="1" applyBorder="1" applyAlignment="1" applyProtection="1">
      <alignment horizontal="center" vertical="center" wrapText="1"/>
    </xf>
    <xf numFmtId="0" fontId="43" fillId="31" borderId="32" xfId="0" applyFont="1" applyFill="1" applyBorder="1" applyAlignment="1" applyProtection="1">
      <alignment horizontal="center" vertical="center" wrapText="1"/>
    </xf>
    <xf numFmtId="0" fontId="43" fillId="31" borderId="33" xfId="0" applyFont="1" applyFill="1" applyBorder="1" applyAlignment="1" applyProtection="1">
      <alignment horizontal="center"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34" xfId="0" applyFont="1" applyBorder="1" applyAlignment="1" applyProtection="1">
      <alignment horizontal="left" vertical="center" wrapText="1"/>
    </xf>
    <xf numFmtId="0" fontId="24" fillId="10" borderId="2" xfId="0" applyFont="1" applyFill="1" applyBorder="1" applyAlignment="1" applyProtection="1">
      <alignment horizontal="center" vertical="center" wrapText="1"/>
    </xf>
    <xf numFmtId="0" fontId="3" fillId="10" borderId="2" xfId="0" applyFont="1" applyFill="1" applyBorder="1" applyAlignment="1" applyProtection="1"/>
    <xf numFmtId="0" fontId="24" fillId="10" borderId="6" xfId="0" applyFont="1" applyFill="1" applyBorder="1" applyAlignment="1" applyProtection="1">
      <alignment horizontal="center" vertical="center" wrapText="1"/>
    </xf>
    <xf numFmtId="0" fontId="3" fillId="10" borderId="7" xfId="0" applyFont="1" applyFill="1" applyBorder="1" applyAlignment="1" applyProtection="1"/>
    <xf numFmtId="0" fontId="23" fillId="9" borderId="2" xfId="0" applyFont="1" applyFill="1" applyBorder="1" applyAlignment="1" applyProtection="1">
      <alignment horizontal="center" vertical="center"/>
    </xf>
    <xf numFmtId="0" fontId="18" fillId="12" borderId="14" xfId="0" applyFont="1" applyFill="1" applyBorder="1" applyAlignment="1" applyProtection="1">
      <alignment wrapText="1"/>
      <protection locked="0"/>
    </xf>
    <xf numFmtId="0" fontId="46" fillId="0" borderId="3" xfId="0" applyFont="1" applyBorder="1" applyAlignment="1" applyProtection="1">
      <alignment horizontal="left" vertical="center" wrapText="1"/>
    </xf>
    <xf numFmtId="0" fontId="46" fillId="0" borderId="4" xfId="0" applyFont="1" applyBorder="1" applyAlignment="1" applyProtection="1">
      <alignment horizontal="left" vertical="center" wrapText="1"/>
    </xf>
    <xf numFmtId="0" fontId="46" fillId="0" borderId="34"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3" fillId="0" borderId="34" xfId="0" applyFont="1" applyBorder="1" applyAlignment="1" applyProtection="1">
      <alignment horizontal="left" vertical="center" wrapText="1"/>
    </xf>
  </cellXfs>
  <cellStyles count="157">
    <cellStyle name="Comma" xfId="1" builtinId="3"/>
    <cellStyle name="Currency" xfId="2"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FF"/>
                </a:solidFill>
                <a:latin typeface="Arial"/>
                <a:ea typeface="Arial"/>
                <a:cs typeface="Arial"/>
              </a:defRPr>
            </a:pPr>
            <a:r>
              <a:rPr lang="en-GB"/>
              <a:t>Nordic Swan score - Max 24</a:t>
            </a:r>
          </a:p>
        </c:rich>
      </c:tx>
      <c:overlay val="0"/>
      <c:spPr>
        <a:noFill/>
        <a:ln w="25400">
          <a:noFill/>
        </a:ln>
      </c:spPr>
    </c:title>
    <c:autoTitleDeleted val="0"/>
    <c:view3D>
      <c:rotX val="15"/>
      <c:hPercent val="419"/>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bar"/>
        <c:grouping val="clustered"/>
        <c:varyColors val="0"/>
        <c:ser>
          <c:idx val="0"/>
          <c:order val="0"/>
          <c:spPr>
            <a:solidFill>
              <a:srgbClr val="9999FF"/>
            </a:solidFill>
            <a:ln w="12700">
              <a:solidFill>
                <a:srgbClr val="000000"/>
              </a:solidFill>
              <a:prstDash val="solid"/>
            </a:ln>
          </c:spPr>
          <c:invertIfNegative val="0"/>
          <c:cat>
            <c:strLit>
              <c:ptCount val="60"/>
              <c:pt idx="0">
                <c:v>My Product 1</c:v>
              </c:pt>
              <c:pt idx="1">
                <c:v>My Product 2</c:v>
              </c:pt>
              <c:pt idx="2">
                <c:v>My Product 3</c:v>
              </c:pt>
              <c:pt idx="3">
                <c:v>My Product 4</c:v>
              </c:pt>
              <c:pt idx="4">
                <c:v>My Product 5</c:v>
              </c:pt>
              <c:pt idx="5">
                <c:v>My Product 6</c:v>
              </c:pt>
              <c:pt idx="6">
                <c:v>My Product 7</c:v>
              </c:pt>
              <c:pt idx="7">
                <c:v>My Product 8</c:v>
              </c:pt>
              <c:pt idx="8">
                <c:v>My Product 9</c:v>
              </c:pt>
              <c:pt idx="9">
                <c:v>My Product 10</c:v>
              </c:pt>
              <c:pt idx="10">
                <c:v>My Product 11</c:v>
              </c:pt>
              <c:pt idx="11">
                <c:v>My Product 12</c:v>
              </c:pt>
              <c:pt idx="12">
                <c:v>My Product 13</c:v>
              </c:pt>
              <c:pt idx="13">
                <c:v>My Product 14</c:v>
              </c:pt>
              <c:pt idx="14">
                <c:v>My Product 15</c:v>
              </c:pt>
              <c:pt idx="15">
                <c:v>My Product 16</c:v>
              </c:pt>
              <c:pt idx="16">
                <c:v>My Product 17</c:v>
              </c:pt>
              <c:pt idx="17">
                <c:v>My Product 18</c:v>
              </c:pt>
              <c:pt idx="18">
                <c:v>My Product 19</c:v>
              </c:pt>
              <c:pt idx="19">
                <c:v>My Product 20</c:v>
              </c:pt>
              <c:pt idx="20">
                <c:v>My Product 21</c:v>
              </c:pt>
              <c:pt idx="21">
                <c:v>My Product 22</c:v>
              </c:pt>
              <c:pt idx="22">
                <c:v>My Product 23</c:v>
              </c:pt>
              <c:pt idx="23">
                <c:v>My Product 24</c:v>
              </c:pt>
              <c:pt idx="24">
                <c:v>My Product 25</c:v>
              </c:pt>
              <c:pt idx="25">
                <c:v>My Product 26</c:v>
              </c:pt>
              <c:pt idx="26">
                <c:v>My Product 27</c:v>
              </c:pt>
              <c:pt idx="27">
                <c:v>My Product 28</c:v>
              </c:pt>
              <c:pt idx="28">
                <c:v>My Product 29</c:v>
              </c:pt>
              <c:pt idx="29">
                <c:v>My Product 30</c:v>
              </c:pt>
              <c:pt idx="30">
                <c:v>My Product 31</c:v>
              </c:pt>
              <c:pt idx="31">
                <c:v>My Product 32</c:v>
              </c:pt>
              <c:pt idx="32">
                <c:v>My Product 33</c:v>
              </c:pt>
              <c:pt idx="33">
                <c:v>My Product 34</c:v>
              </c:pt>
              <c:pt idx="34">
                <c:v>My Product 35</c:v>
              </c:pt>
              <c:pt idx="35">
                <c:v>My Product 36</c:v>
              </c:pt>
              <c:pt idx="36">
                <c:v>My Product 37</c:v>
              </c:pt>
              <c:pt idx="37">
                <c:v>My Product 38</c:v>
              </c:pt>
              <c:pt idx="38">
                <c:v>My Product 39</c:v>
              </c:pt>
              <c:pt idx="39">
                <c:v>My Product 40</c:v>
              </c:pt>
              <c:pt idx="40">
                <c:v>My Product 41</c:v>
              </c:pt>
              <c:pt idx="41">
                <c:v>My Product 42</c:v>
              </c:pt>
              <c:pt idx="42">
                <c:v>My Product 43</c:v>
              </c:pt>
              <c:pt idx="43">
                <c:v>My Product 44</c:v>
              </c:pt>
              <c:pt idx="44">
                <c:v>My Product 45</c:v>
              </c:pt>
              <c:pt idx="45">
                <c:v>My Product 46</c:v>
              </c:pt>
              <c:pt idx="46">
                <c:v>My Product 47</c:v>
              </c:pt>
              <c:pt idx="47">
                <c:v>My Product 48</c:v>
              </c:pt>
              <c:pt idx="48">
                <c:v>My Product 49</c:v>
              </c:pt>
              <c:pt idx="49">
                <c:v>My Product 50</c:v>
              </c:pt>
              <c:pt idx="50">
                <c:v>My Product 51</c:v>
              </c:pt>
              <c:pt idx="51">
                <c:v>My Product 52</c:v>
              </c:pt>
              <c:pt idx="52">
                <c:v>My Product 53</c:v>
              </c:pt>
              <c:pt idx="53">
                <c:v>My Product 54</c:v>
              </c:pt>
              <c:pt idx="54">
                <c:v>My Product 55</c:v>
              </c:pt>
              <c:pt idx="55">
                <c:v>My Product 56</c:v>
              </c:pt>
              <c:pt idx="56">
                <c:v>My Product 57</c:v>
              </c:pt>
              <c:pt idx="57">
                <c:v>My Product 58</c:v>
              </c:pt>
              <c:pt idx="58">
                <c:v>My Product 59</c:v>
              </c:pt>
              <c:pt idx="59">
                <c:v>My Product 60</c:v>
              </c:pt>
            </c:strLit>
          </c:cat>
          <c:val>
            <c:numLit>
              <c:formatCode>General</c:formatCode>
              <c:ptCount val="60"/>
              <c:pt idx="0">
                <c:v>23</c:v>
              </c:pt>
              <c:pt idx="1">
                <c:v>23</c:v>
              </c:pt>
              <c:pt idx="2">
                <c:v>13</c:v>
              </c:pt>
              <c:pt idx="3">
                <c:v>8</c:v>
              </c:pt>
              <c:pt idx="4">
                <c:v>15</c:v>
              </c:pt>
              <c:pt idx="5">
                <c:v>7</c:v>
              </c:pt>
              <c:pt idx="6">
                <c:v>4</c:v>
              </c:pt>
              <c:pt idx="7">
                <c:v>3</c:v>
              </c:pt>
              <c:pt idx="8">
                <c:v>2</c:v>
              </c:pt>
              <c:pt idx="9">
                <c:v>6</c:v>
              </c:pt>
              <c:pt idx="10">
                <c:v>7</c:v>
              </c:pt>
              <c:pt idx="11">
                <c:v>21</c:v>
              </c:pt>
              <c:pt idx="12">
                <c:v>23</c:v>
              </c:pt>
              <c:pt idx="13">
                <c:v>13</c:v>
              </c:pt>
              <c:pt idx="14">
                <c:v>8</c:v>
              </c:pt>
              <c:pt idx="15">
                <c:v>9</c:v>
              </c:pt>
              <c:pt idx="16">
                <c:v>7</c:v>
              </c:pt>
              <c:pt idx="17">
                <c:v>4</c:v>
              </c:pt>
              <c:pt idx="18">
                <c:v>23</c:v>
              </c:pt>
              <c:pt idx="19">
                <c:v>13</c:v>
              </c:pt>
              <c:pt idx="20">
                <c:v>8</c:v>
              </c:pt>
              <c:pt idx="21">
                <c:v>9</c:v>
              </c:pt>
              <c:pt idx="22">
                <c:v>7</c:v>
              </c:pt>
              <c:pt idx="23">
                <c:v>4</c:v>
              </c:pt>
              <c:pt idx="24">
                <c:v>23</c:v>
              </c:pt>
              <c:pt idx="25">
                <c:v>13</c:v>
              </c:pt>
              <c:pt idx="26">
                <c:v>8</c:v>
              </c:pt>
              <c:pt idx="27">
                <c:v>9</c:v>
              </c:pt>
              <c:pt idx="28">
                <c:v>7</c:v>
              </c:pt>
              <c:pt idx="29">
                <c:v>4</c:v>
              </c:pt>
              <c:pt idx="30">
                <c:v>23</c:v>
              </c:pt>
              <c:pt idx="31">
                <c:v>13</c:v>
              </c:pt>
              <c:pt idx="32">
                <c:v>8</c:v>
              </c:pt>
              <c:pt idx="33">
                <c:v>9</c:v>
              </c:pt>
              <c:pt idx="34">
                <c:v>7</c:v>
              </c:pt>
              <c:pt idx="35">
                <c:v>4</c:v>
              </c:pt>
              <c:pt idx="36">
                <c:v>0</c:v>
              </c:pt>
              <c:pt idx="37">
                <c:v>23</c:v>
              </c:pt>
              <c:pt idx="38">
                <c:v>13</c:v>
              </c:pt>
              <c:pt idx="39">
                <c:v>8</c:v>
              </c:pt>
              <c:pt idx="40">
                <c:v>9</c:v>
              </c:pt>
              <c:pt idx="41">
                <c:v>7</c:v>
              </c:pt>
              <c:pt idx="42">
                <c:v>4</c:v>
              </c:pt>
              <c:pt idx="43">
                <c:v>23</c:v>
              </c:pt>
              <c:pt idx="44">
                <c:v>13</c:v>
              </c:pt>
              <c:pt idx="45">
                <c:v>8</c:v>
              </c:pt>
              <c:pt idx="46">
                <c:v>9</c:v>
              </c:pt>
              <c:pt idx="47">
                <c:v>7</c:v>
              </c:pt>
              <c:pt idx="48">
                <c:v>4</c:v>
              </c:pt>
              <c:pt idx="49">
                <c:v>0</c:v>
              </c:pt>
              <c:pt idx="50">
                <c:v>0</c:v>
              </c:pt>
              <c:pt idx="51">
                <c:v>0</c:v>
              </c:pt>
              <c:pt idx="52">
                <c:v>0</c:v>
              </c:pt>
              <c:pt idx="53">
                <c:v>0</c:v>
              </c:pt>
              <c:pt idx="54">
                <c:v>0</c:v>
              </c:pt>
              <c:pt idx="55">
                <c:v>0</c:v>
              </c:pt>
              <c:pt idx="56">
                <c:v>0</c:v>
              </c:pt>
              <c:pt idx="57">
                <c:v>0</c:v>
              </c:pt>
              <c:pt idx="58">
                <c:v>0</c:v>
              </c:pt>
              <c:pt idx="59">
                <c:v>0</c:v>
              </c:pt>
            </c:numLit>
          </c:val>
        </c:ser>
        <c:dLbls>
          <c:showLegendKey val="0"/>
          <c:showVal val="0"/>
          <c:showCatName val="0"/>
          <c:showSerName val="0"/>
          <c:showPercent val="0"/>
          <c:showBubbleSize val="0"/>
        </c:dLbls>
        <c:gapWidth val="150"/>
        <c:shape val="box"/>
        <c:axId val="-2137884048"/>
        <c:axId val="-2137873712"/>
        <c:axId val="0"/>
      </c:bar3DChart>
      <c:catAx>
        <c:axId val="-213788404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00" b="1" i="0" u="none" strike="noStrike" baseline="0">
                <a:solidFill>
                  <a:srgbClr val="0000FF"/>
                </a:solidFill>
                <a:latin typeface="Arial"/>
                <a:ea typeface="Arial"/>
                <a:cs typeface="Arial"/>
              </a:defRPr>
            </a:pPr>
            <a:endParaRPr lang="en-US"/>
          </a:p>
        </c:txPr>
        <c:crossAx val="-2137873712"/>
        <c:crosses val="autoZero"/>
        <c:auto val="1"/>
        <c:lblAlgn val="ctr"/>
        <c:lblOffset val="100"/>
        <c:tickLblSkip val="29"/>
        <c:tickMarkSkip val="1"/>
        <c:noMultiLvlLbl val="0"/>
      </c:catAx>
      <c:valAx>
        <c:axId val="-2137873712"/>
        <c:scaling>
          <c:orientation val="minMax"/>
          <c:max val="24"/>
          <c:min val="0"/>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FF"/>
                </a:solidFill>
                <a:latin typeface="Arial"/>
                <a:ea typeface="Arial"/>
                <a:cs typeface="Arial"/>
              </a:defRPr>
            </a:pPr>
            <a:endParaRPr lang="en-US"/>
          </a:p>
        </c:txPr>
        <c:crossAx val="-213788404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FF"/>
                </a:solidFill>
                <a:latin typeface="Arial"/>
                <a:ea typeface="Arial"/>
                <a:cs typeface="Arial"/>
              </a:defRPr>
            </a:pPr>
            <a:r>
              <a:rPr lang="en-GB"/>
              <a:t>Nordic Swan score - Max 24</a:t>
            </a:r>
          </a:p>
        </c:rich>
      </c:tx>
      <c:overlay val="0"/>
      <c:spPr>
        <a:noFill/>
        <a:ln w="25400">
          <a:noFill/>
        </a:ln>
      </c:spPr>
    </c:title>
    <c:autoTitleDeleted val="0"/>
    <c:view3D>
      <c:rotX val="15"/>
      <c:hPercent val="419"/>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bar"/>
        <c:grouping val="clustered"/>
        <c:varyColors val="0"/>
        <c:ser>
          <c:idx val="0"/>
          <c:order val="0"/>
          <c:spPr>
            <a:solidFill>
              <a:srgbClr val="9999FF"/>
            </a:solidFill>
            <a:ln w="12700">
              <a:solidFill>
                <a:srgbClr val="000000"/>
              </a:solidFill>
              <a:prstDash val="solid"/>
            </a:ln>
          </c:spPr>
          <c:invertIfNegative val="0"/>
          <c:cat>
            <c:strLit>
              <c:ptCount val="60"/>
              <c:pt idx="0">
                <c:v>My Product 1</c:v>
              </c:pt>
              <c:pt idx="1">
                <c:v>My Product 2</c:v>
              </c:pt>
              <c:pt idx="2">
                <c:v>My Product 3</c:v>
              </c:pt>
              <c:pt idx="3">
                <c:v>My Product 4</c:v>
              </c:pt>
              <c:pt idx="4">
                <c:v>My Product 5</c:v>
              </c:pt>
              <c:pt idx="5">
                <c:v>My Product 6</c:v>
              </c:pt>
              <c:pt idx="6">
                <c:v>My Product 7</c:v>
              </c:pt>
              <c:pt idx="7">
                <c:v>My Product 8</c:v>
              </c:pt>
              <c:pt idx="8">
                <c:v>My Product 9</c:v>
              </c:pt>
              <c:pt idx="9">
                <c:v>My Product 10</c:v>
              </c:pt>
              <c:pt idx="10">
                <c:v>My Product 11</c:v>
              </c:pt>
              <c:pt idx="11">
                <c:v>My Product 12</c:v>
              </c:pt>
              <c:pt idx="12">
                <c:v>My Product 13</c:v>
              </c:pt>
              <c:pt idx="13">
                <c:v>My Product 14</c:v>
              </c:pt>
              <c:pt idx="14">
                <c:v>My Product 15</c:v>
              </c:pt>
              <c:pt idx="15">
                <c:v>My Product 16</c:v>
              </c:pt>
              <c:pt idx="16">
                <c:v>My Product 17</c:v>
              </c:pt>
              <c:pt idx="17">
                <c:v>My Product 18</c:v>
              </c:pt>
              <c:pt idx="18">
                <c:v>My Product 19</c:v>
              </c:pt>
              <c:pt idx="19">
                <c:v>My Product 20</c:v>
              </c:pt>
              <c:pt idx="20">
                <c:v>My Product 21</c:v>
              </c:pt>
              <c:pt idx="21">
                <c:v>My Product 22</c:v>
              </c:pt>
              <c:pt idx="22">
                <c:v>My Product 23</c:v>
              </c:pt>
              <c:pt idx="23">
                <c:v>My Product 24</c:v>
              </c:pt>
              <c:pt idx="24">
                <c:v>My Product 25</c:v>
              </c:pt>
              <c:pt idx="25">
                <c:v>My Product 26</c:v>
              </c:pt>
              <c:pt idx="26">
                <c:v>My Product 27</c:v>
              </c:pt>
              <c:pt idx="27">
                <c:v>My Product 28</c:v>
              </c:pt>
              <c:pt idx="28">
                <c:v>My Product 29</c:v>
              </c:pt>
              <c:pt idx="29">
                <c:v>My Product 30</c:v>
              </c:pt>
              <c:pt idx="30">
                <c:v>My Product 31</c:v>
              </c:pt>
              <c:pt idx="31">
                <c:v>My Product 32</c:v>
              </c:pt>
              <c:pt idx="32">
                <c:v>My Product 33</c:v>
              </c:pt>
              <c:pt idx="33">
                <c:v>My Product 34</c:v>
              </c:pt>
              <c:pt idx="34">
                <c:v>My Product 35</c:v>
              </c:pt>
              <c:pt idx="35">
                <c:v>My Product 36</c:v>
              </c:pt>
              <c:pt idx="36">
                <c:v>My Product 37</c:v>
              </c:pt>
              <c:pt idx="37">
                <c:v>My Product 38</c:v>
              </c:pt>
              <c:pt idx="38">
                <c:v>My Product 39</c:v>
              </c:pt>
              <c:pt idx="39">
                <c:v>My Product 40</c:v>
              </c:pt>
              <c:pt idx="40">
                <c:v>My Product 41</c:v>
              </c:pt>
              <c:pt idx="41">
                <c:v>My Product 42</c:v>
              </c:pt>
              <c:pt idx="42">
                <c:v>My Product 43</c:v>
              </c:pt>
              <c:pt idx="43">
                <c:v>My Product 44</c:v>
              </c:pt>
              <c:pt idx="44">
                <c:v>My Product 45</c:v>
              </c:pt>
              <c:pt idx="45">
                <c:v>My Product 46</c:v>
              </c:pt>
              <c:pt idx="46">
                <c:v>My Product 47</c:v>
              </c:pt>
              <c:pt idx="47">
                <c:v>My Product 48</c:v>
              </c:pt>
              <c:pt idx="48">
                <c:v>My Product 49</c:v>
              </c:pt>
              <c:pt idx="49">
                <c:v>My Product 50</c:v>
              </c:pt>
              <c:pt idx="50">
                <c:v>My Product 51</c:v>
              </c:pt>
              <c:pt idx="51">
                <c:v>My Product 52</c:v>
              </c:pt>
              <c:pt idx="52">
                <c:v>My Product 53</c:v>
              </c:pt>
              <c:pt idx="53">
                <c:v>My Product 54</c:v>
              </c:pt>
              <c:pt idx="54">
                <c:v>My Product 55</c:v>
              </c:pt>
              <c:pt idx="55">
                <c:v>My Product 56</c:v>
              </c:pt>
              <c:pt idx="56">
                <c:v>My Product 57</c:v>
              </c:pt>
              <c:pt idx="57">
                <c:v>My Product 58</c:v>
              </c:pt>
              <c:pt idx="58">
                <c:v>My Product 59</c:v>
              </c:pt>
              <c:pt idx="59">
                <c:v>My Product 60</c:v>
              </c:pt>
            </c:strLit>
          </c:cat>
          <c:val>
            <c:numLit>
              <c:formatCode>General</c:formatCode>
              <c:ptCount val="60"/>
              <c:pt idx="0">
                <c:v>23</c:v>
              </c:pt>
              <c:pt idx="1">
                <c:v>23</c:v>
              </c:pt>
              <c:pt idx="2">
                <c:v>13</c:v>
              </c:pt>
              <c:pt idx="3">
                <c:v>8</c:v>
              </c:pt>
              <c:pt idx="4">
                <c:v>15</c:v>
              </c:pt>
              <c:pt idx="5">
                <c:v>7</c:v>
              </c:pt>
              <c:pt idx="6">
                <c:v>4</c:v>
              </c:pt>
              <c:pt idx="7">
                <c:v>3</c:v>
              </c:pt>
              <c:pt idx="8">
                <c:v>2</c:v>
              </c:pt>
              <c:pt idx="9">
                <c:v>6</c:v>
              </c:pt>
              <c:pt idx="10">
                <c:v>7</c:v>
              </c:pt>
              <c:pt idx="11">
                <c:v>21</c:v>
              </c:pt>
              <c:pt idx="12">
                <c:v>23</c:v>
              </c:pt>
              <c:pt idx="13">
                <c:v>13</c:v>
              </c:pt>
              <c:pt idx="14">
                <c:v>8</c:v>
              </c:pt>
              <c:pt idx="15">
                <c:v>9</c:v>
              </c:pt>
              <c:pt idx="16">
                <c:v>7</c:v>
              </c:pt>
              <c:pt idx="17">
                <c:v>4</c:v>
              </c:pt>
              <c:pt idx="18">
                <c:v>23</c:v>
              </c:pt>
              <c:pt idx="19">
                <c:v>13</c:v>
              </c:pt>
              <c:pt idx="20">
                <c:v>8</c:v>
              </c:pt>
              <c:pt idx="21">
                <c:v>9</c:v>
              </c:pt>
              <c:pt idx="22">
                <c:v>7</c:v>
              </c:pt>
              <c:pt idx="23">
                <c:v>4</c:v>
              </c:pt>
              <c:pt idx="24">
                <c:v>23</c:v>
              </c:pt>
              <c:pt idx="25">
                <c:v>13</c:v>
              </c:pt>
              <c:pt idx="26">
                <c:v>8</c:v>
              </c:pt>
              <c:pt idx="27">
                <c:v>9</c:v>
              </c:pt>
              <c:pt idx="28">
                <c:v>7</c:v>
              </c:pt>
              <c:pt idx="29">
                <c:v>4</c:v>
              </c:pt>
              <c:pt idx="30">
                <c:v>23</c:v>
              </c:pt>
              <c:pt idx="31">
                <c:v>13</c:v>
              </c:pt>
              <c:pt idx="32">
                <c:v>8</c:v>
              </c:pt>
              <c:pt idx="33">
                <c:v>9</c:v>
              </c:pt>
              <c:pt idx="34">
                <c:v>7</c:v>
              </c:pt>
              <c:pt idx="35">
                <c:v>4</c:v>
              </c:pt>
              <c:pt idx="36">
                <c:v>0</c:v>
              </c:pt>
              <c:pt idx="37">
                <c:v>23</c:v>
              </c:pt>
              <c:pt idx="38">
                <c:v>13</c:v>
              </c:pt>
              <c:pt idx="39">
                <c:v>8</c:v>
              </c:pt>
              <c:pt idx="40">
                <c:v>9</c:v>
              </c:pt>
              <c:pt idx="41">
                <c:v>7</c:v>
              </c:pt>
              <c:pt idx="42">
                <c:v>4</c:v>
              </c:pt>
              <c:pt idx="43">
                <c:v>23</c:v>
              </c:pt>
              <c:pt idx="44">
                <c:v>13</c:v>
              </c:pt>
              <c:pt idx="45">
                <c:v>8</c:v>
              </c:pt>
              <c:pt idx="46">
                <c:v>9</c:v>
              </c:pt>
              <c:pt idx="47">
                <c:v>7</c:v>
              </c:pt>
              <c:pt idx="48">
                <c:v>4</c:v>
              </c:pt>
              <c:pt idx="49">
                <c:v>0</c:v>
              </c:pt>
              <c:pt idx="50">
                <c:v>0</c:v>
              </c:pt>
              <c:pt idx="51">
                <c:v>0</c:v>
              </c:pt>
              <c:pt idx="52">
                <c:v>0</c:v>
              </c:pt>
              <c:pt idx="53">
                <c:v>0</c:v>
              </c:pt>
              <c:pt idx="54">
                <c:v>0</c:v>
              </c:pt>
              <c:pt idx="55">
                <c:v>0</c:v>
              </c:pt>
              <c:pt idx="56">
                <c:v>0</c:v>
              </c:pt>
              <c:pt idx="57">
                <c:v>0</c:v>
              </c:pt>
              <c:pt idx="58">
                <c:v>0</c:v>
              </c:pt>
              <c:pt idx="59">
                <c:v>0</c:v>
              </c:pt>
            </c:numLit>
          </c:val>
        </c:ser>
        <c:dLbls>
          <c:showLegendKey val="0"/>
          <c:showVal val="0"/>
          <c:showCatName val="0"/>
          <c:showSerName val="0"/>
          <c:showPercent val="0"/>
          <c:showBubbleSize val="0"/>
        </c:dLbls>
        <c:gapWidth val="150"/>
        <c:shape val="box"/>
        <c:axId val="-2137883504"/>
        <c:axId val="-2137882416"/>
        <c:axId val="0"/>
      </c:bar3DChart>
      <c:catAx>
        <c:axId val="-21378835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00" b="1" i="0" u="none" strike="noStrike" baseline="0">
                <a:solidFill>
                  <a:srgbClr val="0000FF"/>
                </a:solidFill>
                <a:latin typeface="Arial"/>
                <a:ea typeface="Arial"/>
                <a:cs typeface="Arial"/>
              </a:defRPr>
            </a:pPr>
            <a:endParaRPr lang="en-US"/>
          </a:p>
        </c:txPr>
        <c:crossAx val="-2137882416"/>
        <c:crosses val="autoZero"/>
        <c:auto val="1"/>
        <c:lblAlgn val="ctr"/>
        <c:lblOffset val="100"/>
        <c:tickLblSkip val="29"/>
        <c:tickMarkSkip val="1"/>
        <c:noMultiLvlLbl val="0"/>
      </c:catAx>
      <c:valAx>
        <c:axId val="-2137882416"/>
        <c:scaling>
          <c:orientation val="minMax"/>
          <c:max val="24"/>
          <c:min val="0"/>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FF"/>
                </a:solidFill>
                <a:latin typeface="Arial"/>
                <a:ea typeface="Arial"/>
                <a:cs typeface="Arial"/>
              </a:defRPr>
            </a:pPr>
            <a:endParaRPr lang="en-US"/>
          </a:p>
        </c:txPr>
        <c:crossAx val="-213788350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2.jpg"/><Relationship Id="rId4"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0</xdr:row>
      <xdr:rowOff>101600</xdr:rowOff>
    </xdr:from>
    <xdr:to>
      <xdr:col>1</xdr:col>
      <xdr:colOff>700406</xdr:colOff>
      <xdr:row>5</xdr:row>
      <xdr:rowOff>168910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609600" y="101600"/>
          <a:ext cx="976631" cy="97218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48846</xdr:rowOff>
    </xdr:from>
    <xdr:to>
      <xdr:col>0</xdr:col>
      <xdr:colOff>1790014</xdr:colOff>
      <xdr:row>0</xdr:row>
      <xdr:rowOff>1373275</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0" y="48846"/>
          <a:ext cx="1790014" cy="1324429"/>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2422525" y="76200"/>
          <a:ext cx="3175" cy="76200"/>
        </a:xfrm>
        <a:prstGeom prst="rect">
          <a:avLst/>
        </a:prstGeom>
        <a:noFill/>
      </xdr:spPr>
    </xdr:pic>
    <xdr:clientData fLocksWithSheet="0"/>
  </xdr:twoCellAnchor>
  <xdr:twoCellAnchor>
    <xdr:from>
      <xdr:col>0</xdr:col>
      <xdr:colOff>229286</xdr:colOff>
      <xdr:row>0</xdr:row>
      <xdr:rowOff>32657</xdr:rowOff>
    </xdr:from>
    <xdr:to>
      <xdr:col>0</xdr:col>
      <xdr:colOff>2019300</xdr:colOff>
      <xdr:row>0</xdr:row>
      <xdr:rowOff>1344386</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229286" y="32657"/>
          <a:ext cx="1790014" cy="1311729"/>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2422525" y="76200"/>
          <a:ext cx="3175" cy="76200"/>
        </a:xfrm>
        <a:prstGeom prst="rect">
          <a:avLst/>
        </a:prstGeom>
        <a:noFill/>
      </xdr:spPr>
    </xdr:pic>
    <xdr:clientData fLocksWithSheet="0"/>
  </xdr:twoCellAnchor>
  <xdr:twoCellAnchor>
    <xdr:from>
      <xdr:col>0</xdr:col>
      <xdr:colOff>147643</xdr:colOff>
      <xdr:row>0</xdr:row>
      <xdr:rowOff>155121</xdr:rowOff>
    </xdr:from>
    <xdr:to>
      <xdr:col>1</xdr:col>
      <xdr:colOff>108857</xdr:colOff>
      <xdr:row>0</xdr:row>
      <xdr:rowOff>1466850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147643" y="155121"/>
          <a:ext cx="1281107" cy="1311729"/>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292225" y="76200"/>
          <a:ext cx="3175" cy="76200"/>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2740025" y="76200"/>
          <a:ext cx="3175" cy="76200"/>
        </a:xfrm>
        <a:prstGeom prst="rect">
          <a:avLst/>
        </a:prstGeom>
        <a:noFill/>
      </xdr:spPr>
    </xdr:pic>
    <xdr:clientData fLocksWithSheet="0"/>
  </xdr:twoCellAnchor>
  <xdr:twoCellAnchor>
    <xdr:from>
      <xdr:col>0</xdr:col>
      <xdr:colOff>292100</xdr:colOff>
      <xdr:row>0</xdr:row>
      <xdr:rowOff>101600</xdr:rowOff>
    </xdr:from>
    <xdr:to>
      <xdr:col>2</xdr:col>
      <xdr:colOff>0</xdr:colOff>
      <xdr:row>0</xdr:row>
      <xdr:rowOff>1333500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292100" y="101600"/>
          <a:ext cx="1358900" cy="12319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482725" y="76200"/>
          <a:ext cx="3175" cy="76200"/>
        </a:xfrm>
        <a:prstGeom prst="rect">
          <a:avLst/>
        </a:prstGeom>
        <a:noFill/>
      </xdr:spPr>
    </xdr:pic>
    <xdr:clientData fLocksWithSheet="0"/>
  </xdr:twoCellAnchor>
  <xdr:twoCellAnchor>
    <xdr:from>
      <xdr:col>0</xdr:col>
      <xdr:colOff>254686</xdr:colOff>
      <xdr:row>0</xdr:row>
      <xdr:rowOff>50801</xdr:rowOff>
    </xdr:from>
    <xdr:to>
      <xdr:col>1</xdr:col>
      <xdr:colOff>901700</xdr:colOff>
      <xdr:row>0</xdr:row>
      <xdr:rowOff>1473201</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254686" y="50801"/>
          <a:ext cx="2132914" cy="1422400"/>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2422525" y="76200"/>
          <a:ext cx="3175" cy="76200"/>
        </a:xfrm>
        <a:prstGeom prst="rect">
          <a:avLst/>
        </a:prstGeom>
        <a:noFill/>
      </xdr:spPr>
    </xdr:pic>
    <xdr:clientData fLocksWithSheet="0"/>
  </xdr:twoCellAnchor>
  <xdr:twoCellAnchor>
    <xdr:from>
      <xdr:col>0</xdr:col>
      <xdr:colOff>254686</xdr:colOff>
      <xdr:row>0</xdr:row>
      <xdr:rowOff>50801</xdr:rowOff>
    </xdr:from>
    <xdr:to>
      <xdr:col>1</xdr:col>
      <xdr:colOff>901700</xdr:colOff>
      <xdr:row>0</xdr:row>
      <xdr:rowOff>1473201</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254686" y="50801"/>
          <a:ext cx="1345514" cy="142240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4" name="image01.jpg"/>
        <xdr:cNvPicPr preferRelativeResize="0"/>
      </xdr:nvPicPr>
      <xdr:blipFill>
        <a:blip xmlns:r="http://schemas.openxmlformats.org/officeDocument/2006/relationships" r:embed="rId1" cstate="print"/>
        <a:stretch>
          <a:fillRect/>
        </a:stretch>
      </xdr:blipFill>
      <xdr:spPr>
        <a:xfrm>
          <a:off x="1482725" y="76200"/>
          <a:ext cx="3175" cy="76200"/>
        </a:xfrm>
        <a:prstGeom prst="rect">
          <a:avLst/>
        </a:prstGeom>
        <a:noFill/>
      </xdr:spPr>
    </xdr:pic>
    <xdr:clientData fLocksWithSheet="0"/>
  </xdr:twoCellAnchor>
  <xdr:twoCellAnchor>
    <xdr:from>
      <xdr:col>0</xdr:col>
      <xdr:colOff>0</xdr:colOff>
      <xdr:row>0</xdr:row>
      <xdr:rowOff>114300</xdr:rowOff>
    </xdr:from>
    <xdr:to>
      <xdr:col>1</xdr:col>
      <xdr:colOff>179294</xdr:colOff>
      <xdr:row>0</xdr:row>
      <xdr:rowOff>1411941</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0" y="114300"/>
          <a:ext cx="1322294" cy="1297641"/>
        </a:xfrm>
        <a:prstGeom prst="rect">
          <a:avLst/>
        </a:prstGeom>
        <a:noFill/>
      </xdr:spPr>
    </xdr:pic>
    <xdr:clientData fLocksWithSheet="0"/>
  </xdr:twoCellAnchor>
  <xdr:twoCellAnchor>
    <xdr:from>
      <xdr:col>3</xdr:col>
      <xdr:colOff>142875</xdr:colOff>
      <xdr:row>22</xdr:row>
      <xdr:rowOff>0</xdr:rowOff>
    </xdr:from>
    <xdr:to>
      <xdr:col>5</xdr:col>
      <xdr:colOff>0</xdr:colOff>
      <xdr:row>22</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142875</xdr:colOff>
      <xdr:row>22</xdr:row>
      <xdr:rowOff>0</xdr:rowOff>
    </xdr:from>
    <xdr:to>
      <xdr:col>5</xdr:col>
      <xdr:colOff>0</xdr:colOff>
      <xdr:row>22</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39825" y="76200"/>
          <a:ext cx="3175" cy="7620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482725" y="76200"/>
          <a:ext cx="3175" cy="76200"/>
        </a:xfrm>
        <a:prstGeom prst="rect">
          <a:avLst/>
        </a:prstGeom>
        <a:noFill/>
      </xdr:spPr>
    </xdr:pic>
    <xdr:clientData fLocksWithSheet="0"/>
  </xdr:twoCellAnchor>
  <xdr:twoCellAnchor>
    <xdr:from>
      <xdr:col>0</xdr:col>
      <xdr:colOff>203886</xdr:colOff>
      <xdr:row>0</xdr:row>
      <xdr:rowOff>88900</xdr:rowOff>
    </xdr:from>
    <xdr:to>
      <xdr:col>1</xdr:col>
      <xdr:colOff>447675</xdr:colOff>
      <xdr:row>0</xdr:row>
      <xdr:rowOff>1295400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203886" y="88900"/>
          <a:ext cx="1577289" cy="12065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7"/>
  <sheetViews>
    <sheetView tabSelected="1" zoomScaleNormal="100" zoomScalePageLayoutView="130" workbookViewId="0">
      <selection activeCell="C17" sqref="C17"/>
    </sheetView>
  </sheetViews>
  <sheetFormatPr defaultColWidth="9.125" defaultRowHeight="14.25" x14ac:dyDescent="0.2"/>
  <cols>
    <col min="1" max="1" width="11.625" style="63" customWidth="1"/>
    <col min="2" max="2" width="61.625" style="63" customWidth="1"/>
    <col min="3" max="3" width="62.5" style="63" customWidth="1"/>
    <col min="4" max="16384" width="9.125" style="63"/>
  </cols>
  <sheetData>
    <row r="1" spans="2:3" x14ac:dyDescent="0.2">
      <c r="C1" s="64" t="s">
        <v>333</v>
      </c>
    </row>
    <row r="6" spans="2:3" ht="15.75" x14ac:dyDescent="0.25">
      <c r="B6" s="210" t="s">
        <v>148</v>
      </c>
      <c r="C6" s="210"/>
    </row>
    <row r="7" spans="2:3" ht="15.75" x14ac:dyDescent="0.25">
      <c r="B7" s="65"/>
    </row>
    <row r="8" spans="2:3" ht="20.25" x14ac:dyDescent="0.2">
      <c r="B8" s="211" t="s">
        <v>263</v>
      </c>
      <c r="C8" s="211"/>
    </row>
    <row r="9" spans="2:3" ht="15.75" x14ac:dyDescent="0.25">
      <c r="B9" s="65"/>
    </row>
    <row r="10" spans="2:3" ht="15.75" x14ac:dyDescent="0.25">
      <c r="B10" s="210" t="s">
        <v>149</v>
      </c>
      <c r="C10" s="210"/>
    </row>
    <row r="11" spans="2:3" ht="15.75" x14ac:dyDescent="0.25">
      <c r="B11" s="65"/>
    </row>
    <row r="12" spans="2:3" ht="20.25" x14ac:dyDescent="0.3">
      <c r="B12" s="212" t="s">
        <v>276</v>
      </c>
      <c r="C12" s="212"/>
    </row>
    <row r="13" spans="2:3" ht="15.75" x14ac:dyDescent="0.25">
      <c r="B13" s="65"/>
    </row>
    <row r="14" spans="2:3" ht="15.75" x14ac:dyDescent="0.25">
      <c r="B14" s="210" t="s">
        <v>150</v>
      </c>
      <c r="C14" s="210"/>
    </row>
    <row r="16" spans="2:3" ht="15" thickBot="1" x14ac:dyDescent="0.25"/>
    <row r="17" spans="2:3" ht="30" thickBot="1" x14ac:dyDescent="0.3">
      <c r="B17" s="66" t="s">
        <v>151</v>
      </c>
      <c r="C17" s="341" t="s">
        <v>152</v>
      </c>
    </row>
  </sheetData>
  <sheetProtection algorithmName="SHA-512" hashValue="smQn3X/79ax3OoHhsm9KFggOW65Ib7dKiUnedHG8jCyBoVB1G23xklUX8HTonrd6fHBNn80BX3fQX3l2tFymMg==" saltValue="8aORCJaVGwjkojt1inDWXg==" spinCount="100000" sheet="1" objects="1" scenarios="1" selectLockedCells="1"/>
  <mergeCells count="5">
    <mergeCell ref="B6:C6"/>
    <mergeCell ref="B8:C8"/>
    <mergeCell ref="B10:C10"/>
    <mergeCell ref="B12:C12"/>
    <mergeCell ref="B14:C14"/>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69"/>
  <sheetViews>
    <sheetView zoomScale="70" zoomScaleNormal="70" zoomScalePageLayoutView="70" workbookViewId="0"/>
  </sheetViews>
  <sheetFormatPr defaultColWidth="8.875" defaultRowHeight="15.75" x14ac:dyDescent="0.25"/>
  <cols>
    <col min="1" max="1" width="225" customWidth="1"/>
    <col min="2" max="2" width="23.125" customWidth="1"/>
  </cols>
  <sheetData>
    <row r="1" spans="1:1" ht="114" customHeight="1" thickBot="1" x14ac:dyDescent="0.3">
      <c r="A1" s="57" t="s">
        <v>335</v>
      </c>
    </row>
    <row r="2" spans="1:1" s="1" customFormat="1" ht="15" customHeight="1" thickBot="1" x14ac:dyDescent="0.3">
      <c r="A2" s="36"/>
    </row>
    <row r="3" spans="1:1" ht="48.75" customHeight="1" x14ac:dyDescent="0.25">
      <c r="A3" s="30" t="s">
        <v>277</v>
      </c>
    </row>
    <row r="4" spans="1:1" x14ac:dyDescent="0.25">
      <c r="A4" s="31"/>
    </row>
    <row r="5" spans="1:1" x14ac:dyDescent="0.25">
      <c r="A5" s="32" t="s">
        <v>278</v>
      </c>
    </row>
    <row r="6" spans="1:1" x14ac:dyDescent="0.25">
      <c r="A6" s="32"/>
    </row>
    <row r="7" spans="1:1" x14ac:dyDescent="0.25">
      <c r="A7" s="32" t="s">
        <v>309</v>
      </c>
    </row>
    <row r="8" spans="1:1" x14ac:dyDescent="0.25">
      <c r="A8" s="32"/>
    </row>
    <row r="9" spans="1:1" ht="16.5" thickBot="1" x14ac:dyDescent="0.3">
      <c r="A9" s="33" t="s">
        <v>279</v>
      </c>
    </row>
    <row r="10" spans="1:1" ht="16.5" thickBot="1" x14ac:dyDescent="0.3">
      <c r="A10" s="33"/>
    </row>
    <row r="11" spans="1:1" x14ac:dyDescent="0.25">
      <c r="A11" s="34" t="s">
        <v>280</v>
      </c>
    </row>
    <row r="12" spans="1:1" x14ac:dyDescent="0.25">
      <c r="A12" s="32" t="s">
        <v>282</v>
      </c>
    </row>
    <row r="13" spans="1:1" ht="23.1" customHeight="1" thickBot="1" x14ac:dyDescent="0.3">
      <c r="A13" s="35" t="s">
        <v>281</v>
      </c>
    </row>
    <row r="14" spans="1:1" ht="23.1" customHeight="1" thickBot="1" x14ac:dyDescent="0.3">
      <c r="A14" s="32"/>
    </row>
    <row r="15" spans="1:1" ht="16.5" thickBot="1" x14ac:dyDescent="0.3">
      <c r="A15" s="51" t="s">
        <v>283</v>
      </c>
    </row>
    <row r="16" spans="1:1" x14ac:dyDescent="0.25">
      <c r="A16" s="37"/>
    </row>
    <row r="17" spans="1:1" x14ac:dyDescent="0.25">
      <c r="A17" s="37" t="s">
        <v>297</v>
      </c>
    </row>
    <row r="18" spans="1:1" x14ac:dyDescent="0.25">
      <c r="A18" s="37"/>
    </row>
    <row r="19" spans="1:1" ht="62.25" customHeight="1" x14ac:dyDescent="0.25">
      <c r="A19" s="38" t="s">
        <v>310</v>
      </c>
    </row>
    <row r="20" spans="1:1" ht="58.5" customHeight="1" x14ac:dyDescent="0.25">
      <c r="A20" s="39" t="s">
        <v>284</v>
      </c>
    </row>
    <row r="21" spans="1:1" ht="62.25" customHeight="1" x14ac:dyDescent="0.25">
      <c r="A21" s="40" t="s">
        <v>285</v>
      </c>
    </row>
    <row r="22" spans="1:1" ht="66.75" customHeight="1" x14ac:dyDescent="0.25">
      <c r="A22" s="41" t="s">
        <v>286</v>
      </c>
    </row>
    <row r="23" spans="1:1" ht="66.75" customHeight="1" x14ac:dyDescent="0.25">
      <c r="A23" s="52" t="s">
        <v>328</v>
      </c>
    </row>
    <row r="24" spans="1:1" ht="64.5" customHeight="1" x14ac:dyDescent="0.25">
      <c r="A24" s="42" t="s">
        <v>298</v>
      </c>
    </row>
    <row r="25" spans="1:1" ht="16.5" thickBot="1" x14ac:dyDescent="0.3">
      <c r="A25" s="32"/>
    </row>
    <row r="26" spans="1:1" ht="16.5" thickBot="1" x14ac:dyDescent="0.3">
      <c r="A26" s="43" t="s">
        <v>287</v>
      </c>
    </row>
    <row r="27" spans="1:1" x14ac:dyDescent="0.25">
      <c r="A27" s="44" t="s">
        <v>288</v>
      </c>
    </row>
    <row r="28" spans="1:1" ht="18.75" customHeight="1" x14ac:dyDescent="0.25">
      <c r="A28" s="45" t="s">
        <v>289</v>
      </c>
    </row>
    <row r="29" spans="1:1" ht="21" customHeight="1" x14ac:dyDescent="0.25">
      <c r="A29" s="44" t="s">
        <v>308</v>
      </c>
    </row>
    <row r="30" spans="1:1" x14ac:dyDescent="0.25">
      <c r="A30" s="45" t="s">
        <v>290</v>
      </c>
    </row>
    <row r="31" spans="1:1" ht="90" x14ac:dyDescent="0.25">
      <c r="A31" s="45" t="s">
        <v>291</v>
      </c>
    </row>
    <row r="32" spans="1:1" ht="44.25" customHeight="1" thickBot="1" x14ac:dyDescent="0.3">
      <c r="A32" s="45" t="s">
        <v>292</v>
      </c>
    </row>
    <row r="33" spans="1:1" ht="21" customHeight="1" thickBot="1" x14ac:dyDescent="0.3">
      <c r="A33" s="43" t="s">
        <v>293</v>
      </c>
    </row>
    <row r="34" spans="1:1" x14ac:dyDescent="0.25">
      <c r="A34" s="47" t="s">
        <v>294</v>
      </c>
    </row>
    <row r="35" spans="1:1" ht="26.25" customHeight="1" x14ac:dyDescent="0.25">
      <c r="A35" s="48" t="s">
        <v>295</v>
      </c>
    </row>
    <row r="36" spans="1:1" ht="30" x14ac:dyDescent="0.25">
      <c r="A36" s="49" t="s">
        <v>311</v>
      </c>
    </row>
    <row r="37" spans="1:1" ht="44.25" customHeight="1" thickBot="1" x14ac:dyDescent="0.3">
      <c r="A37" s="50" t="s">
        <v>296</v>
      </c>
    </row>
    <row r="38" spans="1:1" ht="23.25" customHeight="1" thickBot="1" x14ac:dyDescent="0.3">
      <c r="A38" s="55" t="s">
        <v>244</v>
      </c>
    </row>
    <row r="39" spans="1:1" ht="30" customHeight="1" x14ac:dyDescent="0.25">
      <c r="A39" s="29" t="s">
        <v>325</v>
      </c>
    </row>
    <row r="40" spans="1:1" ht="16.5" thickBot="1" x14ac:dyDescent="0.3">
      <c r="A40" s="3"/>
    </row>
    <row r="41" spans="1:1" ht="16.5" thickBot="1" x14ac:dyDescent="0.3">
      <c r="A41" s="56" t="s">
        <v>299</v>
      </c>
    </row>
    <row r="42" spans="1:1" ht="120.75" thickBot="1" x14ac:dyDescent="0.3">
      <c r="A42" s="53" t="s">
        <v>312</v>
      </c>
    </row>
    <row r="43" spans="1:1" ht="16.5" thickBot="1" x14ac:dyDescent="0.3">
      <c r="A43" s="46" t="s">
        <v>300</v>
      </c>
    </row>
    <row r="44" spans="1:1" ht="120.75" thickBot="1" x14ac:dyDescent="0.3">
      <c r="A44" s="54" t="s">
        <v>302</v>
      </c>
    </row>
    <row r="45" spans="1:1" ht="16.5" thickBot="1" x14ac:dyDescent="0.3">
      <c r="A45" s="55" t="s">
        <v>274</v>
      </c>
    </row>
    <row r="46" spans="1:1" s="58" customFormat="1" x14ac:dyDescent="0.25">
      <c r="A46" s="29" t="s">
        <v>313</v>
      </c>
    </row>
    <row r="47" spans="1:1" s="58" customFormat="1" ht="34.5" customHeight="1" x14ac:dyDescent="0.25">
      <c r="A47" s="49" t="s">
        <v>305</v>
      </c>
    </row>
    <row r="48" spans="1:1" s="58" customFormat="1" x14ac:dyDescent="0.25">
      <c r="A48" s="4" t="s">
        <v>314</v>
      </c>
    </row>
    <row r="49" spans="1:1" s="58" customFormat="1" x14ac:dyDescent="0.25">
      <c r="A49" s="4" t="s">
        <v>304</v>
      </c>
    </row>
    <row r="50" spans="1:1" s="58" customFormat="1" x14ac:dyDescent="0.25">
      <c r="A50" s="4" t="s">
        <v>315</v>
      </c>
    </row>
    <row r="51" spans="1:1" s="58" customFormat="1" x14ac:dyDescent="0.25">
      <c r="A51" s="4" t="s">
        <v>316</v>
      </c>
    </row>
    <row r="52" spans="1:1" s="58" customFormat="1" x14ac:dyDescent="0.25">
      <c r="A52" s="4" t="s">
        <v>268</v>
      </c>
    </row>
    <row r="53" spans="1:1" s="58" customFormat="1" ht="16.5" thickBot="1" x14ac:dyDescent="0.3">
      <c r="A53" s="15" t="s">
        <v>243</v>
      </c>
    </row>
    <row r="54" spans="1:1" ht="16.5" thickBot="1" x14ac:dyDescent="0.3">
      <c r="A54" s="4"/>
    </row>
    <row r="55" spans="1:1" ht="16.5" thickBot="1" x14ac:dyDescent="0.3">
      <c r="A55" s="55" t="s">
        <v>246</v>
      </c>
    </row>
    <row r="56" spans="1:1" x14ac:dyDescent="0.25">
      <c r="A56" s="29" t="s">
        <v>306</v>
      </c>
    </row>
    <row r="57" spans="1:1" x14ac:dyDescent="0.25">
      <c r="A57" s="4" t="s">
        <v>317</v>
      </c>
    </row>
    <row r="58" spans="1:1" x14ac:dyDescent="0.25">
      <c r="A58" s="4" t="s">
        <v>250</v>
      </c>
    </row>
    <row r="59" spans="1:1" x14ac:dyDescent="0.25">
      <c r="A59" s="4" t="s">
        <v>248</v>
      </c>
    </row>
    <row r="60" spans="1:1" ht="16.5" thickBot="1" x14ac:dyDescent="0.3">
      <c r="A60" s="15" t="s">
        <v>249</v>
      </c>
    </row>
    <row r="61" spans="1:1" ht="16.5" thickBot="1" x14ac:dyDescent="0.3">
      <c r="A61" s="16"/>
    </row>
    <row r="62" spans="1:1" ht="16.5" thickBot="1" x14ac:dyDescent="0.3">
      <c r="A62" s="55" t="s">
        <v>245</v>
      </c>
    </row>
    <row r="63" spans="1:1" x14ac:dyDescent="0.25">
      <c r="A63" s="29" t="s">
        <v>247</v>
      </c>
    </row>
    <row r="64" spans="1:1" x14ac:dyDescent="0.25">
      <c r="A64" s="4" t="s">
        <v>320</v>
      </c>
    </row>
    <row r="65" spans="1:1" x14ac:dyDescent="0.25">
      <c r="A65" s="4" t="s">
        <v>318</v>
      </c>
    </row>
    <row r="66" spans="1:1" x14ac:dyDescent="0.25">
      <c r="A66" s="4" t="s">
        <v>307</v>
      </c>
    </row>
    <row r="67" spans="1:1" x14ac:dyDescent="0.25">
      <c r="A67" s="4" t="s">
        <v>251</v>
      </c>
    </row>
    <row r="68" spans="1:1" x14ac:dyDescent="0.25">
      <c r="A68" s="4" t="s">
        <v>319</v>
      </c>
    </row>
    <row r="69" spans="1:1" ht="16.5" thickBot="1" x14ac:dyDescent="0.3">
      <c r="A69" s="15" t="s">
        <v>321</v>
      </c>
    </row>
  </sheetData>
  <sheetProtection algorithmName="SHA-512" hashValue="0TSd0rJ2zDL5cXWFRvWO6NO6ts7tXtur3tpIPDDWpaJBjy1VM6UAyFoz772nRcrypfm+WWW4JSJ3/ZZDouLqZQ==" saltValue="5JcOc1WfiKmUdEBVVXwXRw==" spinCount="100000" sheet="1" objects="1" scenarios="1" selectLockedCells="1" selectUnlockedCells="1"/>
  <pageMargins left="0.75" right="0.75" top="1" bottom="1" header="0.5" footer="0.5"/>
  <pageSetup paperSize="8" scale="78" fitToHeight="0" orientation="landscape"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U72"/>
  <sheetViews>
    <sheetView zoomScale="60" zoomScaleNormal="60" zoomScalePageLayoutView="55" workbookViewId="0">
      <selection activeCell="E14" sqref="E14"/>
    </sheetView>
  </sheetViews>
  <sheetFormatPr defaultColWidth="11" defaultRowHeight="15.75" x14ac:dyDescent="0.25"/>
  <cols>
    <col min="1" max="1" width="25" style="67" customWidth="1"/>
    <col min="2" max="2" width="17.625" style="67" customWidth="1"/>
    <col min="3" max="3" width="18.5" style="67" customWidth="1"/>
    <col min="4" max="4" width="19.5" style="67" customWidth="1"/>
    <col min="5" max="5" width="22.375" style="67" customWidth="1"/>
    <col min="6" max="6" width="11" style="67"/>
    <col min="7" max="7" width="36.625" style="67" customWidth="1"/>
    <col min="8" max="8" width="16.375" style="67" customWidth="1"/>
    <col min="9" max="9" width="13.5" style="67" customWidth="1"/>
    <col min="10" max="13" width="11" style="67"/>
    <col min="14" max="15" width="22" style="67" customWidth="1"/>
    <col min="16" max="16" width="19.5" style="67" customWidth="1"/>
    <col min="17" max="17" width="16.375" style="67" customWidth="1"/>
    <col min="18" max="18" width="13.5" style="67" customWidth="1"/>
    <col min="19" max="19" width="15.875" style="67" customWidth="1"/>
    <col min="20" max="20" width="17.875" style="67" customWidth="1"/>
    <col min="21" max="21" width="23.875" style="67" customWidth="1"/>
    <col min="22" max="16384" width="11" style="67"/>
  </cols>
  <sheetData>
    <row r="1" spans="1:21" ht="111.95" customHeight="1" x14ac:dyDescent="0.25">
      <c r="A1" s="213" t="s">
        <v>336</v>
      </c>
      <c r="B1" s="214"/>
      <c r="C1" s="214"/>
      <c r="D1" s="214"/>
      <c r="E1" s="214"/>
      <c r="F1" s="214"/>
      <c r="G1" s="214"/>
      <c r="H1" s="214"/>
      <c r="I1" s="214"/>
      <c r="J1" s="214"/>
      <c r="K1" s="214"/>
      <c r="L1" s="214"/>
      <c r="M1" s="214"/>
      <c r="N1" s="214"/>
      <c r="O1" s="214"/>
      <c r="P1" s="214"/>
      <c r="Q1" s="214"/>
      <c r="R1" s="214"/>
      <c r="S1" s="214"/>
      <c r="T1" s="214"/>
      <c r="U1" s="215"/>
    </row>
    <row r="2" spans="1:21" ht="15" customHeight="1" x14ac:dyDescent="0.25">
      <c r="A2" s="68" t="s">
        <v>0</v>
      </c>
      <c r="B2" s="342" t="str">
        <f>'Cover Sheet'!C17</f>
        <v xml:space="preserve">(Instruction -You MUST enter your organisation name into cell 17c on the Cover Sheet tab)  </v>
      </c>
      <c r="C2" s="343"/>
      <c r="D2" s="343"/>
      <c r="E2" s="343"/>
      <c r="F2" s="343"/>
      <c r="G2" s="343"/>
      <c r="H2" s="343"/>
      <c r="I2" s="343"/>
      <c r="J2" s="343"/>
      <c r="K2" s="343"/>
      <c r="L2" s="343"/>
      <c r="M2" s="343"/>
      <c r="N2" s="343"/>
      <c r="O2" s="343"/>
      <c r="P2" s="343"/>
      <c r="Q2" s="343"/>
      <c r="R2" s="343"/>
      <c r="S2" s="343"/>
      <c r="T2" s="343"/>
      <c r="U2" s="344"/>
    </row>
    <row r="3" spans="1:21" ht="23.25" customHeight="1" x14ac:dyDescent="0.25">
      <c r="A3" s="69"/>
      <c r="B3" s="345" t="s">
        <v>326</v>
      </c>
      <c r="C3" s="346"/>
      <c r="D3" s="346"/>
      <c r="E3" s="346"/>
      <c r="F3" s="346"/>
      <c r="G3" s="346"/>
      <c r="H3" s="346"/>
      <c r="I3" s="346"/>
      <c r="J3" s="346"/>
      <c r="K3" s="346"/>
      <c r="L3" s="346"/>
      <c r="M3" s="346"/>
      <c r="N3" s="346"/>
      <c r="O3" s="346"/>
      <c r="P3" s="346"/>
      <c r="Q3" s="346"/>
      <c r="R3" s="346"/>
      <c r="S3" s="346"/>
      <c r="T3" s="346"/>
      <c r="U3" s="347"/>
    </row>
    <row r="4" spans="1:21" ht="23.45" customHeight="1" x14ac:dyDescent="0.25">
      <c r="A4" s="70"/>
      <c r="B4" s="342" t="s">
        <v>338</v>
      </c>
      <c r="C4" s="343"/>
      <c r="D4" s="343"/>
      <c r="E4" s="343"/>
      <c r="F4" s="343"/>
      <c r="G4" s="343"/>
      <c r="H4" s="343"/>
      <c r="I4" s="343"/>
      <c r="J4" s="343"/>
      <c r="K4" s="343"/>
      <c r="L4" s="343"/>
      <c r="M4" s="343"/>
      <c r="N4" s="343"/>
      <c r="O4" s="343"/>
      <c r="P4" s="343"/>
      <c r="Q4" s="343"/>
      <c r="R4" s="343"/>
      <c r="S4" s="343"/>
      <c r="T4" s="343"/>
      <c r="U4" s="344"/>
    </row>
    <row r="5" spans="1:21" ht="23.25" customHeight="1" x14ac:dyDescent="0.25">
      <c r="A5" s="71"/>
      <c r="B5" s="342" t="s">
        <v>339</v>
      </c>
      <c r="C5" s="343"/>
      <c r="D5" s="343"/>
      <c r="E5" s="343"/>
      <c r="F5" s="343"/>
      <c r="G5" s="343"/>
      <c r="H5" s="343"/>
      <c r="I5" s="343"/>
      <c r="J5" s="343"/>
      <c r="K5" s="343"/>
      <c r="L5" s="343"/>
      <c r="M5" s="343"/>
      <c r="N5" s="343"/>
      <c r="O5" s="343"/>
      <c r="P5" s="343"/>
      <c r="Q5" s="343"/>
      <c r="R5" s="343"/>
      <c r="S5" s="343"/>
      <c r="T5" s="343"/>
      <c r="U5" s="344"/>
    </row>
    <row r="6" spans="1:21" ht="23.45" customHeight="1" x14ac:dyDescent="0.25">
      <c r="A6" s="72"/>
      <c r="B6" s="342" t="s">
        <v>337</v>
      </c>
      <c r="C6" s="343"/>
      <c r="D6" s="343"/>
      <c r="E6" s="343"/>
      <c r="F6" s="343"/>
      <c r="G6" s="343"/>
      <c r="H6" s="343"/>
      <c r="I6" s="343"/>
      <c r="J6" s="343"/>
      <c r="K6" s="343"/>
      <c r="L6" s="343"/>
      <c r="M6" s="343"/>
      <c r="N6" s="343"/>
      <c r="O6" s="343"/>
      <c r="P6" s="343"/>
      <c r="Q6" s="343"/>
      <c r="R6" s="343"/>
      <c r="S6" s="343"/>
      <c r="T6" s="343"/>
      <c r="U6" s="344"/>
    </row>
    <row r="7" spans="1:21" ht="23.25" customHeight="1" x14ac:dyDescent="0.25">
      <c r="A7" s="73"/>
      <c r="B7" s="342" t="s">
        <v>327</v>
      </c>
      <c r="C7" s="343"/>
      <c r="D7" s="343"/>
      <c r="E7" s="343"/>
      <c r="F7" s="343"/>
      <c r="G7" s="343"/>
      <c r="H7" s="343"/>
      <c r="I7" s="343"/>
      <c r="J7" s="343"/>
      <c r="K7" s="343"/>
      <c r="L7" s="343"/>
      <c r="M7" s="343"/>
      <c r="N7" s="343"/>
      <c r="O7" s="343"/>
      <c r="P7" s="343"/>
      <c r="Q7" s="343"/>
      <c r="R7" s="343"/>
      <c r="S7" s="343"/>
      <c r="T7" s="343"/>
      <c r="U7" s="344"/>
    </row>
    <row r="8" spans="1:21" ht="23.45" customHeight="1" x14ac:dyDescent="0.25">
      <c r="A8" s="74"/>
      <c r="B8" s="342" t="s">
        <v>2</v>
      </c>
      <c r="C8" s="343"/>
      <c r="D8" s="343"/>
      <c r="E8" s="343"/>
      <c r="F8" s="343"/>
      <c r="G8" s="343"/>
      <c r="H8" s="343"/>
      <c r="I8" s="343"/>
      <c r="J8" s="343"/>
      <c r="K8" s="343"/>
      <c r="L8" s="343"/>
      <c r="M8" s="343"/>
      <c r="N8" s="343"/>
      <c r="O8" s="343"/>
      <c r="P8" s="343"/>
      <c r="Q8" s="343"/>
      <c r="R8" s="343"/>
      <c r="S8" s="343"/>
      <c r="T8" s="343"/>
      <c r="U8" s="344"/>
    </row>
    <row r="9" spans="1:21" ht="16.5" thickBot="1" x14ac:dyDescent="0.3">
      <c r="A9" s="75"/>
      <c r="B9" s="76"/>
      <c r="C9" s="77"/>
      <c r="D9" s="77"/>
      <c r="E9" s="77"/>
      <c r="F9" s="77"/>
      <c r="G9" s="77"/>
      <c r="H9" s="77"/>
      <c r="I9" s="23"/>
      <c r="J9" s="23"/>
      <c r="K9" s="23"/>
      <c r="L9" s="23"/>
      <c r="M9" s="23"/>
      <c r="N9" s="23"/>
      <c r="O9" s="23"/>
      <c r="P9" s="23"/>
      <c r="Q9" s="23"/>
      <c r="R9" s="23"/>
      <c r="S9" s="23"/>
      <c r="T9" s="23"/>
      <c r="U9" s="24"/>
    </row>
    <row r="10" spans="1:21" ht="21.75" thickBot="1" x14ac:dyDescent="0.3">
      <c r="A10" s="226" t="s">
        <v>82</v>
      </c>
      <c r="B10" s="227"/>
      <c r="C10" s="227"/>
      <c r="D10" s="227"/>
      <c r="E10" s="227"/>
      <c r="F10" s="227"/>
      <c r="G10" s="227"/>
      <c r="H10" s="227"/>
      <c r="I10" s="227"/>
      <c r="J10" s="227"/>
      <c r="K10" s="227"/>
      <c r="L10" s="227"/>
      <c r="M10" s="227"/>
      <c r="N10" s="227"/>
      <c r="O10" s="227"/>
      <c r="P10" s="227"/>
      <c r="Q10" s="227"/>
      <c r="R10" s="227"/>
      <c r="S10" s="227"/>
      <c r="T10" s="227"/>
      <c r="U10" s="228"/>
    </row>
    <row r="11" spans="1:21" ht="45" customHeight="1" x14ac:dyDescent="0.25">
      <c r="A11" s="229" t="s">
        <v>205</v>
      </c>
      <c r="B11" s="231" t="s">
        <v>66</v>
      </c>
      <c r="C11" s="231" t="s">
        <v>3</v>
      </c>
      <c r="D11" s="231" t="s">
        <v>4</v>
      </c>
      <c r="E11" s="231" t="s">
        <v>5</v>
      </c>
      <c r="F11" s="231" t="s">
        <v>6</v>
      </c>
      <c r="G11" s="231" t="s">
        <v>7</v>
      </c>
      <c r="H11" s="231" t="s">
        <v>8</v>
      </c>
      <c r="I11" s="231" t="s">
        <v>9</v>
      </c>
      <c r="J11" s="231" t="s">
        <v>10</v>
      </c>
      <c r="K11" s="231"/>
      <c r="L11" s="231" t="s">
        <v>11</v>
      </c>
      <c r="M11" s="231"/>
      <c r="N11" s="61" t="s">
        <v>208</v>
      </c>
      <c r="O11" s="231" t="s">
        <v>219</v>
      </c>
      <c r="P11" s="61" t="s">
        <v>322</v>
      </c>
      <c r="Q11" s="61" t="s">
        <v>17</v>
      </c>
      <c r="R11" s="254" t="s">
        <v>218</v>
      </c>
      <c r="S11" s="254" t="s">
        <v>207</v>
      </c>
      <c r="T11" s="231" t="s">
        <v>227</v>
      </c>
      <c r="U11" s="240" t="s">
        <v>213</v>
      </c>
    </row>
    <row r="12" spans="1:21" ht="75.95" customHeight="1" x14ac:dyDescent="0.25">
      <c r="A12" s="230"/>
      <c r="B12" s="232"/>
      <c r="C12" s="232"/>
      <c r="D12" s="232"/>
      <c r="E12" s="232"/>
      <c r="F12" s="232"/>
      <c r="G12" s="232"/>
      <c r="H12" s="232"/>
      <c r="I12" s="232"/>
      <c r="J12" s="62" t="s">
        <v>18</v>
      </c>
      <c r="K12" s="62" t="s">
        <v>19</v>
      </c>
      <c r="L12" s="232" t="s">
        <v>20</v>
      </c>
      <c r="M12" s="233"/>
      <c r="N12" s="62" t="s">
        <v>23</v>
      </c>
      <c r="O12" s="232"/>
      <c r="P12" s="62" t="s">
        <v>20</v>
      </c>
      <c r="Q12" s="62" t="s">
        <v>20</v>
      </c>
      <c r="R12" s="255"/>
      <c r="S12" s="255"/>
      <c r="T12" s="232"/>
      <c r="U12" s="241"/>
    </row>
    <row r="13" spans="1:21" ht="42.95" customHeight="1" x14ac:dyDescent="0.25">
      <c r="A13" s="78" t="s">
        <v>18</v>
      </c>
      <c r="B13" s="79" t="s">
        <v>83</v>
      </c>
      <c r="C13" s="80">
        <v>30</v>
      </c>
      <c r="D13" s="80">
        <v>3500</v>
      </c>
      <c r="E13" s="59"/>
      <c r="F13" s="81" t="s">
        <v>18</v>
      </c>
      <c r="G13" s="81" t="s">
        <v>25</v>
      </c>
      <c r="H13" s="2"/>
      <c r="I13" s="2"/>
      <c r="J13" s="59"/>
      <c r="K13" s="59"/>
      <c r="L13" s="216"/>
      <c r="M13" s="217"/>
      <c r="N13" s="102">
        <v>0</v>
      </c>
      <c r="O13" s="82">
        <f>N13*12</f>
        <v>0</v>
      </c>
      <c r="P13" s="80">
        <f t="shared" ref="P13:P19" si="0">D13*36</f>
        <v>126000</v>
      </c>
      <c r="Q13" s="102">
        <v>0</v>
      </c>
      <c r="R13" s="83">
        <f t="shared" ref="R13:R19" si="1">P13*Q13</f>
        <v>0</v>
      </c>
      <c r="S13" s="83">
        <f>O13+R13</f>
        <v>0</v>
      </c>
      <c r="T13" s="84">
        <v>990</v>
      </c>
      <c r="U13" s="85">
        <f>S13*T13</f>
        <v>0</v>
      </c>
    </row>
    <row r="14" spans="1:21" ht="99" customHeight="1" x14ac:dyDescent="0.25">
      <c r="A14" s="86" t="s">
        <v>67</v>
      </c>
      <c r="B14" s="87" t="s">
        <v>84</v>
      </c>
      <c r="C14" s="88" t="s">
        <v>69</v>
      </c>
      <c r="D14" s="88">
        <v>7000</v>
      </c>
      <c r="E14" s="2"/>
      <c r="F14" s="89" t="s">
        <v>27</v>
      </c>
      <c r="G14" s="89" t="s">
        <v>29</v>
      </c>
      <c r="H14" s="2"/>
      <c r="I14" s="2"/>
      <c r="J14" s="59"/>
      <c r="K14" s="59"/>
      <c r="L14" s="216"/>
      <c r="M14" s="217"/>
      <c r="N14" s="102">
        <v>0</v>
      </c>
      <c r="O14" s="82">
        <f t="shared" ref="O14" si="2">N14*12</f>
        <v>0</v>
      </c>
      <c r="P14" s="80">
        <f t="shared" si="0"/>
        <v>252000</v>
      </c>
      <c r="Q14" s="102">
        <v>0</v>
      </c>
      <c r="R14" s="83">
        <f>P14*Q14</f>
        <v>0</v>
      </c>
      <c r="S14" s="83">
        <f t="shared" ref="S14:S22" si="3">O14+R14</f>
        <v>0</v>
      </c>
      <c r="T14" s="84">
        <v>291</v>
      </c>
      <c r="U14" s="85">
        <f>S14*T14</f>
        <v>0</v>
      </c>
    </row>
    <row r="15" spans="1:21" ht="75" x14ac:dyDescent="0.25">
      <c r="A15" s="86" t="s">
        <v>67</v>
      </c>
      <c r="B15" s="87" t="s">
        <v>85</v>
      </c>
      <c r="C15" s="88" t="s">
        <v>70</v>
      </c>
      <c r="D15" s="88">
        <v>6500</v>
      </c>
      <c r="E15" s="2"/>
      <c r="F15" s="89" t="s">
        <v>27</v>
      </c>
      <c r="G15" s="89" t="s">
        <v>29</v>
      </c>
      <c r="H15" s="2"/>
      <c r="I15" s="2"/>
      <c r="J15" s="59"/>
      <c r="K15" s="59"/>
      <c r="L15" s="216"/>
      <c r="M15" s="217"/>
      <c r="N15" s="102">
        <v>0</v>
      </c>
      <c r="O15" s="82">
        <f t="shared" ref="O15" si="4">N15*12</f>
        <v>0</v>
      </c>
      <c r="P15" s="80">
        <f t="shared" si="0"/>
        <v>234000</v>
      </c>
      <c r="Q15" s="102">
        <v>0</v>
      </c>
      <c r="R15" s="83">
        <f t="shared" si="1"/>
        <v>0</v>
      </c>
      <c r="S15" s="83">
        <f t="shared" si="3"/>
        <v>0</v>
      </c>
      <c r="T15" s="84">
        <v>992</v>
      </c>
      <c r="U15" s="85">
        <f t="shared" ref="U15:U22" si="5">S15*T15</f>
        <v>0</v>
      </c>
    </row>
    <row r="16" spans="1:21" ht="75" x14ac:dyDescent="0.25">
      <c r="A16" s="86" t="s">
        <v>67</v>
      </c>
      <c r="B16" s="87" t="s">
        <v>86</v>
      </c>
      <c r="C16" s="88" t="s">
        <v>71</v>
      </c>
      <c r="D16" s="88">
        <v>15000</v>
      </c>
      <c r="E16" s="2"/>
      <c r="F16" s="89" t="s">
        <v>27</v>
      </c>
      <c r="G16" s="89" t="s">
        <v>29</v>
      </c>
      <c r="H16" s="2"/>
      <c r="I16" s="2"/>
      <c r="J16" s="59"/>
      <c r="K16" s="59"/>
      <c r="L16" s="216"/>
      <c r="M16" s="217"/>
      <c r="N16" s="102">
        <v>0</v>
      </c>
      <c r="O16" s="82">
        <f t="shared" ref="O16" si="6">N16*12</f>
        <v>0</v>
      </c>
      <c r="P16" s="80">
        <f t="shared" si="0"/>
        <v>540000</v>
      </c>
      <c r="Q16" s="102">
        <v>0</v>
      </c>
      <c r="R16" s="83">
        <f t="shared" si="1"/>
        <v>0</v>
      </c>
      <c r="S16" s="83">
        <f t="shared" si="3"/>
        <v>0</v>
      </c>
      <c r="T16" s="90">
        <v>584.69999999999993</v>
      </c>
      <c r="U16" s="85">
        <f t="shared" si="5"/>
        <v>0</v>
      </c>
    </row>
    <row r="17" spans="1:21" ht="60" x14ac:dyDescent="0.25">
      <c r="A17" s="86" t="s">
        <v>67</v>
      </c>
      <c r="B17" s="87" t="s">
        <v>87</v>
      </c>
      <c r="C17" s="88" t="s">
        <v>72</v>
      </c>
      <c r="D17" s="88">
        <v>15000</v>
      </c>
      <c r="E17" s="2"/>
      <c r="F17" s="89" t="s">
        <v>27</v>
      </c>
      <c r="G17" s="89" t="s">
        <v>32</v>
      </c>
      <c r="H17" s="2"/>
      <c r="I17" s="2"/>
      <c r="J17" s="59"/>
      <c r="K17" s="59"/>
      <c r="L17" s="216"/>
      <c r="M17" s="217"/>
      <c r="N17" s="102">
        <v>0</v>
      </c>
      <c r="O17" s="82">
        <f t="shared" ref="O17" si="7">N17*12</f>
        <v>0</v>
      </c>
      <c r="P17" s="80">
        <f t="shared" si="0"/>
        <v>540000</v>
      </c>
      <c r="Q17" s="102">
        <v>0</v>
      </c>
      <c r="R17" s="83">
        <f t="shared" si="1"/>
        <v>0</v>
      </c>
      <c r="S17" s="83">
        <f t="shared" si="3"/>
        <v>0</v>
      </c>
      <c r="T17" s="90">
        <v>1237.2</v>
      </c>
      <c r="U17" s="85">
        <f t="shared" si="5"/>
        <v>0</v>
      </c>
    </row>
    <row r="18" spans="1:21" ht="75" x14ac:dyDescent="0.25">
      <c r="A18" s="86" t="s">
        <v>67</v>
      </c>
      <c r="B18" s="87" t="s">
        <v>88</v>
      </c>
      <c r="C18" s="88" t="s">
        <v>73</v>
      </c>
      <c r="D18" s="88">
        <v>25000</v>
      </c>
      <c r="E18" s="2"/>
      <c r="F18" s="89" t="s">
        <v>27</v>
      </c>
      <c r="G18" s="89" t="s">
        <v>78</v>
      </c>
      <c r="H18" s="2"/>
      <c r="I18" s="2"/>
      <c r="J18" s="59"/>
      <c r="K18" s="59"/>
      <c r="L18" s="216"/>
      <c r="M18" s="217"/>
      <c r="N18" s="102">
        <v>0</v>
      </c>
      <c r="O18" s="82">
        <f>N18*12</f>
        <v>0</v>
      </c>
      <c r="P18" s="80">
        <f>D18*36</f>
        <v>900000</v>
      </c>
      <c r="Q18" s="102">
        <v>0</v>
      </c>
      <c r="R18" s="83">
        <f t="shared" si="1"/>
        <v>0</v>
      </c>
      <c r="S18" s="83">
        <f t="shared" si="3"/>
        <v>0</v>
      </c>
      <c r="T18" s="90">
        <v>443.4</v>
      </c>
      <c r="U18" s="85">
        <f t="shared" si="5"/>
        <v>0</v>
      </c>
    </row>
    <row r="19" spans="1:21" ht="75" x14ac:dyDescent="0.25">
      <c r="A19" s="86" t="s">
        <v>67</v>
      </c>
      <c r="B19" s="87" t="s">
        <v>89</v>
      </c>
      <c r="C19" s="88" t="s">
        <v>74</v>
      </c>
      <c r="D19" s="88">
        <v>40000</v>
      </c>
      <c r="E19" s="2"/>
      <c r="F19" s="89" t="s">
        <v>27</v>
      </c>
      <c r="G19" s="89" t="s">
        <v>79</v>
      </c>
      <c r="H19" s="2"/>
      <c r="I19" s="2"/>
      <c r="J19" s="59"/>
      <c r="K19" s="59"/>
      <c r="L19" s="216"/>
      <c r="M19" s="217"/>
      <c r="N19" s="102">
        <v>0</v>
      </c>
      <c r="O19" s="82">
        <f>N19*12</f>
        <v>0</v>
      </c>
      <c r="P19" s="80">
        <f t="shared" si="0"/>
        <v>1440000</v>
      </c>
      <c r="Q19" s="102">
        <v>0</v>
      </c>
      <c r="R19" s="83">
        <f t="shared" si="1"/>
        <v>0</v>
      </c>
      <c r="S19" s="83">
        <f t="shared" si="3"/>
        <v>0</v>
      </c>
      <c r="T19" s="90">
        <v>262.5</v>
      </c>
      <c r="U19" s="85">
        <f t="shared" si="5"/>
        <v>0</v>
      </c>
    </row>
    <row r="20" spans="1:21" ht="87.95" customHeight="1" x14ac:dyDescent="0.25">
      <c r="A20" s="86" t="s">
        <v>67</v>
      </c>
      <c r="B20" s="87" t="s">
        <v>90</v>
      </c>
      <c r="C20" s="88" t="s">
        <v>75</v>
      </c>
      <c r="D20" s="88">
        <v>55000</v>
      </c>
      <c r="E20" s="2"/>
      <c r="F20" s="89" t="s">
        <v>27</v>
      </c>
      <c r="G20" s="89" t="s">
        <v>35</v>
      </c>
      <c r="H20" s="2"/>
      <c r="I20" s="2"/>
      <c r="J20" s="59"/>
      <c r="K20" s="59"/>
      <c r="L20" s="218"/>
      <c r="M20" s="219"/>
      <c r="N20" s="102">
        <v>0</v>
      </c>
      <c r="O20" s="82">
        <f t="shared" ref="O20:O21" si="8">N20*12</f>
        <v>0</v>
      </c>
      <c r="P20" s="80">
        <f t="shared" ref="P20:P21" si="9">D20*36</f>
        <v>1980000</v>
      </c>
      <c r="Q20" s="102">
        <v>0</v>
      </c>
      <c r="R20" s="83">
        <f t="shared" ref="R20:R21" si="10">P20*Q20</f>
        <v>0</v>
      </c>
      <c r="S20" s="83">
        <f t="shared" si="3"/>
        <v>0</v>
      </c>
      <c r="T20" s="90">
        <v>67.2</v>
      </c>
      <c r="U20" s="85">
        <f t="shared" si="5"/>
        <v>0</v>
      </c>
    </row>
    <row r="21" spans="1:21" ht="90.95" customHeight="1" x14ac:dyDescent="0.25">
      <c r="A21" s="86" t="s">
        <v>67</v>
      </c>
      <c r="B21" s="87" t="s">
        <v>91</v>
      </c>
      <c r="C21" s="88" t="s">
        <v>76</v>
      </c>
      <c r="D21" s="88">
        <v>85000</v>
      </c>
      <c r="E21" s="2"/>
      <c r="F21" s="89" t="s">
        <v>27</v>
      </c>
      <c r="G21" s="89" t="s">
        <v>35</v>
      </c>
      <c r="H21" s="2"/>
      <c r="I21" s="2"/>
      <c r="J21" s="59"/>
      <c r="K21" s="59"/>
      <c r="L21" s="218"/>
      <c r="M21" s="219"/>
      <c r="N21" s="102">
        <v>0</v>
      </c>
      <c r="O21" s="82">
        <f t="shared" si="8"/>
        <v>0</v>
      </c>
      <c r="P21" s="80">
        <f t="shared" si="9"/>
        <v>3060000</v>
      </c>
      <c r="Q21" s="102">
        <v>0</v>
      </c>
      <c r="R21" s="83">
        <f t="shared" si="10"/>
        <v>0</v>
      </c>
      <c r="S21" s="83">
        <f t="shared" si="3"/>
        <v>0</v>
      </c>
      <c r="T21" s="90">
        <v>106.5</v>
      </c>
      <c r="U21" s="85">
        <f t="shared" si="5"/>
        <v>0</v>
      </c>
    </row>
    <row r="22" spans="1:21" ht="75.75" thickBot="1" x14ac:dyDescent="0.3">
      <c r="A22" s="86" t="s">
        <v>68</v>
      </c>
      <c r="B22" s="87" t="s">
        <v>92</v>
      </c>
      <c r="C22" s="80" t="s">
        <v>77</v>
      </c>
      <c r="D22" s="80">
        <v>225000</v>
      </c>
      <c r="E22" s="59"/>
      <c r="F22" s="81" t="s">
        <v>27</v>
      </c>
      <c r="G22" s="81" t="s">
        <v>80</v>
      </c>
      <c r="H22" s="59"/>
      <c r="I22" s="59"/>
      <c r="J22" s="59"/>
      <c r="K22" s="59"/>
      <c r="L22" s="216"/>
      <c r="M22" s="217"/>
      <c r="N22" s="103">
        <v>0</v>
      </c>
      <c r="O22" s="83">
        <f>N22*12</f>
        <v>0</v>
      </c>
      <c r="P22" s="80">
        <f>D22*36</f>
        <v>8100000</v>
      </c>
      <c r="Q22" s="103">
        <v>0</v>
      </c>
      <c r="R22" s="83">
        <f>P22*Q22</f>
        <v>0</v>
      </c>
      <c r="S22" s="83">
        <f t="shared" si="3"/>
        <v>0</v>
      </c>
      <c r="T22" s="104">
        <v>185.4</v>
      </c>
      <c r="U22" s="105">
        <f t="shared" si="5"/>
        <v>0</v>
      </c>
    </row>
    <row r="23" spans="1:21" ht="27" thickBot="1" x14ac:dyDescent="0.3">
      <c r="A23" s="220" t="s">
        <v>129</v>
      </c>
      <c r="B23" s="221"/>
      <c r="C23" s="221"/>
      <c r="D23" s="221"/>
      <c r="E23" s="221"/>
      <c r="F23" s="221"/>
      <c r="G23" s="221"/>
      <c r="H23" s="221"/>
      <c r="I23" s="221"/>
      <c r="J23" s="221"/>
      <c r="K23" s="221"/>
      <c r="L23" s="221"/>
      <c r="M23" s="221"/>
      <c r="N23" s="221"/>
      <c r="O23" s="221"/>
      <c r="P23" s="221"/>
      <c r="Q23" s="221"/>
      <c r="R23" s="221"/>
      <c r="S23" s="221"/>
      <c r="T23" s="221"/>
      <c r="U23" s="98">
        <f>U13+U14+U15+U16+U17+U18+U19+U20+U21+U22</f>
        <v>0</v>
      </c>
    </row>
    <row r="24" spans="1:21" x14ac:dyDescent="0.25">
      <c r="A24" s="26"/>
      <c r="B24" s="23"/>
      <c r="C24" s="23"/>
      <c r="D24" s="23"/>
      <c r="E24" s="23"/>
      <c r="F24" s="23"/>
      <c r="G24" s="23"/>
      <c r="H24" s="23"/>
      <c r="I24" s="23"/>
      <c r="J24" s="23"/>
      <c r="K24" s="23"/>
      <c r="L24" s="23"/>
      <c r="M24" s="23"/>
      <c r="N24" s="23"/>
      <c r="O24" s="23"/>
      <c r="P24" s="23"/>
      <c r="Q24" s="23"/>
      <c r="R24" s="23"/>
      <c r="S24" s="23"/>
      <c r="T24" s="23"/>
      <c r="U24" s="24"/>
    </row>
    <row r="25" spans="1:21" x14ac:dyDescent="0.25">
      <c r="A25" s="26"/>
      <c r="B25" s="23"/>
      <c r="C25" s="23"/>
      <c r="D25" s="23"/>
      <c r="E25" s="23"/>
      <c r="F25" s="23"/>
      <c r="G25" s="23"/>
      <c r="H25" s="23"/>
      <c r="I25" s="23"/>
      <c r="J25" s="23"/>
      <c r="K25" s="23"/>
      <c r="L25" s="23"/>
      <c r="M25" s="23"/>
      <c r="N25" s="23"/>
      <c r="O25" s="23"/>
      <c r="P25" s="23"/>
      <c r="Q25" s="23"/>
      <c r="R25" s="23"/>
      <c r="S25" s="23"/>
      <c r="T25" s="23"/>
      <c r="U25" s="24"/>
    </row>
    <row r="26" spans="1:21" ht="16.5" thickBot="1" x14ac:dyDescent="0.3">
      <c r="A26" s="26"/>
      <c r="B26" s="23"/>
      <c r="C26" s="23"/>
      <c r="D26" s="23"/>
      <c r="E26" s="23"/>
      <c r="F26" s="23"/>
      <c r="G26" s="23"/>
      <c r="H26" s="23"/>
      <c r="I26" s="23"/>
      <c r="J26" s="23"/>
      <c r="K26" s="23"/>
      <c r="L26" s="23"/>
      <c r="M26" s="23"/>
      <c r="N26" s="23"/>
      <c r="O26" s="23"/>
      <c r="P26" s="23"/>
      <c r="Q26" s="23"/>
      <c r="R26" s="23"/>
      <c r="S26" s="23"/>
      <c r="T26" s="23"/>
      <c r="U26" s="24"/>
    </row>
    <row r="27" spans="1:21" ht="21.75" thickBot="1" x14ac:dyDescent="0.3">
      <c r="A27" s="256" t="s">
        <v>93</v>
      </c>
      <c r="B27" s="257"/>
      <c r="C27" s="257"/>
      <c r="D27" s="257"/>
      <c r="E27" s="257"/>
      <c r="F27" s="257"/>
      <c r="G27" s="257"/>
      <c r="H27" s="257"/>
      <c r="I27" s="257"/>
      <c r="J27" s="257"/>
      <c r="K27" s="257"/>
      <c r="L27" s="257"/>
      <c r="M27" s="257"/>
      <c r="N27" s="257"/>
      <c r="O27" s="257"/>
      <c r="P27" s="257"/>
      <c r="Q27" s="257"/>
      <c r="R27" s="257"/>
      <c r="S27" s="257"/>
      <c r="T27" s="257"/>
      <c r="U27" s="258"/>
    </row>
    <row r="28" spans="1:21" ht="45" customHeight="1" x14ac:dyDescent="0.25">
      <c r="A28" s="229" t="s">
        <v>65</v>
      </c>
      <c r="B28" s="231" t="s">
        <v>66</v>
      </c>
      <c r="C28" s="231" t="s">
        <v>3</v>
      </c>
      <c r="D28" s="231" t="s">
        <v>4</v>
      </c>
      <c r="E28" s="231" t="s">
        <v>5</v>
      </c>
      <c r="F28" s="231" t="s">
        <v>6</v>
      </c>
      <c r="G28" s="231" t="s">
        <v>7</v>
      </c>
      <c r="H28" s="231" t="s">
        <v>8</v>
      </c>
      <c r="I28" s="231" t="s">
        <v>9</v>
      </c>
      <c r="J28" s="231" t="s">
        <v>10</v>
      </c>
      <c r="K28" s="231"/>
      <c r="L28" s="231" t="s">
        <v>11</v>
      </c>
      <c r="M28" s="231"/>
      <c r="N28" s="61" t="s">
        <v>210</v>
      </c>
      <c r="O28" s="231" t="s">
        <v>230</v>
      </c>
      <c r="P28" s="61" t="s">
        <v>323</v>
      </c>
      <c r="Q28" s="61" t="s">
        <v>17</v>
      </c>
      <c r="R28" s="242" t="s">
        <v>211</v>
      </c>
      <c r="S28" s="242" t="s">
        <v>209</v>
      </c>
      <c r="T28" s="231" t="s">
        <v>226</v>
      </c>
      <c r="U28" s="240" t="s">
        <v>212</v>
      </c>
    </row>
    <row r="29" spans="1:21" ht="69.95" customHeight="1" x14ac:dyDescent="0.25">
      <c r="A29" s="230"/>
      <c r="B29" s="232"/>
      <c r="C29" s="232"/>
      <c r="D29" s="232"/>
      <c r="E29" s="232"/>
      <c r="F29" s="232"/>
      <c r="G29" s="232"/>
      <c r="H29" s="232"/>
      <c r="I29" s="232"/>
      <c r="J29" s="62" t="s">
        <v>18</v>
      </c>
      <c r="K29" s="62" t="s">
        <v>19</v>
      </c>
      <c r="L29" s="232" t="s">
        <v>20</v>
      </c>
      <c r="M29" s="233"/>
      <c r="N29" s="62" t="s">
        <v>38</v>
      </c>
      <c r="O29" s="232"/>
      <c r="P29" s="62" t="s">
        <v>20</v>
      </c>
      <c r="Q29" s="62" t="s">
        <v>20</v>
      </c>
      <c r="R29" s="243"/>
      <c r="S29" s="243"/>
      <c r="T29" s="232"/>
      <c r="U29" s="241"/>
    </row>
    <row r="30" spans="1:21" ht="30" x14ac:dyDescent="0.25">
      <c r="A30" s="78" t="s">
        <v>18</v>
      </c>
      <c r="B30" s="79" t="s">
        <v>94</v>
      </c>
      <c r="C30" s="80">
        <v>30</v>
      </c>
      <c r="D30" s="80">
        <v>3500</v>
      </c>
      <c r="E30" s="59"/>
      <c r="F30" s="81" t="s">
        <v>18</v>
      </c>
      <c r="G30" s="81" t="s">
        <v>25</v>
      </c>
      <c r="H30" s="2"/>
      <c r="I30" s="2"/>
      <c r="J30" s="59"/>
      <c r="K30" s="59"/>
      <c r="L30" s="216"/>
      <c r="M30" s="217"/>
      <c r="N30" s="102">
        <v>0</v>
      </c>
      <c r="O30" s="82">
        <f>N30*16</f>
        <v>0</v>
      </c>
      <c r="P30" s="80">
        <f>D30*48</f>
        <v>168000</v>
      </c>
      <c r="Q30" s="102">
        <v>0</v>
      </c>
      <c r="R30" s="83">
        <f t="shared" ref="R30:R36" si="11">P30*Q30</f>
        <v>0</v>
      </c>
      <c r="S30" s="83">
        <f>O30+R30</f>
        <v>0</v>
      </c>
      <c r="T30" s="84">
        <v>990</v>
      </c>
      <c r="U30" s="85">
        <f>S30*T30</f>
        <v>0</v>
      </c>
    </row>
    <row r="31" spans="1:21" ht="75" x14ac:dyDescent="0.25">
      <c r="A31" s="86" t="s">
        <v>67</v>
      </c>
      <c r="B31" s="87" t="s">
        <v>95</v>
      </c>
      <c r="C31" s="88" t="s">
        <v>69</v>
      </c>
      <c r="D31" s="88">
        <v>7000</v>
      </c>
      <c r="E31" s="2"/>
      <c r="F31" s="89" t="s">
        <v>27</v>
      </c>
      <c r="G31" s="89" t="s">
        <v>29</v>
      </c>
      <c r="H31" s="2"/>
      <c r="I31" s="2"/>
      <c r="J31" s="59"/>
      <c r="K31" s="59"/>
      <c r="L31" s="216"/>
      <c r="M31" s="217"/>
      <c r="N31" s="102">
        <v>0</v>
      </c>
      <c r="O31" s="82">
        <f t="shared" ref="O31:O39" si="12">N31*16</f>
        <v>0</v>
      </c>
      <c r="P31" s="80">
        <f t="shared" ref="P31:P39" si="13">D31*48</f>
        <v>336000</v>
      </c>
      <c r="Q31" s="102">
        <v>0</v>
      </c>
      <c r="R31" s="83">
        <f t="shared" si="11"/>
        <v>0</v>
      </c>
      <c r="S31" s="83">
        <f t="shared" ref="S31:S39" si="14">O31+R31</f>
        <v>0</v>
      </c>
      <c r="T31" s="84">
        <v>291</v>
      </c>
      <c r="U31" s="85">
        <f t="shared" ref="U31:U39" si="15">S31*T31</f>
        <v>0</v>
      </c>
    </row>
    <row r="32" spans="1:21" ht="75" x14ac:dyDescent="0.25">
      <c r="A32" s="86" t="s">
        <v>67</v>
      </c>
      <c r="B32" s="87" t="s">
        <v>96</v>
      </c>
      <c r="C32" s="88" t="s">
        <v>70</v>
      </c>
      <c r="D32" s="88">
        <v>6500</v>
      </c>
      <c r="E32" s="2"/>
      <c r="F32" s="89" t="s">
        <v>27</v>
      </c>
      <c r="G32" s="89" t="s">
        <v>29</v>
      </c>
      <c r="H32" s="2"/>
      <c r="I32" s="2"/>
      <c r="J32" s="59"/>
      <c r="K32" s="59"/>
      <c r="L32" s="216"/>
      <c r="M32" s="217"/>
      <c r="N32" s="102">
        <v>0</v>
      </c>
      <c r="O32" s="82">
        <f t="shared" si="12"/>
        <v>0</v>
      </c>
      <c r="P32" s="80">
        <f t="shared" si="13"/>
        <v>312000</v>
      </c>
      <c r="Q32" s="102">
        <v>0</v>
      </c>
      <c r="R32" s="83">
        <f t="shared" si="11"/>
        <v>0</v>
      </c>
      <c r="S32" s="83">
        <f t="shared" si="14"/>
        <v>0</v>
      </c>
      <c r="T32" s="84">
        <v>992</v>
      </c>
      <c r="U32" s="85">
        <f t="shared" si="15"/>
        <v>0</v>
      </c>
    </row>
    <row r="33" spans="1:21" ht="75" x14ac:dyDescent="0.25">
      <c r="A33" s="86" t="s">
        <v>67</v>
      </c>
      <c r="B33" s="87" t="s">
        <v>97</v>
      </c>
      <c r="C33" s="88" t="s">
        <v>71</v>
      </c>
      <c r="D33" s="88">
        <v>15000</v>
      </c>
      <c r="E33" s="2"/>
      <c r="F33" s="89" t="s">
        <v>27</v>
      </c>
      <c r="G33" s="89" t="s">
        <v>29</v>
      </c>
      <c r="H33" s="2"/>
      <c r="I33" s="2"/>
      <c r="J33" s="59"/>
      <c r="K33" s="59"/>
      <c r="L33" s="216"/>
      <c r="M33" s="217"/>
      <c r="N33" s="102">
        <v>0</v>
      </c>
      <c r="O33" s="82">
        <f t="shared" si="12"/>
        <v>0</v>
      </c>
      <c r="P33" s="80">
        <f t="shared" si="13"/>
        <v>720000</v>
      </c>
      <c r="Q33" s="102">
        <v>0</v>
      </c>
      <c r="R33" s="83">
        <f t="shared" si="11"/>
        <v>0</v>
      </c>
      <c r="S33" s="83">
        <f t="shared" si="14"/>
        <v>0</v>
      </c>
      <c r="T33" s="90">
        <v>584.69999999999993</v>
      </c>
      <c r="U33" s="85">
        <f t="shared" si="15"/>
        <v>0</v>
      </c>
    </row>
    <row r="34" spans="1:21" ht="60" x14ac:dyDescent="0.25">
      <c r="A34" s="86" t="s">
        <v>67</v>
      </c>
      <c r="B34" s="87" t="s">
        <v>98</v>
      </c>
      <c r="C34" s="88" t="s">
        <v>72</v>
      </c>
      <c r="D34" s="88">
        <v>15000</v>
      </c>
      <c r="E34" s="2"/>
      <c r="F34" s="89" t="s">
        <v>27</v>
      </c>
      <c r="G34" s="89" t="s">
        <v>32</v>
      </c>
      <c r="H34" s="2"/>
      <c r="I34" s="2"/>
      <c r="J34" s="59"/>
      <c r="K34" s="59"/>
      <c r="L34" s="216"/>
      <c r="M34" s="217"/>
      <c r="N34" s="102">
        <v>0</v>
      </c>
      <c r="O34" s="82">
        <f t="shared" si="12"/>
        <v>0</v>
      </c>
      <c r="P34" s="80">
        <f>D34*48</f>
        <v>720000</v>
      </c>
      <c r="Q34" s="102">
        <v>0</v>
      </c>
      <c r="R34" s="83">
        <f t="shared" si="11"/>
        <v>0</v>
      </c>
      <c r="S34" s="83">
        <f t="shared" si="14"/>
        <v>0</v>
      </c>
      <c r="T34" s="90">
        <v>1237.2</v>
      </c>
      <c r="U34" s="85">
        <f t="shared" si="15"/>
        <v>0</v>
      </c>
    </row>
    <row r="35" spans="1:21" ht="75" x14ac:dyDescent="0.25">
      <c r="A35" s="86" t="s">
        <v>67</v>
      </c>
      <c r="B35" s="87" t="s">
        <v>99</v>
      </c>
      <c r="C35" s="88" t="s">
        <v>73</v>
      </c>
      <c r="D35" s="88">
        <v>25000</v>
      </c>
      <c r="E35" s="2"/>
      <c r="F35" s="89" t="s">
        <v>27</v>
      </c>
      <c r="G35" s="89" t="s">
        <v>78</v>
      </c>
      <c r="H35" s="2"/>
      <c r="I35" s="2"/>
      <c r="J35" s="59"/>
      <c r="K35" s="59"/>
      <c r="L35" s="216"/>
      <c r="M35" s="217"/>
      <c r="N35" s="102">
        <v>0</v>
      </c>
      <c r="O35" s="82">
        <f t="shared" si="12"/>
        <v>0</v>
      </c>
      <c r="P35" s="80">
        <f t="shared" si="13"/>
        <v>1200000</v>
      </c>
      <c r="Q35" s="102">
        <v>0</v>
      </c>
      <c r="R35" s="83">
        <f t="shared" si="11"/>
        <v>0</v>
      </c>
      <c r="S35" s="83">
        <f t="shared" si="14"/>
        <v>0</v>
      </c>
      <c r="T35" s="90">
        <v>443.4</v>
      </c>
      <c r="U35" s="85">
        <f t="shared" si="15"/>
        <v>0</v>
      </c>
    </row>
    <row r="36" spans="1:21" ht="75" x14ac:dyDescent="0.25">
      <c r="A36" s="86" t="s">
        <v>67</v>
      </c>
      <c r="B36" s="87" t="s">
        <v>100</v>
      </c>
      <c r="C36" s="88" t="s">
        <v>74</v>
      </c>
      <c r="D36" s="88">
        <v>40000</v>
      </c>
      <c r="E36" s="2"/>
      <c r="F36" s="89" t="s">
        <v>27</v>
      </c>
      <c r="G36" s="89" t="s">
        <v>79</v>
      </c>
      <c r="H36" s="2"/>
      <c r="I36" s="2"/>
      <c r="J36" s="59"/>
      <c r="K36" s="59"/>
      <c r="L36" s="216"/>
      <c r="M36" s="217"/>
      <c r="N36" s="102">
        <v>0</v>
      </c>
      <c r="O36" s="82">
        <f t="shared" si="12"/>
        <v>0</v>
      </c>
      <c r="P36" s="80">
        <f t="shared" si="13"/>
        <v>1920000</v>
      </c>
      <c r="Q36" s="102">
        <v>0</v>
      </c>
      <c r="R36" s="83">
        <f t="shared" si="11"/>
        <v>0</v>
      </c>
      <c r="S36" s="83">
        <f t="shared" si="14"/>
        <v>0</v>
      </c>
      <c r="T36" s="90">
        <v>262.5</v>
      </c>
      <c r="U36" s="85">
        <f t="shared" si="15"/>
        <v>0</v>
      </c>
    </row>
    <row r="37" spans="1:21" ht="75" x14ac:dyDescent="0.25">
      <c r="A37" s="86" t="s">
        <v>67</v>
      </c>
      <c r="B37" s="87" t="s">
        <v>101</v>
      </c>
      <c r="C37" s="88" t="s">
        <v>75</v>
      </c>
      <c r="D37" s="88">
        <v>55000</v>
      </c>
      <c r="E37" s="2"/>
      <c r="F37" s="89" t="s">
        <v>27</v>
      </c>
      <c r="G37" s="89" t="s">
        <v>35</v>
      </c>
      <c r="H37" s="2"/>
      <c r="I37" s="2"/>
      <c r="J37" s="59"/>
      <c r="K37" s="59"/>
      <c r="L37" s="218"/>
      <c r="M37" s="219"/>
      <c r="N37" s="102">
        <v>0</v>
      </c>
      <c r="O37" s="82">
        <f t="shared" si="12"/>
        <v>0</v>
      </c>
      <c r="P37" s="80">
        <f t="shared" si="13"/>
        <v>2640000</v>
      </c>
      <c r="Q37" s="102">
        <v>0</v>
      </c>
      <c r="R37" s="83">
        <f t="shared" ref="R37:R38" si="16">P37*Q37</f>
        <v>0</v>
      </c>
      <c r="S37" s="83">
        <f t="shared" si="14"/>
        <v>0</v>
      </c>
      <c r="T37" s="90">
        <v>67.2</v>
      </c>
      <c r="U37" s="85">
        <f t="shared" si="15"/>
        <v>0</v>
      </c>
    </row>
    <row r="38" spans="1:21" ht="75" x14ac:dyDescent="0.25">
      <c r="A38" s="86" t="s">
        <v>67</v>
      </c>
      <c r="B38" s="87" t="s">
        <v>102</v>
      </c>
      <c r="C38" s="88" t="s">
        <v>76</v>
      </c>
      <c r="D38" s="88">
        <v>85000</v>
      </c>
      <c r="E38" s="2"/>
      <c r="F38" s="89" t="s">
        <v>27</v>
      </c>
      <c r="G38" s="89" t="s">
        <v>35</v>
      </c>
      <c r="H38" s="2"/>
      <c r="I38" s="2"/>
      <c r="J38" s="59"/>
      <c r="K38" s="59"/>
      <c r="L38" s="218"/>
      <c r="M38" s="219"/>
      <c r="N38" s="102">
        <v>0</v>
      </c>
      <c r="O38" s="82">
        <f t="shared" si="12"/>
        <v>0</v>
      </c>
      <c r="P38" s="80">
        <f t="shared" si="13"/>
        <v>4080000</v>
      </c>
      <c r="Q38" s="102">
        <v>0</v>
      </c>
      <c r="R38" s="83">
        <f t="shared" si="16"/>
        <v>0</v>
      </c>
      <c r="S38" s="83">
        <f t="shared" si="14"/>
        <v>0</v>
      </c>
      <c r="T38" s="90">
        <v>106.5</v>
      </c>
      <c r="U38" s="85">
        <f t="shared" si="15"/>
        <v>0</v>
      </c>
    </row>
    <row r="39" spans="1:21" ht="75.75" thickBot="1" x14ac:dyDescent="0.3">
      <c r="A39" s="86" t="s">
        <v>68</v>
      </c>
      <c r="B39" s="87" t="s">
        <v>103</v>
      </c>
      <c r="C39" s="80" t="s">
        <v>77</v>
      </c>
      <c r="D39" s="80">
        <v>225000</v>
      </c>
      <c r="E39" s="59"/>
      <c r="F39" s="81" t="s">
        <v>27</v>
      </c>
      <c r="G39" s="81" t="s">
        <v>80</v>
      </c>
      <c r="H39" s="59"/>
      <c r="I39" s="59"/>
      <c r="J39" s="59"/>
      <c r="K39" s="59"/>
      <c r="L39" s="216"/>
      <c r="M39" s="217"/>
      <c r="N39" s="103">
        <v>0</v>
      </c>
      <c r="O39" s="83">
        <f t="shared" si="12"/>
        <v>0</v>
      </c>
      <c r="P39" s="80">
        <f t="shared" si="13"/>
        <v>10800000</v>
      </c>
      <c r="Q39" s="103">
        <v>0</v>
      </c>
      <c r="R39" s="83">
        <f>P39*Q39</f>
        <v>0</v>
      </c>
      <c r="S39" s="83">
        <f t="shared" si="14"/>
        <v>0</v>
      </c>
      <c r="T39" s="104">
        <v>185.4</v>
      </c>
      <c r="U39" s="105">
        <f t="shared" si="15"/>
        <v>0</v>
      </c>
    </row>
    <row r="40" spans="1:21" ht="27" thickBot="1" x14ac:dyDescent="0.3">
      <c r="A40" s="220" t="s">
        <v>128</v>
      </c>
      <c r="B40" s="221"/>
      <c r="C40" s="221"/>
      <c r="D40" s="221"/>
      <c r="E40" s="221"/>
      <c r="F40" s="221"/>
      <c r="G40" s="221"/>
      <c r="H40" s="221"/>
      <c r="I40" s="221"/>
      <c r="J40" s="221"/>
      <c r="K40" s="221"/>
      <c r="L40" s="221"/>
      <c r="M40" s="221"/>
      <c r="N40" s="221"/>
      <c r="O40" s="221"/>
      <c r="P40" s="221"/>
      <c r="Q40" s="221"/>
      <c r="R40" s="221"/>
      <c r="S40" s="221"/>
      <c r="T40" s="221"/>
      <c r="U40" s="98">
        <f>U30+U31+U32+U33+U34+U35+U36+U37+U38+U39</f>
        <v>0</v>
      </c>
    </row>
    <row r="41" spans="1:21" x14ac:dyDescent="0.25">
      <c r="A41" s="26"/>
      <c r="B41" s="23"/>
      <c r="C41" s="23"/>
      <c r="D41" s="23"/>
      <c r="E41" s="23"/>
      <c r="F41" s="23"/>
      <c r="G41" s="23"/>
      <c r="H41" s="23"/>
      <c r="I41" s="23"/>
      <c r="J41" s="23"/>
      <c r="K41" s="23"/>
      <c r="L41" s="23"/>
      <c r="M41" s="23"/>
      <c r="N41" s="23"/>
      <c r="O41" s="23"/>
      <c r="P41" s="23"/>
      <c r="Q41" s="23"/>
      <c r="R41" s="23"/>
      <c r="S41" s="23"/>
      <c r="T41" s="23"/>
      <c r="U41" s="24"/>
    </row>
    <row r="42" spans="1:21" ht="16.5" thickBot="1" x14ac:dyDescent="0.3">
      <c r="A42" s="26"/>
      <c r="B42" s="23"/>
      <c r="C42" s="23"/>
      <c r="D42" s="23"/>
      <c r="E42" s="23"/>
      <c r="F42" s="23"/>
      <c r="G42" s="23"/>
      <c r="H42" s="23"/>
      <c r="I42" s="23"/>
      <c r="J42" s="23"/>
      <c r="K42" s="23"/>
      <c r="L42" s="23"/>
      <c r="M42" s="23"/>
      <c r="N42" s="23"/>
      <c r="O42" s="23"/>
      <c r="P42" s="23"/>
      <c r="Q42" s="23"/>
      <c r="R42" s="23"/>
      <c r="S42" s="23"/>
      <c r="T42" s="23"/>
      <c r="U42" s="24"/>
    </row>
    <row r="43" spans="1:21" ht="21.75" thickBot="1" x14ac:dyDescent="0.3">
      <c r="A43" s="226" t="s">
        <v>104</v>
      </c>
      <c r="B43" s="227"/>
      <c r="C43" s="227"/>
      <c r="D43" s="227"/>
      <c r="E43" s="227"/>
      <c r="F43" s="227"/>
      <c r="G43" s="227"/>
      <c r="H43" s="227"/>
      <c r="I43" s="227"/>
      <c r="J43" s="227"/>
      <c r="K43" s="227"/>
      <c r="L43" s="227"/>
      <c r="M43" s="227"/>
      <c r="N43" s="227"/>
      <c r="O43" s="227"/>
      <c r="P43" s="227"/>
      <c r="Q43" s="227"/>
      <c r="R43" s="227"/>
      <c r="S43" s="227"/>
      <c r="T43" s="227"/>
      <c r="U43" s="228"/>
    </row>
    <row r="44" spans="1:21" ht="45" customHeight="1" x14ac:dyDescent="0.25">
      <c r="A44" s="229" t="s">
        <v>65</v>
      </c>
      <c r="B44" s="231" t="s">
        <v>66</v>
      </c>
      <c r="C44" s="231" t="s">
        <v>3</v>
      </c>
      <c r="D44" s="231" t="s">
        <v>4</v>
      </c>
      <c r="E44" s="231" t="s">
        <v>5</v>
      </c>
      <c r="F44" s="231" t="s">
        <v>6</v>
      </c>
      <c r="G44" s="231" t="s">
        <v>7</v>
      </c>
      <c r="H44" s="231" t="s">
        <v>8</v>
      </c>
      <c r="I44" s="231" t="s">
        <v>9</v>
      </c>
      <c r="J44" s="231" t="s">
        <v>10</v>
      </c>
      <c r="K44" s="231"/>
      <c r="L44" s="231" t="s">
        <v>11</v>
      </c>
      <c r="M44" s="231"/>
      <c r="N44" s="61" t="s">
        <v>215</v>
      </c>
      <c r="O44" s="231" t="s">
        <v>232</v>
      </c>
      <c r="P44" s="61" t="s">
        <v>324</v>
      </c>
      <c r="Q44" s="61" t="s">
        <v>17</v>
      </c>
      <c r="R44" s="242" t="s">
        <v>47</v>
      </c>
      <c r="S44" s="238" t="s">
        <v>216</v>
      </c>
      <c r="T44" s="231" t="s">
        <v>225</v>
      </c>
      <c r="U44" s="240" t="s">
        <v>217</v>
      </c>
    </row>
    <row r="45" spans="1:21" ht="69" customHeight="1" x14ac:dyDescent="0.25">
      <c r="A45" s="230"/>
      <c r="B45" s="232"/>
      <c r="C45" s="232"/>
      <c r="D45" s="232"/>
      <c r="E45" s="232"/>
      <c r="F45" s="232"/>
      <c r="G45" s="232"/>
      <c r="H45" s="232"/>
      <c r="I45" s="232"/>
      <c r="J45" s="62" t="s">
        <v>18</v>
      </c>
      <c r="K45" s="62" t="s">
        <v>19</v>
      </c>
      <c r="L45" s="232" t="s">
        <v>20</v>
      </c>
      <c r="M45" s="233"/>
      <c r="N45" s="62" t="s">
        <v>48</v>
      </c>
      <c r="O45" s="232"/>
      <c r="P45" s="62" t="s">
        <v>20</v>
      </c>
      <c r="Q45" s="62" t="s">
        <v>20</v>
      </c>
      <c r="R45" s="243"/>
      <c r="S45" s="239"/>
      <c r="T45" s="232"/>
      <c r="U45" s="241"/>
    </row>
    <row r="46" spans="1:21" ht="30" x14ac:dyDescent="0.25">
      <c r="A46" s="78" t="s">
        <v>18</v>
      </c>
      <c r="B46" s="79" t="s">
        <v>105</v>
      </c>
      <c r="C46" s="80">
        <v>30</v>
      </c>
      <c r="D46" s="80">
        <v>3500</v>
      </c>
      <c r="E46" s="59"/>
      <c r="F46" s="81" t="s">
        <v>18</v>
      </c>
      <c r="G46" s="81" t="s">
        <v>25</v>
      </c>
      <c r="H46" s="2"/>
      <c r="I46" s="2"/>
      <c r="J46" s="59"/>
      <c r="K46" s="59"/>
      <c r="L46" s="216"/>
      <c r="M46" s="217"/>
      <c r="N46" s="102">
        <v>0</v>
      </c>
      <c r="O46" s="82">
        <f>N46*20</f>
        <v>0</v>
      </c>
      <c r="P46" s="80">
        <f>D46*60</f>
        <v>210000</v>
      </c>
      <c r="Q46" s="102">
        <v>0</v>
      </c>
      <c r="R46" s="83">
        <f t="shared" ref="R46:R52" si="17">P46*Q46</f>
        <v>0</v>
      </c>
      <c r="S46" s="83">
        <f>O46+R46</f>
        <v>0</v>
      </c>
      <c r="T46" s="84">
        <v>990</v>
      </c>
      <c r="U46" s="85">
        <f>S46*T46</f>
        <v>0</v>
      </c>
    </row>
    <row r="47" spans="1:21" ht="75" x14ac:dyDescent="0.25">
      <c r="A47" s="86" t="s">
        <v>67</v>
      </c>
      <c r="B47" s="87" t="s">
        <v>106</v>
      </c>
      <c r="C47" s="88" t="s">
        <v>69</v>
      </c>
      <c r="D47" s="88">
        <v>7000</v>
      </c>
      <c r="E47" s="2"/>
      <c r="F47" s="89" t="s">
        <v>27</v>
      </c>
      <c r="G47" s="89" t="s">
        <v>29</v>
      </c>
      <c r="H47" s="2"/>
      <c r="I47" s="2"/>
      <c r="J47" s="59"/>
      <c r="K47" s="59"/>
      <c r="L47" s="216"/>
      <c r="M47" s="217"/>
      <c r="N47" s="102">
        <v>0</v>
      </c>
      <c r="O47" s="82">
        <f t="shared" ref="O47:O55" si="18">N47*20</f>
        <v>0</v>
      </c>
      <c r="P47" s="80">
        <f t="shared" ref="P47:P55" si="19">D47*60</f>
        <v>420000</v>
      </c>
      <c r="Q47" s="102">
        <v>0</v>
      </c>
      <c r="R47" s="83">
        <f t="shared" si="17"/>
        <v>0</v>
      </c>
      <c r="S47" s="83">
        <f t="shared" ref="S47:S55" si="20">O47+R47</f>
        <v>0</v>
      </c>
      <c r="T47" s="84">
        <v>291</v>
      </c>
      <c r="U47" s="85">
        <f t="shared" ref="U47:U55" si="21">S47*T47</f>
        <v>0</v>
      </c>
    </row>
    <row r="48" spans="1:21" ht="75" x14ac:dyDescent="0.25">
      <c r="A48" s="86" t="s">
        <v>67</v>
      </c>
      <c r="B48" s="87" t="s">
        <v>107</v>
      </c>
      <c r="C48" s="88" t="s">
        <v>70</v>
      </c>
      <c r="D48" s="88">
        <v>6500</v>
      </c>
      <c r="E48" s="2"/>
      <c r="F48" s="89" t="s">
        <v>27</v>
      </c>
      <c r="G48" s="89" t="s">
        <v>29</v>
      </c>
      <c r="H48" s="2"/>
      <c r="I48" s="2"/>
      <c r="J48" s="59"/>
      <c r="K48" s="59"/>
      <c r="L48" s="216"/>
      <c r="M48" s="217"/>
      <c r="N48" s="102">
        <v>0</v>
      </c>
      <c r="O48" s="82">
        <f t="shared" si="18"/>
        <v>0</v>
      </c>
      <c r="P48" s="80">
        <f t="shared" si="19"/>
        <v>390000</v>
      </c>
      <c r="Q48" s="102">
        <v>0</v>
      </c>
      <c r="R48" s="83">
        <f t="shared" si="17"/>
        <v>0</v>
      </c>
      <c r="S48" s="83">
        <f t="shared" si="20"/>
        <v>0</v>
      </c>
      <c r="T48" s="84">
        <v>992</v>
      </c>
      <c r="U48" s="85">
        <f t="shared" si="21"/>
        <v>0</v>
      </c>
    </row>
    <row r="49" spans="1:21" ht="75" x14ac:dyDescent="0.25">
      <c r="A49" s="86" t="s">
        <v>67</v>
      </c>
      <c r="B49" s="87" t="s">
        <v>108</v>
      </c>
      <c r="C49" s="88" t="s">
        <v>71</v>
      </c>
      <c r="D49" s="88">
        <v>15000</v>
      </c>
      <c r="E49" s="2"/>
      <c r="F49" s="89" t="s">
        <v>27</v>
      </c>
      <c r="G49" s="89" t="s">
        <v>29</v>
      </c>
      <c r="H49" s="2"/>
      <c r="I49" s="2"/>
      <c r="J49" s="59"/>
      <c r="K49" s="59"/>
      <c r="L49" s="216"/>
      <c r="M49" s="217"/>
      <c r="N49" s="102">
        <v>0</v>
      </c>
      <c r="O49" s="82">
        <f t="shared" si="18"/>
        <v>0</v>
      </c>
      <c r="P49" s="80">
        <f t="shared" si="19"/>
        <v>900000</v>
      </c>
      <c r="Q49" s="102">
        <v>0</v>
      </c>
      <c r="R49" s="83">
        <f t="shared" si="17"/>
        <v>0</v>
      </c>
      <c r="S49" s="83">
        <f t="shared" si="20"/>
        <v>0</v>
      </c>
      <c r="T49" s="90">
        <v>584.69999999999993</v>
      </c>
      <c r="U49" s="85">
        <f t="shared" si="21"/>
        <v>0</v>
      </c>
    </row>
    <row r="50" spans="1:21" ht="60" x14ac:dyDescent="0.25">
      <c r="A50" s="86" t="s">
        <v>67</v>
      </c>
      <c r="B50" s="87" t="s">
        <v>109</v>
      </c>
      <c r="C50" s="88" t="s">
        <v>72</v>
      </c>
      <c r="D50" s="88">
        <v>15000</v>
      </c>
      <c r="E50" s="2"/>
      <c r="F50" s="89" t="s">
        <v>27</v>
      </c>
      <c r="G50" s="89" t="s">
        <v>32</v>
      </c>
      <c r="H50" s="2"/>
      <c r="I50" s="2"/>
      <c r="J50" s="59"/>
      <c r="K50" s="59"/>
      <c r="L50" s="216"/>
      <c r="M50" s="217"/>
      <c r="N50" s="102">
        <v>0</v>
      </c>
      <c r="O50" s="82">
        <f t="shared" si="18"/>
        <v>0</v>
      </c>
      <c r="P50" s="80">
        <f>D50*60</f>
        <v>900000</v>
      </c>
      <c r="Q50" s="102">
        <v>0</v>
      </c>
      <c r="R50" s="83">
        <f t="shared" si="17"/>
        <v>0</v>
      </c>
      <c r="S50" s="83">
        <f t="shared" si="20"/>
        <v>0</v>
      </c>
      <c r="T50" s="90">
        <v>1237.2</v>
      </c>
      <c r="U50" s="85">
        <f t="shared" si="21"/>
        <v>0</v>
      </c>
    </row>
    <row r="51" spans="1:21" ht="75" x14ac:dyDescent="0.25">
      <c r="A51" s="86" t="s">
        <v>67</v>
      </c>
      <c r="B51" s="87" t="s">
        <v>110</v>
      </c>
      <c r="C51" s="88" t="s">
        <v>73</v>
      </c>
      <c r="D51" s="88">
        <v>25000</v>
      </c>
      <c r="E51" s="2"/>
      <c r="F51" s="89" t="s">
        <v>27</v>
      </c>
      <c r="G51" s="89" t="s">
        <v>78</v>
      </c>
      <c r="H51" s="2"/>
      <c r="I51" s="2"/>
      <c r="J51" s="59"/>
      <c r="K51" s="59"/>
      <c r="L51" s="216"/>
      <c r="M51" s="217"/>
      <c r="N51" s="102">
        <v>0</v>
      </c>
      <c r="O51" s="82">
        <f t="shared" si="18"/>
        <v>0</v>
      </c>
      <c r="P51" s="80">
        <f t="shared" si="19"/>
        <v>1500000</v>
      </c>
      <c r="Q51" s="102">
        <v>0</v>
      </c>
      <c r="R51" s="83">
        <f t="shared" si="17"/>
        <v>0</v>
      </c>
      <c r="S51" s="83">
        <f t="shared" si="20"/>
        <v>0</v>
      </c>
      <c r="T51" s="90">
        <v>443.4</v>
      </c>
      <c r="U51" s="85">
        <f t="shared" si="21"/>
        <v>0</v>
      </c>
    </row>
    <row r="52" spans="1:21" ht="75" x14ac:dyDescent="0.25">
      <c r="A52" s="86" t="s">
        <v>67</v>
      </c>
      <c r="B52" s="87" t="s">
        <v>111</v>
      </c>
      <c r="C52" s="88" t="s">
        <v>74</v>
      </c>
      <c r="D52" s="88">
        <v>40000</v>
      </c>
      <c r="E52" s="2"/>
      <c r="F52" s="89" t="s">
        <v>27</v>
      </c>
      <c r="G52" s="89" t="s">
        <v>79</v>
      </c>
      <c r="H52" s="2"/>
      <c r="I52" s="2"/>
      <c r="J52" s="59"/>
      <c r="K52" s="59"/>
      <c r="L52" s="216"/>
      <c r="M52" s="217"/>
      <c r="N52" s="102">
        <v>0</v>
      </c>
      <c r="O52" s="82">
        <f t="shared" si="18"/>
        <v>0</v>
      </c>
      <c r="P52" s="80">
        <f t="shared" si="19"/>
        <v>2400000</v>
      </c>
      <c r="Q52" s="102">
        <v>0</v>
      </c>
      <c r="R52" s="83">
        <f t="shared" si="17"/>
        <v>0</v>
      </c>
      <c r="S52" s="83">
        <f t="shared" si="20"/>
        <v>0</v>
      </c>
      <c r="T52" s="90">
        <v>262.5</v>
      </c>
      <c r="U52" s="85">
        <f t="shared" si="21"/>
        <v>0</v>
      </c>
    </row>
    <row r="53" spans="1:21" ht="75" x14ac:dyDescent="0.25">
      <c r="A53" s="86" t="s">
        <v>67</v>
      </c>
      <c r="B53" s="87" t="s">
        <v>112</v>
      </c>
      <c r="C53" s="88" t="s">
        <v>75</v>
      </c>
      <c r="D53" s="88">
        <v>55000</v>
      </c>
      <c r="E53" s="2"/>
      <c r="F53" s="89" t="s">
        <v>27</v>
      </c>
      <c r="G53" s="89" t="s">
        <v>35</v>
      </c>
      <c r="H53" s="2"/>
      <c r="I53" s="2"/>
      <c r="J53" s="59"/>
      <c r="K53" s="59"/>
      <c r="L53" s="218"/>
      <c r="M53" s="219"/>
      <c r="N53" s="102">
        <v>0</v>
      </c>
      <c r="O53" s="82">
        <f t="shared" si="18"/>
        <v>0</v>
      </c>
      <c r="P53" s="80">
        <f t="shared" si="19"/>
        <v>3300000</v>
      </c>
      <c r="Q53" s="102">
        <v>0</v>
      </c>
      <c r="R53" s="83">
        <f t="shared" ref="R53:R54" si="22">P53*Q53</f>
        <v>0</v>
      </c>
      <c r="S53" s="83">
        <f t="shared" si="20"/>
        <v>0</v>
      </c>
      <c r="T53" s="90">
        <v>67.2</v>
      </c>
      <c r="U53" s="85">
        <f t="shared" si="21"/>
        <v>0</v>
      </c>
    </row>
    <row r="54" spans="1:21" ht="75" x14ac:dyDescent="0.25">
      <c r="A54" s="86" t="s">
        <v>67</v>
      </c>
      <c r="B54" s="87" t="s">
        <v>113</v>
      </c>
      <c r="C54" s="88" t="s">
        <v>76</v>
      </c>
      <c r="D54" s="88">
        <v>85000</v>
      </c>
      <c r="E54" s="2"/>
      <c r="F54" s="89" t="s">
        <v>27</v>
      </c>
      <c r="G54" s="89" t="s">
        <v>35</v>
      </c>
      <c r="H54" s="2"/>
      <c r="I54" s="2"/>
      <c r="J54" s="59"/>
      <c r="K54" s="59"/>
      <c r="L54" s="218"/>
      <c r="M54" s="219"/>
      <c r="N54" s="102">
        <v>0</v>
      </c>
      <c r="O54" s="82">
        <f t="shared" si="18"/>
        <v>0</v>
      </c>
      <c r="P54" s="80">
        <f t="shared" si="19"/>
        <v>5100000</v>
      </c>
      <c r="Q54" s="102">
        <v>0</v>
      </c>
      <c r="R54" s="83">
        <f t="shared" si="22"/>
        <v>0</v>
      </c>
      <c r="S54" s="83">
        <f t="shared" si="20"/>
        <v>0</v>
      </c>
      <c r="T54" s="90">
        <v>106.5</v>
      </c>
      <c r="U54" s="85">
        <f t="shared" si="21"/>
        <v>0</v>
      </c>
    </row>
    <row r="55" spans="1:21" ht="75.75" thickBot="1" x14ac:dyDescent="0.3">
      <c r="A55" s="86" t="s">
        <v>68</v>
      </c>
      <c r="B55" s="87" t="s">
        <v>114</v>
      </c>
      <c r="C55" s="80" t="s">
        <v>77</v>
      </c>
      <c r="D55" s="80">
        <v>225000</v>
      </c>
      <c r="E55" s="59"/>
      <c r="F55" s="81" t="s">
        <v>27</v>
      </c>
      <c r="G55" s="81" t="s">
        <v>80</v>
      </c>
      <c r="H55" s="59"/>
      <c r="I55" s="59"/>
      <c r="J55" s="59"/>
      <c r="K55" s="59"/>
      <c r="L55" s="216"/>
      <c r="M55" s="217"/>
      <c r="N55" s="103">
        <v>0</v>
      </c>
      <c r="O55" s="83">
        <f t="shared" si="18"/>
        <v>0</v>
      </c>
      <c r="P55" s="80">
        <f t="shared" si="19"/>
        <v>13500000</v>
      </c>
      <c r="Q55" s="103">
        <v>0</v>
      </c>
      <c r="R55" s="83">
        <f>P55*Q55</f>
        <v>0</v>
      </c>
      <c r="S55" s="83">
        <f t="shared" si="20"/>
        <v>0</v>
      </c>
      <c r="T55" s="104">
        <v>185.4</v>
      </c>
      <c r="U55" s="105">
        <f t="shared" si="21"/>
        <v>0</v>
      </c>
    </row>
    <row r="56" spans="1:21" ht="27" thickBot="1" x14ac:dyDescent="0.3">
      <c r="A56" s="220" t="s">
        <v>127</v>
      </c>
      <c r="B56" s="221"/>
      <c r="C56" s="221"/>
      <c r="D56" s="221"/>
      <c r="E56" s="221"/>
      <c r="F56" s="221"/>
      <c r="G56" s="221"/>
      <c r="H56" s="221"/>
      <c r="I56" s="221"/>
      <c r="J56" s="221"/>
      <c r="K56" s="221"/>
      <c r="L56" s="221"/>
      <c r="M56" s="221"/>
      <c r="N56" s="221"/>
      <c r="O56" s="221"/>
      <c r="P56" s="221"/>
      <c r="Q56" s="221"/>
      <c r="R56" s="221"/>
      <c r="S56" s="221"/>
      <c r="T56" s="221"/>
      <c r="U56" s="106">
        <f>U46+U47+U48+U49+U50+U51+U52+U53+U54+U55</f>
        <v>0</v>
      </c>
    </row>
    <row r="57" spans="1:21" x14ac:dyDescent="0.25">
      <c r="A57" s="26"/>
      <c r="B57" s="23"/>
      <c r="C57" s="23"/>
      <c r="D57" s="23"/>
      <c r="E57" s="23"/>
      <c r="F57" s="23"/>
      <c r="G57" s="23"/>
      <c r="H57" s="23"/>
      <c r="I57" s="23"/>
      <c r="J57" s="23"/>
      <c r="K57" s="23"/>
      <c r="L57" s="23"/>
      <c r="M57" s="23"/>
      <c r="N57" s="23"/>
      <c r="O57" s="23"/>
      <c r="P57" s="23"/>
      <c r="Q57" s="23"/>
      <c r="R57" s="23"/>
      <c r="S57" s="23"/>
      <c r="T57" s="23"/>
      <c r="U57" s="24"/>
    </row>
    <row r="58" spans="1:21" ht="16.5" thickBot="1" x14ac:dyDescent="0.3">
      <c r="A58" s="99"/>
      <c r="B58" s="100"/>
      <c r="C58" s="100"/>
      <c r="D58" s="100"/>
      <c r="E58" s="100"/>
      <c r="F58" s="100"/>
      <c r="G58" s="100"/>
      <c r="H58" s="100"/>
      <c r="I58" s="100"/>
      <c r="J58" s="100"/>
      <c r="K58" s="100"/>
      <c r="L58" s="100"/>
      <c r="M58" s="100"/>
      <c r="N58" s="100"/>
      <c r="O58" s="100"/>
      <c r="P58" s="100"/>
      <c r="Q58" s="100"/>
      <c r="R58" s="100"/>
      <c r="S58" s="100"/>
      <c r="T58" s="100"/>
      <c r="U58" s="101"/>
    </row>
    <row r="59" spans="1:21" ht="21.75" thickBot="1" x14ac:dyDescent="0.3">
      <c r="A59" s="226" t="s">
        <v>116</v>
      </c>
      <c r="B59" s="227"/>
      <c r="C59" s="227"/>
      <c r="D59" s="227"/>
      <c r="E59" s="227"/>
      <c r="F59" s="227"/>
      <c r="G59" s="227"/>
      <c r="H59" s="227"/>
      <c r="I59" s="227"/>
      <c r="J59" s="227"/>
      <c r="K59" s="227"/>
      <c r="L59" s="227"/>
      <c r="M59" s="227"/>
      <c r="N59" s="227"/>
      <c r="O59" s="227"/>
      <c r="P59" s="227"/>
      <c r="Q59" s="227"/>
      <c r="R59" s="227"/>
      <c r="S59" s="227"/>
      <c r="T59" s="227"/>
      <c r="U59" s="228"/>
    </row>
    <row r="60" spans="1:21" ht="45" customHeight="1" x14ac:dyDescent="0.25">
      <c r="A60" s="229" t="s">
        <v>65</v>
      </c>
      <c r="B60" s="231" t="s">
        <v>66</v>
      </c>
      <c r="C60" s="231" t="s">
        <v>3</v>
      </c>
      <c r="D60" s="231" t="s">
        <v>4</v>
      </c>
      <c r="E60" s="231" t="s">
        <v>5</v>
      </c>
      <c r="F60" s="231" t="s">
        <v>6</v>
      </c>
      <c r="G60" s="231" t="s">
        <v>7</v>
      </c>
      <c r="H60" s="231" t="s">
        <v>8</v>
      </c>
      <c r="I60" s="231" t="s">
        <v>9</v>
      </c>
      <c r="J60" s="231" t="s">
        <v>10</v>
      </c>
      <c r="K60" s="231"/>
      <c r="L60" s="231" t="s">
        <v>11</v>
      </c>
      <c r="M60" s="231"/>
      <c r="N60" s="234" t="s">
        <v>214</v>
      </c>
      <c r="O60" s="235"/>
      <c r="P60" s="61" t="s">
        <v>234</v>
      </c>
      <c r="Q60" s="61" t="s">
        <v>17</v>
      </c>
      <c r="R60" s="238" t="s">
        <v>303</v>
      </c>
      <c r="S60" s="238" t="s">
        <v>301</v>
      </c>
      <c r="T60" s="231" t="s">
        <v>224</v>
      </c>
      <c r="U60" s="240" t="s">
        <v>223</v>
      </c>
    </row>
    <row r="61" spans="1:21" ht="81" customHeight="1" x14ac:dyDescent="0.25">
      <c r="A61" s="230"/>
      <c r="B61" s="232"/>
      <c r="C61" s="232"/>
      <c r="D61" s="232"/>
      <c r="E61" s="232"/>
      <c r="F61" s="232"/>
      <c r="G61" s="232"/>
      <c r="H61" s="232"/>
      <c r="I61" s="232"/>
      <c r="J61" s="62" t="s">
        <v>18</v>
      </c>
      <c r="K61" s="62" t="s">
        <v>19</v>
      </c>
      <c r="L61" s="232" t="s">
        <v>20</v>
      </c>
      <c r="M61" s="233"/>
      <c r="N61" s="236"/>
      <c r="O61" s="237"/>
      <c r="P61" s="62" t="s">
        <v>20</v>
      </c>
      <c r="Q61" s="62" t="s">
        <v>20</v>
      </c>
      <c r="R61" s="239"/>
      <c r="S61" s="239"/>
      <c r="T61" s="232"/>
      <c r="U61" s="241"/>
    </row>
    <row r="62" spans="1:21" ht="30" x14ac:dyDescent="0.25">
      <c r="A62" s="78" t="s">
        <v>18</v>
      </c>
      <c r="B62" s="79" t="s">
        <v>115</v>
      </c>
      <c r="C62" s="80">
        <v>30</v>
      </c>
      <c r="D62" s="80">
        <v>3500</v>
      </c>
      <c r="E62" s="59"/>
      <c r="F62" s="81" t="s">
        <v>18</v>
      </c>
      <c r="G62" s="81" t="s">
        <v>25</v>
      </c>
      <c r="H62" s="2"/>
      <c r="I62" s="2"/>
      <c r="J62" s="59"/>
      <c r="K62" s="59"/>
      <c r="L62" s="216"/>
      <c r="M62" s="217"/>
      <c r="N62" s="222">
        <v>0</v>
      </c>
      <c r="O62" s="223"/>
      <c r="P62" s="80">
        <f>D62*12</f>
        <v>42000</v>
      </c>
      <c r="Q62" s="103">
        <v>0</v>
      </c>
      <c r="R62" s="83">
        <f t="shared" ref="R62:R68" si="23">P62*Q62</f>
        <v>0</v>
      </c>
      <c r="S62" s="83">
        <f>N62+R62</f>
        <v>0</v>
      </c>
      <c r="T62" s="90">
        <v>330.1</v>
      </c>
      <c r="U62" s="85">
        <f t="shared" ref="U62:U71" si="24">S62*T62</f>
        <v>0</v>
      </c>
    </row>
    <row r="63" spans="1:21" ht="75" x14ac:dyDescent="0.25">
      <c r="A63" s="86" t="s">
        <v>67</v>
      </c>
      <c r="B63" s="87" t="s">
        <v>117</v>
      </c>
      <c r="C63" s="88" t="s">
        <v>69</v>
      </c>
      <c r="D63" s="88">
        <v>7000</v>
      </c>
      <c r="E63" s="2"/>
      <c r="F63" s="89" t="s">
        <v>27</v>
      </c>
      <c r="G63" s="89" t="s">
        <v>29</v>
      </c>
      <c r="H63" s="2"/>
      <c r="I63" s="2"/>
      <c r="J63" s="59"/>
      <c r="K63" s="59"/>
      <c r="L63" s="216"/>
      <c r="M63" s="217"/>
      <c r="N63" s="222">
        <v>0</v>
      </c>
      <c r="O63" s="223"/>
      <c r="P63" s="80">
        <f>D63*12</f>
        <v>84000</v>
      </c>
      <c r="Q63" s="103">
        <v>0</v>
      </c>
      <c r="R63" s="83">
        <f t="shared" si="23"/>
        <v>0</v>
      </c>
      <c r="S63" s="83">
        <f t="shared" ref="S63:S71" si="25">N63+R63</f>
        <v>0</v>
      </c>
      <c r="T63" s="90">
        <v>96.9</v>
      </c>
      <c r="U63" s="85">
        <f t="shared" si="24"/>
        <v>0</v>
      </c>
    </row>
    <row r="64" spans="1:21" ht="75" x14ac:dyDescent="0.25">
      <c r="A64" s="86" t="s">
        <v>67</v>
      </c>
      <c r="B64" s="87" t="s">
        <v>118</v>
      </c>
      <c r="C64" s="88" t="s">
        <v>70</v>
      </c>
      <c r="D64" s="88">
        <v>6500</v>
      </c>
      <c r="E64" s="2"/>
      <c r="F64" s="89" t="s">
        <v>27</v>
      </c>
      <c r="G64" s="89" t="s">
        <v>29</v>
      </c>
      <c r="H64" s="2"/>
      <c r="I64" s="2"/>
      <c r="J64" s="59"/>
      <c r="K64" s="59"/>
      <c r="L64" s="216"/>
      <c r="M64" s="217"/>
      <c r="N64" s="222">
        <v>0</v>
      </c>
      <c r="O64" s="223"/>
      <c r="P64" s="80">
        <f t="shared" ref="P64:P71" si="26">D64*12</f>
        <v>78000</v>
      </c>
      <c r="Q64" s="103">
        <v>0</v>
      </c>
      <c r="R64" s="83">
        <f t="shared" si="23"/>
        <v>0</v>
      </c>
      <c r="S64" s="83">
        <f t="shared" si="25"/>
        <v>0</v>
      </c>
      <c r="T64" s="90">
        <v>330.5</v>
      </c>
      <c r="U64" s="85">
        <f t="shared" si="24"/>
        <v>0</v>
      </c>
    </row>
    <row r="65" spans="1:21" ht="75" x14ac:dyDescent="0.25">
      <c r="A65" s="86" t="s">
        <v>67</v>
      </c>
      <c r="B65" s="87" t="s">
        <v>119</v>
      </c>
      <c r="C65" s="88" t="s">
        <v>71</v>
      </c>
      <c r="D65" s="88">
        <v>15000</v>
      </c>
      <c r="E65" s="2"/>
      <c r="F65" s="89" t="s">
        <v>27</v>
      </c>
      <c r="G65" s="89" t="s">
        <v>29</v>
      </c>
      <c r="H65" s="2"/>
      <c r="I65" s="2"/>
      <c r="J65" s="59"/>
      <c r="K65" s="59"/>
      <c r="L65" s="216"/>
      <c r="M65" s="217"/>
      <c r="N65" s="222">
        <v>0</v>
      </c>
      <c r="O65" s="223"/>
      <c r="P65" s="80">
        <f t="shared" si="26"/>
        <v>180000</v>
      </c>
      <c r="Q65" s="103">
        <v>0</v>
      </c>
      <c r="R65" s="83">
        <f t="shared" si="23"/>
        <v>0</v>
      </c>
      <c r="S65" s="83">
        <f t="shared" si="25"/>
        <v>0</v>
      </c>
      <c r="T65" s="90">
        <v>194.9</v>
      </c>
      <c r="U65" s="85">
        <f t="shared" si="24"/>
        <v>0</v>
      </c>
    </row>
    <row r="66" spans="1:21" ht="60" x14ac:dyDescent="0.25">
      <c r="A66" s="86" t="s">
        <v>67</v>
      </c>
      <c r="B66" s="87" t="s">
        <v>120</v>
      </c>
      <c r="C66" s="88" t="s">
        <v>72</v>
      </c>
      <c r="D66" s="88">
        <v>15000</v>
      </c>
      <c r="E66" s="2"/>
      <c r="F66" s="89" t="s">
        <v>27</v>
      </c>
      <c r="G66" s="89" t="s">
        <v>32</v>
      </c>
      <c r="H66" s="2"/>
      <c r="I66" s="2"/>
      <c r="J66" s="59"/>
      <c r="K66" s="59"/>
      <c r="L66" s="216"/>
      <c r="M66" s="217"/>
      <c r="N66" s="222">
        <v>0</v>
      </c>
      <c r="O66" s="223"/>
      <c r="P66" s="80">
        <f t="shared" si="26"/>
        <v>180000</v>
      </c>
      <c r="Q66" s="103">
        <v>0</v>
      </c>
      <c r="R66" s="83">
        <f t="shared" si="23"/>
        <v>0</v>
      </c>
      <c r="S66" s="83">
        <f t="shared" si="25"/>
        <v>0</v>
      </c>
      <c r="T66" s="90">
        <v>412.40000000000003</v>
      </c>
      <c r="U66" s="85">
        <f t="shared" si="24"/>
        <v>0</v>
      </c>
    </row>
    <row r="67" spans="1:21" ht="75" x14ac:dyDescent="0.25">
      <c r="A67" s="86" t="s">
        <v>67</v>
      </c>
      <c r="B67" s="87" t="s">
        <v>121</v>
      </c>
      <c r="C67" s="88" t="s">
        <v>73</v>
      </c>
      <c r="D67" s="88">
        <v>25000</v>
      </c>
      <c r="E67" s="2"/>
      <c r="F67" s="89" t="s">
        <v>27</v>
      </c>
      <c r="G67" s="89" t="s">
        <v>78</v>
      </c>
      <c r="H67" s="2"/>
      <c r="I67" s="2"/>
      <c r="J67" s="59"/>
      <c r="K67" s="59"/>
      <c r="L67" s="216"/>
      <c r="M67" s="217"/>
      <c r="N67" s="222">
        <v>0</v>
      </c>
      <c r="O67" s="223"/>
      <c r="P67" s="80">
        <f t="shared" si="26"/>
        <v>300000</v>
      </c>
      <c r="Q67" s="103">
        <v>0</v>
      </c>
      <c r="R67" s="83">
        <f t="shared" si="23"/>
        <v>0</v>
      </c>
      <c r="S67" s="83">
        <f t="shared" si="25"/>
        <v>0</v>
      </c>
      <c r="T67" s="90">
        <v>147.80000000000001</v>
      </c>
      <c r="U67" s="85">
        <f t="shared" si="24"/>
        <v>0</v>
      </c>
    </row>
    <row r="68" spans="1:21" ht="75" x14ac:dyDescent="0.25">
      <c r="A68" s="86" t="s">
        <v>67</v>
      </c>
      <c r="B68" s="87" t="s">
        <v>122</v>
      </c>
      <c r="C68" s="88" t="s">
        <v>74</v>
      </c>
      <c r="D68" s="88">
        <v>40000</v>
      </c>
      <c r="E68" s="2"/>
      <c r="F68" s="89" t="s">
        <v>27</v>
      </c>
      <c r="G68" s="89" t="s">
        <v>79</v>
      </c>
      <c r="H68" s="2"/>
      <c r="I68" s="2"/>
      <c r="J68" s="59"/>
      <c r="K68" s="59"/>
      <c r="L68" s="216"/>
      <c r="M68" s="217"/>
      <c r="N68" s="222">
        <v>0</v>
      </c>
      <c r="O68" s="223"/>
      <c r="P68" s="80">
        <f t="shared" si="26"/>
        <v>480000</v>
      </c>
      <c r="Q68" s="103">
        <v>0</v>
      </c>
      <c r="R68" s="83">
        <f t="shared" si="23"/>
        <v>0</v>
      </c>
      <c r="S68" s="83">
        <f t="shared" si="25"/>
        <v>0</v>
      </c>
      <c r="T68" s="90">
        <v>87.5</v>
      </c>
      <c r="U68" s="85">
        <f t="shared" si="24"/>
        <v>0</v>
      </c>
    </row>
    <row r="69" spans="1:21" ht="75" x14ac:dyDescent="0.25">
      <c r="A69" s="86" t="s">
        <v>67</v>
      </c>
      <c r="B69" s="87" t="s">
        <v>123</v>
      </c>
      <c r="C69" s="88" t="s">
        <v>75</v>
      </c>
      <c r="D69" s="88">
        <v>55000</v>
      </c>
      <c r="E69" s="2"/>
      <c r="F69" s="89" t="s">
        <v>27</v>
      </c>
      <c r="G69" s="89" t="s">
        <v>35</v>
      </c>
      <c r="H69" s="2"/>
      <c r="I69" s="2"/>
      <c r="J69" s="59"/>
      <c r="K69" s="59"/>
      <c r="L69" s="218"/>
      <c r="M69" s="219"/>
      <c r="N69" s="222">
        <v>0</v>
      </c>
      <c r="O69" s="223"/>
      <c r="P69" s="80">
        <f t="shared" si="26"/>
        <v>660000</v>
      </c>
      <c r="Q69" s="103">
        <v>0</v>
      </c>
      <c r="R69" s="83">
        <f t="shared" ref="R69:R70" si="27">P69*Q69</f>
        <v>0</v>
      </c>
      <c r="S69" s="83">
        <f t="shared" si="25"/>
        <v>0</v>
      </c>
      <c r="T69" s="90">
        <v>22.400000000000002</v>
      </c>
      <c r="U69" s="85">
        <f t="shared" si="24"/>
        <v>0</v>
      </c>
    </row>
    <row r="70" spans="1:21" ht="75" x14ac:dyDescent="0.25">
      <c r="A70" s="86" t="s">
        <v>67</v>
      </c>
      <c r="B70" s="87" t="s">
        <v>124</v>
      </c>
      <c r="C70" s="88" t="s">
        <v>76</v>
      </c>
      <c r="D70" s="88">
        <v>85000</v>
      </c>
      <c r="E70" s="2"/>
      <c r="F70" s="89" t="s">
        <v>27</v>
      </c>
      <c r="G70" s="89" t="s">
        <v>35</v>
      </c>
      <c r="H70" s="2"/>
      <c r="I70" s="2"/>
      <c r="J70" s="59"/>
      <c r="K70" s="59"/>
      <c r="L70" s="218"/>
      <c r="M70" s="219"/>
      <c r="N70" s="222">
        <v>0</v>
      </c>
      <c r="O70" s="223"/>
      <c r="P70" s="80">
        <f t="shared" si="26"/>
        <v>1020000</v>
      </c>
      <c r="Q70" s="103">
        <v>0</v>
      </c>
      <c r="R70" s="83">
        <f t="shared" si="27"/>
        <v>0</v>
      </c>
      <c r="S70" s="83">
        <f t="shared" si="25"/>
        <v>0</v>
      </c>
      <c r="T70" s="90">
        <v>35.5</v>
      </c>
      <c r="U70" s="85">
        <f t="shared" si="24"/>
        <v>0</v>
      </c>
    </row>
    <row r="71" spans="1:21" ht="75.75" thickBot="1" x14ac:dyDescent="0.3">
      <c r="A71" s="86" t="s">
        <v>68</v>
      </c>
      <c r="B71" s="87" t="s">
        <v>125</v>
      </c>
      <c r="C71" s="80" t="s">
        <v>77</v>
      </c>
      <c r="D71" s="80">
        <v>225000</v>
      </c>
      <c r="E71" s="59"/>
      <c r="F71" s="81" t="s">
        <v>27</v>
      </c>
      <c r="G71" s="81" t="s">
        <v>80</v>
      </c>
      <c r="H71" s="59"/>
      <c r="I71" s="59"/>
      <c r="J71" s="59"/>
      <c r="K71" s="59"/>
      <c r="L71" s="216"/>
      <c r="M71" s="217"/>
      <c r="N71" s="224">
        <v>0</v>
      </c>
      <c r="O71" s="225"/>
      <c r="P71" s="80">
        <f t="shared" si="26"/>
        <v>2700000</v>
      </c>
      <c r="Q71" s="103">
        <v>0</v>
      </c>
      <c r="R71" s="83">
        <f>P71*Q71</f>
        <v>0</v>
      </c>
      <c r="S71" s="83">
        <f t="shared" si="25"/>
        <v>0</v>
      </c>
      <c r="T71" s="104">
        <v>61.800000000000004</v>
      </c>
      <c r="U71" s="105">
        <f t="shared" si="24"/>
        <v>0</v>
      </c>
    </row>
    <row r="72" spans="1:21" ht="27" thickBot="1" x14ac:dyDescent="0.3">
      <c r="A72" s="220" t="s">
        <v>126</v>
      </c>
      <c r="B72" s="221"/>
      <c r="C72" s="221"/>
      <c r="D72" s="221"/>
      <c r="E72" s="221"/>
      <c r="F72" s="221"/>
      <c r="G72" s="221"/>
      <c r="H72" s="221"/>
      <c r="I72" s="221"/>
      <c r="J72" s="221"/>
      <c r="K72" s="221"/>
      <c r="L72" s="221"/>
      <c r="M72" s="221"/>
      <c r="N72" s="221"/>
      <c r="O72" s="221"/>
      <c r="P72" s="221"/>
      <c r="Q72" s="221"/>
      <c r="R72" s="221"/>
      <c r="S72" s="221"/>
      <c r="T72" s="221"/>
      <c r="U72" s="106">
        <f>U62+U63+U64+U65+U66+U67+U68+U69+U70+U71</f>
        <v>0</v>
      </c>
    </row>
  </sheetData>
  <sheetProtection algorithmName="SHA-512" hashValue="U+Ol824nf3YySslLpFIgDgzrM/QcHV7jBEaJKVT9Aj0KMb8igoORwz4u4nGxJKV5prhofEuqE9TurOTxz1qn2g==" saltValue="v+NgoBLgUBoMFTHFIJGs8Q==" spinCount="100000" sheet="1" objects="1" scenarios="1" selectLockedCells="1"/>
  <mergeCells count="134">
    <mergeCell ref="A28:A29"/>
    <mergeCell ref="B28:B29"/>
    <mergeCell ref="C28:C29"/>
    <mergeCell ref="D28:D29"/>
    <mergeCell ref="E28:E29"/>
    <mergeCell ref="F28:F29"/>
    <mergeCell ref="S11:S12"/>
    <mergeCell ref="S28:S29"/>
    <mergeCell ref="S44:S45"/>
    <mergeCell ref="L32:M32"/>
    <mergeCell ref="L33:M33"/>
    <mergeCell ref="L34:M34"/>
    <mergeCell ref="L35:M35"/>
    <mergeCell ref="L36:M36"/>
    <mergeCell ref="L37:M37"/>
    <mergeCell ref="L38:M38"/>
    <mergeCell ref="L39:M39"/>
    <mergeCell ref="A40:T40"/>
    <mergeCell ref="A43:U43"/>
    <mergeCell ref="A44:A45"/>
    <mergeCell ref="B44:B45"/>
    <mergeCell ref="C44:C45"/>
    <mergeCell ref="D44:D45"/>
    <mergeCell ref="E44:E45"/>
    <mergeCell ref="B8:U8"/>
    <mergeCell ref="G28:G29"/>
    <mergeCell ref="H28:H29"/>
    <mergeCell ref="I28:I29"/>
    <mergeCell ref="J28:K28"/>
    <mergeCell ref="L28:M28"/>
    <mergeCell ref="O28:O29"/>
    <mergeCell ref="R28:R29"/>
    <mergeCell ref="T28:T29"/>
    <mergeCell ref="U28:U29"/>
    <mergeCell ref="B11:B12"/>
    <mergeCell ref="J11:K11"/>
    <mergeCell ref="L11:M11"/>
    <mergeCell ref="A10:U10"/>
    <mergeCell ref="A11:A12"/>
    <mergeCell ref="C11:C12"/>
    <mergeCell ref="D11:D12"/>
    <mergeCell ref="E11:E12"/>
    <mergeCell ref="F11:F12"/>
    <mergeCell ref="G11:G12"/>
    <mergeCell ref="L19:M19"/>
    <mergeCell ref="L20:M20"/>
    <mergeCell ref="L21:M21"/>
    <mergeCell ref="A27:U27"/>
    <mergeCell ref="B2:U2"/>
    <mergeCell ref="B3:U3"/>
    <mergeCell ref="B4:U4"/>
    <mergeCell ref="B5:U5"/>
    <mergeCell ref="B6:U6"/>
    <mergeCell ref="B7:U7"/>
    <mergeCell ref="L29:M29"/>
    <mergeCell ref="L30:M30"/>
    <mergeCell ref="L31:M31"/>
    <mergeCell ref="A23:T23"/>
    <mergeCell ref="L22:M22"/>
    <mergeCell ref="L18:M18"/>
    <mergeCell ref="L17:M17"/>
    <mergeCell ref="L16:M16"/>
    <mergeCell ref="L15:M15"/>
    <mergeCell ref="L14:M14"/>
    <mergeCell ref="L13:M13"/>
    <mergeCell ref="R11:R12"/>
    <mergeCell ref="T11:T12"/>
    <mergeCell ref="U11:U12"/>
    <mergeCell ref="L12:M12"/>
    <mergeCell ref="O11:O12"/>
    <mergeCell ref="H11:H12"/>
    <mergeCell ref="I11:I12"/>
    <mergeCell ref="F44:F45"/>
    <mergeCell ref="G44:G45"/>
    <mergeCell ref="H44:H45"/>
    <mergeCell ref="I44:I45"/>
    <mergeCell ref="J44:K44"/>
    <mergeCell ref="L44:M44"/>
    <mergeCell ref="O44:O45"/>
    <mergeCell ref="R44:R45"/>
    <mergeCell ref="T44:T45"/>
    <mergeCell ref="U44:U45"/>
    <mergeCell ref="L45:M45"/>
    <mergeCell ref="L46:M46"/>
    <mergeCell ref="L47:M47"/>
    <mergeCell ref="L48:M48"/>
    <mergeCell ref="L49:M49"/>
    <mergeCell ref="L50:M50"/>
    <mergeCell ref="L51:M51"/>
    <mergeCell ref="L52:M52"/>
    <mergeCell ref="L53:M53"/>
    <mergeCell ref="L54:M54"/>
    <mergeCell ref="A59:U59"/>
    <mergeCell ref="A60:A61"/>
    <mergeCell ref="B60:B61"/>
    <mergeCell ref="C60:C61"/>
    <mergeCell ref="D60:D61"/>
    <mergeCell ref="E60:E61"/>
    <mergeCell ref="F60:F61"/>
    <mergeCell ref="G60:G61"/>
    <mergeCell ref="H60:H61"/>
    <mergeCell ref="I60:I61"/>
    <mergeCell ref="J60:K60"/>
    <mergeCell ref="L60:M60"/>
    <mergeCell ref="L61:M61"/>
    <mergeCell ref="N60:O61"/>
    <mergeCell ref="R60:R61"/>
    <mergeCell ref="T60:T61"/>
    <mergeCell ref="U60:U61"/>
    <mergeCell ref="S60:S61"/>
    <mergeCell ref="A1:U1"/>
    <mergeCell ref="L68:M68"/>
    <mergeCell ref="L69:M69"/>
    <mergeCell ref="L70:M70"/>
    <mergeCell ref="L71:M71"/>
    <mergeCell ref="A72:T72"/>
    <mergeCell ref="N65:O65"/>
    <mergeCell ref="N66:O66"/>
    <mergeCell ref="N67:O67"/>
    <mergeCell ref="N68:O68"/>
    <mergeCell ref="N69:O69"/>
    <mergeCell ref="N70:O70"/>
    <mergeCell ref="N71:O71"/>
    <mergeCell ref="L62:M62"/>
    <mergeCell ref="L63:M63"/>
    <mergeCell ref="L64:M64"/>
    <mergeCell ref="N62:O62"/>
    <mergeCell ref="N63:O63"/>
    <mergeCell ref="N64:O64"/>
    <mergeCell ref="L65:M65"/>
    <mergeCell ref="L66:M66"/>
    <mergeCell ref="L67:M67"/>
    <mergeCell ref="L55:M55"/>
    <mergeCell ref="A56:T56"/>
  </mergeCells>
  <pageMargins left="0.75" right="0.75" top="1" bottom="1" header="0.5" footer="0.5"/>
  <pageSetup paperSize="8" scale="18" orientation="landscape"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W72"/>
  <sheetViews>
    <sheetView zoomScale="70" zoomScaleNormal="70" zoomScalePageLayoutView="70" workbookViewId="0">
      <selection activeCell="N70" sqref="N70:O70"/>
    </sheetView>
  </sheetViews>
  <sheetFormatPr defaultColWidth="11" defaultRowHeight="15.75" x14ac:dyDescent="0.25"/>
  <cols>
    <col min="1" max="1" width="17.375" style="67" customWidth="1"/>
    <col min="2" max="2" width="21" style="67" customWidth="1"/>
    <col min="3" max="3" width="24.125" style="67" customWidth="1"/>
    <col min="4" max="4" width="24.5" style="67" customWidth="1"/>
    <col min="5" max="5" width="22.375" style="67" customWidth="1"/>
    <col min="6" max="6" width="11" style="67"/>
    <col min="7" max="7" width="31.625" style="67" customWidth="1"/>
    <col min="8" max="8" width="13.625" style="67" customWidth="1"/>
    <col min="9" max="9" width="13.5" style="67" customWidth="1"/>
    <col min="10" max="13" width="11" style="67"/>
    <col min="14" max="14" width="20.625" style="67" customWidth="1"/>
    <col min="15" max="15" width="22" style="67" customWidth="1"/>
    <col min="16" max="18" width="19.5" style="67" customWidth="1"/>
    <col min="19" max="19" width="16.375" style="67" customWidth="1"/>
    <col min="20" max="21" width="13.5" style="67" customWidth="1"/>
    <col min="22" max="22" width="18" style="67" customWidth="1"/>
    <col min="23" max="23" width="23.875" style="67" customWidth="1"/>
    <col min="24" max="16384" width="11" style="67"/>
  </cols>
  <sheetData>
    <row r="1" spans="1:23" ht="134.1" customHeight="1" x14ac:dyDescent="0.25">
      <c r="A1" s="213" t="s">
        <v>264</v>
      </c>
      <c r="B1" s="214"/>
      <c r="C1" s="214"/>
      <c r="D1" s="214"/>
      <c r="E1" s="214"/>
      <c r="F1" s="214"/>
      <c r="G1" s="214"/>
      <c r="H1" s="214"/>
      <c r="I1" s="214"/>
      <c r="J1" s="214"/>
      <c r="K1" s="214"/>
      <c r="L1" s="214"/>
      <c r="M1" s="214"/>
      <c r="N1" s="214"/>
      <c r="O1" s="214"/>
      <c r="P1" s="214"/>
      <c r="Q1" s="214"/>
      <c r="R1" s="214"/>
      <c r="S1" s="214"/>
      <c r="T1" s="214"/>
      <c r="U1" s="214"/>
      <c r="V1" s="214"/>
      <c r="W1" s="215"/>
    </row>
    <row r="2" spans="1:23" ht="15" customHeight="1" x14ac:dyDescent="0.25">
      <c r="A2" s="68" t="s">
        <v>0</v>
      </c>
      <c r="B2" s="244" t="str">
        <f>'Cover Sheet'!C17</f>
        <v xml:space="preserve">(Instruction -You MUST enter your organisation name into cell 17c on the Cover Sheet tab)  </v>
      </c>
      <c r="C2" s="245"/>
      <c r="D2" s="245"/>
      <c r="E2" s="245"/>
      <c r="F2" s="245"/>
      <c r="G2" s="245"/>
      <c r="H2" s="245"/>
      <c r="I2" s="245"/>
      <c r="J2" s="245"/>
      <c r="K2" s="245"/>
      <c r="L2" s="245"/>
      <c r="M2" s="245"/>
      <c r="N2" s="245"/>
      <c r="O2" s="245"/>
      <c r="P2" s="245"/>
      <c r="Q2" s="245"/>
      <c r="R2" s="245"/>
      <c r="S2" s="245"/>
      <c r="T2" s="245"/>
      <c r="U2" s="245"/>
      <c r="V2" s="245"/>
      <c r="W2" s="246"/>
    </row>
    <row r="3" spans="1:23" ht="15" customHeight="1" x14ac:dyDescent="0.25">
      <c r="A3" s="69"/>
      <c r="B3" s="247" t="s">
        <v>326</v>
      </c>
      <c r="C3" s="248"/>
      <c r="D3" s="248"/>
      <c r="E3" s="248"/>
      <c r="F3" s="248"/>
      <c r="G3" s="248"/>
      <c r="H3" s="248"/>
      <c r="I3" s="248"/>
      <c r="J3" s="248"/>
      <c r="K3" s="248"/>
      <c r="L3" s="248"/>
      <c r="M3" s="248"/>
      <c r="N3" s="248"/>
      <c r="O3" s="248"/>
      <c r="P3" s="248"/>
      <c r="Q3" s="248"/>
      <c r="R3" s="248"/>
      <c r="S3" s="248"/>
      <c r="T3" s="248"/>
      <c r="U3" s="248"/>
      <c r="V3" s="248"/>
      <c r="W3" s="249"/>
    </row>
    <row r="4" spans="1:23" ht="15" customHeight="1" x14ac:dyDescent="0.25">
      <c r="A4" s="70"/>
      <c r="B4" s="250" t="s">
        <v>1</v>
      </c>
      <c r="C4" s="251"/>
      <c r="D4" s="251"/>
      <c r="E4" s="251"/>
      <c r="F4" s="251"/>
      <c r="G4" s="251"/>
      <c r="H4" s="251"/>
      <c r="I4" s="251"/>
      <c r="J4" s="251"/>
      <c r="K4" s="251"/>
      <c r="L4" s="251"/>
      <c r="M4" s="251"/>
      <c r="N4" s="251"/>
      <c r="O4" s="251"/>
      <c r="P4" s="251"/>
      <c r="Q4" s="251"/>
      <c r="R4" s="251"/>
      <c r="S4" s="251"/>
      <c r="T4" s="251"/>
      <c r="U4" s="251"/>
      <c r="V4" s="251"/>
      <c r="W4" s="252"/>
    </row>
    <row r="5" spans="1:23" ht="15" customHeight="1" x14ac:dyDescent="0.25">
      <c r="A5" s="71"/>
      <c r="B5" s="250" t="s">
        <v>237</v>
      </c>
      <c r="C5" s="251"/>
      <c r="D5" s="251"/>
      <c r="E5" s="251"/>
      <c r="F5" s="251"/>
      <c r="G5" s="251"/>
      <c r="H5" s="251"/>
      <c r="I5" s="251"/>
      <c r="J5" s="251"/>
      <c r="K5" s="251"/>
      <c r="L5" s="251"/>
      <c r="M5" s="251"/>
      <c r="N5" s="251"/>
      <c r="O5" s="251"/>
      <c r="P5" s="251"/>
      <c r="Q5" s="251"/>
      <c r="R5" s="251"/>
      <c r="S5" s="251"/>
      <c r="T5" s="251"/>
      <c r="U5" s="251"/>
      <c r="V5" s="251"/>
      <c r="W5" s="252"/>
    </row>
    <row r="6" spans="1:23" ht="15" customHeight="1" x14ac:dyDescent="0.25">
      <c r="A6" s="72"/>
      <c r="B6" s="250" t="s">
        <v>206</v>
      </c>
      <c r="C6" s="251"/>
      <c r="D6" s="251"/>
      <c r="E6" s="251"/>
      <c r="F6" s="251"/>
      <c r="G6" s="251"/>
      <c r="H6" s="251"/>
      <c r="I6" s="251"/>
      <c r="J6" s="251"/>
      <c r="K6" s="251"/>
      <c r="L6" s="251"/>
      <c r="M6" s="251"/>
      <c r="N6" s="251"/>
      <c r="O6" s="251"/>
      <c r="P6" s="251"/>
      <c r="Q6" s="251"/>
      <c r="R6" s="251"/>
      <c r="S6" s="251"/>
      <c r="T6" s="251"/>
      <c r="U6" s="251"/>
      <c r="V6" s="251"/>
      <c r="W6" s="252"/>
    </row>
    <row r="7" spans="1:23" ht="15" customHeight="1" x14ac:dyDescent="0.25">
      <c r="A7" s="73"/>
      <c r="B7" s="253" t="s">
        <v>327</v>
      </c>
      <c r="C7" s="251"/>
      <c r="D7" s="251"/>
      <c r="E7" s="251"/>
      <c r="F7" s="251"/>
      <c r="G7" s="251"/>
      <c r="H7" s="251"/>
      <c r="I7" s="251"/>
      <c r="J7" s="251"/>
      <c r="K7" s="251"/>
      <c r="L7" s="251"/>
      <c r="M7" s="251"/>
      <c r="N7" s="251"/>
      <c r="O7" s="251"/>
      <c r="P7" s="251"/>
      <c r="Q7" s="251"/>
      <c r="R7" s="251"/>
      <c r="S7" s="251"/>
      <c r="T7" s="251"/>
      <c r="U7" s="251"/>
      <c r="V7" s="251"/>
      <c r="W7" s="252"/>
    </row>
    <row r="8" spans="1:23" ht="15" customHeight="1" x14ac:dyDescent="0.25">
      <c r="A8" s="74"/>
      <c r="B8" s="250" t="s">
        <v>2</v>
      </c>
      <c r="C8" s="251"/>
      <c r="D8" s="251"/>
      <c r="E8" s="251"/>
      <c r="F8" s="251"/>
      <c r="G8" s="251"/>
      <c r="H8" s="251"/>
      <c r="I8" s="251"/>
      <c r="J8" s="251"/>
      <c r="K8" s="251"/>
      <c r="L8" s="251"/>
      <c r="M8" s="251"/>
      <c r="N8" s="251"/>
      <c r="O8" s="251"/>
      <c r="P8" s="251"/>
      <c r="Q8" s="251"/>
      <c r="R8" s="251"/>
      <c r="S8" s="251"/>
      <c r="T8" s="251"/>
      <c r="U8" s="251"/>
      <c r="V8" s="251"/>
      <c r="W8" s="252"/>
    </row>
    <row r="9" spans="1:23" ht="16.5" thickBot="1" x14ac:dyDescent="0.3">
      <c r="A9" s="75"/>
      <c r="B9" s="76"/>
      <c r="C9" s="77"/>
      <c r="D9" s="77"/>
      <c r="E9" s="77"/>
      <c r="F9" s="77"/>
      <c r="G9" s="77"/>
      <c r="H9" s="77"/>
      <c r="I9" s="23"/>
      <c r="J9" s="23"/>
      <c r="K9" s="23"/>
      <c r="L9" s="23"/>
      <c r="M9" s="23"/>
      <c r="N9" s="23"/>
      <c r="O9" s="23"/>
      <c r="P9" s="23"/>
      <c r="Q9" s="23"/>
      <c r="R9" s="23"/>
      <c r="S9" s="23"/>
      <c r="T9" s="23"/>
      <c r="U9" s="23"/>
      <c r="V9" s="23"/>
      <c r="W9" s="24"/>
    </row>
    <row r="10" spans="1:23" ht="21.75" thickBot="1" x14ac:dyDescent="0.3">
      <c r="A10" s="226" t="s">
        <v>260</v>
      </c>
      <c r="B10" s="227"/>
      <c r="C10" s="227"/>
      <c r="D10" s="227"/>
      <c r="E10" s="227"/>
      <c r="F10" s="227"/>
      <c r="G10" s="227"/>
      <c r="H10" s="227"/>
      <c r="I10" s="227"/>
      <c r="J10" s="227"/>
      <c r="K10" s="227"/>
      <c r="L10" s="227"/>
      <c r="M10" s="227"/>
      <c r="N10" s="227"/>
      <c r="O10" s="227"/>
      <c r="P10" s="227"/>
      <c r="Q10" s="227"/>
      <c r="R10" s="227"/>
      <c r="S10" s="227"/>
      <c r="T10" s="227"/>
      <c r="U10" s="227"/>
      <c r="V10" s="227"/>
      <c r="W10" s="228"/>
    </row>
    <row r="11" spans="1:23" ht="45" customHeight="1" x14ac:dyDescent="0.25">
      <c r="A11" s="229" t="s">
        <v>205</v>
      </c>
      <c r="B11" s="231" t="s">
        <v>66</v>
      </c>
      <c r="C11" s="231" t="s">
        <v>3</v>
      </c>
      <c r="D11" s="231" t="s">
        <v>4</v>
      </c>
      <c r="E11" s="231" t="s">
        <v>5</v>
      </c>
      <c r="F11" s="231" t="s">
        <v>6</v>
      </c>
      <c r="G11" s="231" t="s">
        <v>7</v>
      </c>
      <c r="H11" s="231" t="s">
        <v>8</v>
      </c>
      <c r="I11" s="231" t="s">
        <v>9</v>
      </c>
      <c r="J11" s="231" t="s">
        <v>10</v>
      </c>
      <c r="K11" s="231"/>
      <c r="L11" s="231" t="s">
        <v>11</v>
      </c>
      <c r="M11" s="231"/>
      <c r="N11" s="61" t="s">
        <v>208</v>
      </c>
      <c r="O11" s="231" t="s">
        <v>219</v>
      </c>
      <c r="P11" s="61" t="s">
        <v>322</v>
      </c>
      <c r="Q11" s="61" t="s">
        <v>17</v>
      </c>
      <c r="R11" s="61" t="s">
        <v>322</v>
      </c>
      <c r="S11" s="61" t="s">
        <v>17</v>
      </c>
      <c r="T11" s="242" t="s">
        <v>228</v>
      </c>
      <c r="U11" s="242" t="s">
        <v>207</v>
      </c>
      <c r="V11" s="231" t="s">
        <v>227</v>
      </c>
      <c r="W11" s="240" t="s">
        <v>220</v>
      </c>
    </row>
    <row r="12" spans="1:23" ht="57.95" customHeight="1" x14ac:dyDescent="0.25">
      <c r="A12" s="230"/>
      <c r="B12" s="232"/>
      <c r="C12" s="232"/>
      <c r="D12" s="232"/>
      <c r="E12" s="232"/>
      <c r="F12" s="232"/>
      <c r="G12" s="232"/>
      <c r="H12" s="232"/>
      <c r="I12" s="232"/>
      <c r="J12" s="62" t="s">
        <v>18</v>
      </c>
      <c r="K12" s="62" t="s">
        <v>19</v>
      </c>
      <c r="L12" s="232" t="s">
        <v>20</v>
      </c>
      <c r="M12" s="233"/>
      <c r="N12" s="62" t="s">
        <v>23</v>
      </c>
      <c r="O12" s="232"/>
      <c r="P12" s="62" t="s">
        <v>145</v>
      </c>
      <c r="Q12" s="62" t="s">
        <v>20</v>
      </c>
      <c r="R12" s="62" t="s">
        <v>146</v>
      </c>
      <c r="S12" s="62" t="s">
        <v>147</v>
      </c>
      <c r="T12" s="243"/>
      <c r="U12" s="243"/>
      <c r="V12" s="232"/>
      <c r="W12" s="241"/>
    </row>
    <row r="13" spans="1:23" ht="42.95" customHeight="1" x14ac:dyDescent="0.25">
      <c r="A13" s="78" t="s">
        <v>18</v>
      </c>
      <c r="B13" s="79" t="s">
        <v>24</v>
      </c>
      <c r="C13" s="80">
        <v>30</v>
      </c>
      <c r="D13" s="80">
        <v>5000</v>
      </c>
      <c r="E13" s="59"/>
      <c r="F13" s="81" t="s">
        <v>18</v>
      </c>
      <c r="G13" s="81" t="s">
        <v>25</v>
      </c>
      <c r="H13" s="2"/>
      <c r="I13" s="2"/>
      <c r="J13" s="59"/>
      <c r="K13" s="59"/>
      <c r="L13" s="216"/>
      <c r="M13" s="217"/>
      <c r="N13" s="102">
        <v>0</v>
      </c>
      <c r="O13" s="82">
        <f>N13*12</f>
        <v>0</v>
      </c>
      <c r="P13" s="80">
        <f>D13*36*0.8</f>
        <v>144000</v>
      </c>
      <c r="Q13" s="103">
        <v>0</v>
      </c>
      <c r="R13" s="80">
        <f>D13*36*0.2</f>
        <v>36000</v>
      </c>
      <c r="S13" s="103">
        <v>0</v>
      </c>
      <c r="T13" s="83">
        <f>P13*Q13+R13*S13</f>
        <v>0</v>
      </c>
      <c r="U13" s="83">
        <f>O13+T13</f>
        <v>0</v>
      </c>
      <c r="V13" s="90">
        <v>3476.7</v>
      </c>
      <c r="W13" s="85">
        <f>U13*V13</f>
        <v>0</v>
      </c>
    </row>
    <row r="14" spans="1:23" ht="99" customHeight="1" x14ac:dyDescent="0.25">
      <c r="A14" s="86" t="s">
        <v>67</v>
      </c>
      <c r="B14" s="87" t="s">
        <v>26</v>
      </c>
      <c r="C14" s="88" t="s">
        <v>69</v>
      </c>
      <c r="D14" s="88">
        <v>10000</v>
      </c>
      <c r="E14" s="2"/>
      <c r="F14" s="89" t="s">
        <v>27</v>
      </c>
      <c r="G14" s="89" t="s">
        <v>29</v>
      </c>
      <c r="H14" s="2"/>
      <c r="I14" s="2"/>
      <c r="J14" s="59"/>
      <c r="K14" s="59"/>
      <c r="L14" s="216"/>
      <c r="M14" s="217"/>
      <c r="N14" s="102">
        <v>0</v>
      </c>
      <c r="O14" s="82">
        <f t="shared" ref="O14:O17" si="0">N14*12</f>
        <v>0</v>
      </c>
      <c r="P14" s="80">
        <f t="shared" ref="P14:P22" si="1">D14*36*0.8</f>
        <v>288000</v>
      </c>
      <c r="Q14" s="103">
        <v>0</v>
      </c>
      <c r="R14" s="80">
        <f t="shared" ref="R14:R21" si="2">D14*36*0.2</f>
        <v>72000</v>
      </c>
      <c r="S14" s="103">
        <v>0</v>
      </c>
      <c r="T14" s="83">
        <f t="shared" ref="T14:T22" si="3">P14*Q14+R14*S14</f>
        <v>0</v>
      </c>
      <c r="U14" s="83">
        <f t="shared" ref="U14:U22" si="4">O14+T14</f>
        <v>0</v>
      </c>
      <c r="V14" s="90">
        <v>1003.1999999999999</v>
      </c>
      <c r="W14" s="85">
        <f t="shared" ref="W14:W22" si="5">U14*V14</f>
        <v>0</v>
      </c>
    </row>
    <row r="15" spans="1:23" ht="75" x14ac:dyDescent="0.25">
      <c r="A15" s="86" t="s">
        <v>67</v>
      </c>
      <c r="B15" s="87" t="s">
        <v>28</v>
      </c>
      <c r="C15" s="88" t="s">
        <v>70</v>
      </c>
      <c r="D15" s="88">
        <v>15000</v>
      </c>
      <c r="E15" s="2"/>
      <c r="F15" s="89" t="s">
        <v>27</v>
      </c>
      <c r="G15" s="89" t="s">
        <v>29</v>
      </c>
      <c r="H15" s="2"/>
      <c r="I15" s="2"/>
      <c r="J15" s="59"/>
      <c r="K15" s="59"/>
      <c r="L15" s="216"/>
      <c r="M15" s="217"/>
      <c r="N15" s="102">
        <v>0</v>
      </c>
      <c r="O15" s="82">
        <f t="shared" si="0"/>
        <v>0</v>
      </c>
      <c r="P15" s="80">
        <f t="shared" si="1"/>
        <v>432000</v>
      </c>
      <c r="Q15" s="103">
        <v>0</v>
      </c>
      <c r="R15" s="80">
        <f t="shared" si="2"/>
        <v>108000</v>
      </c>
      <c r="S15" s="103">
        <v>0</v>
      </c>
      <c r="T15" s="83">
        <f t="shared" si="3"/>
        <v>0</v>
      </c>
      <c r="U15" s="83">
        <f t="shared" si="4"/>
        <v>0</v>
      </c>
      <c r="V15" s="90">
        <v>2306.1</v>
      </c>
      <c r="W15" s="85">
        <f t="shared" si="5"/>
        <v>0</v>
      </c>
    </row>
    <row r="16" spans="1:23" ht="75" x14ac:dyDescent="0.25">
      <c r="A16" s="86" t="s">
        <v>67</v>
      </c>
      <c r="B16" s="87" t="s">
        <v>31</v>
      </c>
      <c r="C16" s="88" t="s">
        <v>71</v>
      </c>
      <c r="D16" s="88">
        <v>15000</v>
      </c>
      <c r="E16" s="2"/>
      <c r="F16" s="89" t="s">
        <v>27</v>
      </c>
      <c r="G16" s="89" t="s">
        <v>29</v>
      </c>
      <c r="H16" s="2"/>
      <c r="I16" s="2"/>
      <c r="J16" s="59"/>
      <c r="K16" s="59"/>
      <c r="L16" s="216"/>
      <c r="M16" s="217"/>
      <c r="N16" s="102">
        <v>0</v>
      </c>
      <c r="O16" s="82">
        <f t="shared" si="0"/>
        <v>0</v>
      </c>
      <c r="P16" s="80">
        <f t="shared" si="1"/>
        <v>432000</v>
      </c>
      <c r="Q16" s="103">
        <v>0</v>
      </c>
      <c r="R16" s="80">
        <f t="shared" si="2"/>
        <v>108000</v>
      </c>
      <c r="S16" s="103">
        <v>0</v>
      </c>
      <c r="T16" s="83">
        <f t="shared" si="3"/>
        <v>0</v>
      </c>
      <c r="U16" s="83">
        <f t="shared" si="4"/>
        <v>0</v>
      </c>
      <c r="V16" s="90">
        <v>127.5</v>
      </c>
      <c r="W16" s="85">
        <f t="shared" si="5"/>
        <v>0</v>
      </c>
    </row>
    <row r="17" spans="1:23" ht="60" x14ac:dyDescent="0.25">
      <c r="A17" s="86" t="s">
        <v>67</v>
      </c>
      <c r="B17" s="87" t="s">
        <v>33</v>
      </c>
      <c r="C17" s="88" t="s">
        <v>72</v>
      </c>
      <c r="D17" s="88">
        <v>27500</v>
      </c>
      <c r="E17" s="2"/>
      <c r="F17" s="89" t="s">
        <v>27</v>
      </c>
      <c r="G17" s="89" t="s">
        <v>32</v>
      </c>
      <c r="H17" s="2"/>
      <c r="I17" s="2"/>
      <c r="J17" s="59"/>
      <c r="K17" s="59"/>
      <c r="L17" s="216"/>
      <c r="M17" s="217"/>
      <c r="N17" s="102">
        <v>0</v>
      </c>
      <c r="O17" s="82">
        <f t="shared" si="0"/>
        <v>0</v>
      </c>
      <c r="P17" s="80">
        <f t="shared" si="1"/>
        <v>792000</v>
      </c>
      <c r="Q17" s="103">
        <v>0</v>
      </c>
      <c r="R17" s="80">
        <f t="shared" si="2"/>
        <v>198000</v>
      </c>
      <c r="S17" s="103">
        <v>0</v>
      </c>
      <c r="T17" s="83">
        <f t="shared" si="3"/>
        <v>0</v>
      </c>
      <c r="U17" s="83">
        <f t="shared" si="4"/>
        <v>0</v>
      </c>
      <c r="V17" s="90">
        <v>1649.7</v>
      </c>
      <c r="W17" s="85">
        <f t="shared" si="5"/>
        <v>0</v>
      </c>
    </row>
    <row r="18" spans="1:23" ht="75" x14ac:dyDescent="0.25">
      <c r="A18" s="86" t="s">
        <v>67</v>
      </c>
      <c r="B18" s="87" t="s">
        <v>34</v>
      </c>
      <c r="C18" s="88" t="s">
        <v>73</v>
      </c>
      <c r="D18" s="88">
        <v>40000</v>
      </c>
      <c r="E18" s="2"/>
      <c r="F18" s="89" t="s">
        <v>27</v>
      </c>
      <c r="G18" s="89" t="s">
        <v>78</v>
      </c>
      <c r="H18" s="2"/>
      <c r="I18" s="2"/>
      <c r="J18" s="59"/>
      <c r="K18" s="59"/>
      <c r="L18" s="216"/>
      <c r="M18" s="217"/>
      <c r="N18" s="102">
        <v>0</v>
      </c>
      <c r="O18" s="82">
        <f>N18*12</f>
        <v>0</v>
      </c>
      <c r="P18" s="80">
        <f t="shared" si="1"/>
        <v>1152000</v>
      </c>
      <c r="Q18" s="103">
        <v>0</v>
      </c>
      <c r="R18" s="80">
        <f t="shared" si="2"/>
        <v>288000</v>
      </c>
      <c r="S18" s="103">
        <v>0</v>
      </c>
      <c r="T18" s="83">
        <f t="shared" si="3"/>
        <v>0</v>
      </c>
      <c r="U18" s="83">
        <f t="shared" si="4"/>
        <v>0</v>
      </c>
      <c r="V18" s="90">
        <v>2166.9</v>
      </c>
      <c r="W18" s="85">
        <f t="shared" si="5"/>
        <v>0</v>
      </c>
    </row>
    <row r="19" spans="1:23" ht="75" x14ac:dyDescent="0.25">
      <c r="A19" s="86" t="s">
        <v>67</v>
      </c>
      <c r="B19" s="87" t="s">
        <v>36</v>
      </c>
      <c r="C19" s="88" t="s">
        <v>74</v>
      </c>
      <c r="D19" s="88">
        <v>55000</v>
      </c>
      <c r="E19" s="2"/>
      <c r="F19" s="89" t="s">
        <v>27</v>
      </c>
      <c r="G19" s="89" t="s">
        <v>79</v>
      </c>
      <c r="H19" s="2"/>
      <c r="I19" s="2"/>
      <c r="J19" s="59"/>
      <c r="K19" s="59"/>
      <c r="L19" s="216"/>
      <c r="M19" s="217"/>
      <c r="N19" s="102">
        <v>0</v>
      </c>
      <c r="O19" s="82">
        <f>N19*12</f>
        <v>0</v>
      </c>
      <c r="P19" s="80">
        <f t="shared" si="1"/>
        <v>1584000</v>
      </c>
      <c r="Q19" s="103">
        <v>0</v>
      </c>
      <c r="R19" s="80">
        <f t="shared" si="2"/>
        <v>396000</v>
      </c>
      <c r="S19" s="103">
        <v>0</v>
      </c>
      <c r="T19" s="83">
        <f t="shared" si="3"/>
        <v>0</v>
      </c>
      <c r="U19" s="83">
        <f t="shared" si="4"/>
        <v>0</v>
      </c>
      <c r="V19" s="90">
        <v>512.4</v>
      </c>
      <c r="W19" s="85">
        <f t="shared" si="5"/>
        <v>0</v>
      </c>
    </row>
    <row r="20" spans="1:23" ht="87.95" customHeight="1" x14ac:dyDescent="0.25">
      <c r="A20" s="86" t="s">
        <v>67</v>
      </c>
      <c r="B20" s="87" t="s">
        <v>131</v>
      </c>
      <c r="C20" s="88" t="s">
        <v>75</v>
      </c>
      <c r="D20" s="88">
        <v>90000</v>
      </c>
      <c r="E20" s="2"/>
      <c r="F20" s="89" t="s">
        <v>27</v>
      </c>
      <c r="G20" s="89" t="s">
        <v>35</v>
      </c>
      <c r="H20" s="2"/>
      <c r="I20" s="2"/>
      <c r="J20" s="59"/>
      <c r="K20" s="59"/>
      <c r="L20" s="218"/>
      <c r="M20" s="219"/>
      <c r="N20" s="102">
        <v>0</v>
      </c>
      <c r="O20" s="82">
        <f t="shared" ref="O20:O21" si="6">N20*12</f>
        <v>0</v>
      </c>
      <c r="P20" s="80">
        <f t="shared" si="1"/>
        <v>2592000</v>
      </c>
      <c r="Q20" s="103">
        <v>0</v>
      </c>
      <c r="R20" s="80">
        <f t="shared" si="2"/>
        <v>648000</v>
      </c>
      <c r="S20" s="103">
        <v>0</v>
      </c>
      <c r="T20" s="83">
        <f t="shared" si="3"/>
        <v>0</v>
      </c>
      <c r="U20" s="83">
        <f t="shared" si="4"/>
        <v>0</v>
      </c>
      <c r="V20" s="90">
        <v>172.5</v>
      </c>
      <c r="W20" s="85">
        <f t="shared" si="5"/>
        <v>0</v>
      </c>
    </row>
    <row r="21" spans="1:23" ht="90.95" customHeight="1" x14ac:dyDescent="0.25">
      <c r="A21" s="86" t="s">
        <v>67</v>
      </c>
      <c r="B21" s="87" t="s">
        <v>132</v>
      </c>
      <c r="C21" s="88" t="s">
        <v>76</v>
      </c>
      <c r="D21" s="88">
        <v>100000</v>
      </c>
      <c r="E21" s="2"/>
      <c r="F21" s="89" t="s">
        <v>27</v>
      </c>
      <c r="G21" s="89" t="s">
        <v>35</v>
      </c>
      <c r="H21" s="2"/>
      <c r="I21" s="2"/>
      <c r="J21" s="59"/>
      <c r="K21" s="59"/>
      <c r="L21" s="218"/>
      <c r="M21" s="219"/>
      <c r="N21" s="102">
        <v>0</v>
      </c>
      <c r="O21" s="82">
        <f t="shared" si="6"/>
        <v>0</v>
      </c>
      <c r="P21" s="80">
        <f t="shared" si="1"/>
        <v>2880000</v>
      </c>
      <c r="Q21" s="103">
        <v>0</v>
      </c>
      <c r="R21" s="80">
        <f t="shared" si="2"/>
        <v>720000</v>
      </c>
      <c r="S21" s="103">
        <v>0</v>
      </c>
      <c r="T21" s="83">
        <f t="shared" si="3"/>
        <v>0</v>
      </c>
      <c r="U21" s="83">
        <f t="shared" si="4"/>
        <v>0</v>
      </c>
      <c r="V21" s="90">
        <v>101.39999999999999</v>
      </c>
      <c r="W21" s="85">
        <f t="shared" si="5"/>
        <v>0</v>
      </c>
    </row>
    <row r="22" spans="1:23" ht="135.94999999999999" customHeight="1" thickBot="1" x14ac:dyDescent="0.3">
      <c r="A22" s="91" t="s">
        <v>68</v>
      </c>
      <c r="B22" s="92" t="s">
        <v>133</v>
      </c>
      <c r="C22" s="93">
        <v>70</v>
      </c>
      <c r="D22" s="93">
        <v>55000</v>
      </c>
      <c r="E22" s="60"/>
      <c r="F22" s="94" t="s">
        <v>27</v>
      </c>
      <c r="G22" s="94" t="s">
        <v>130</v>
      </c>
      <c r="H22" s="60"/>
      <c r="I22" s="60"/>
      <c r="J22" s="60"/>
      <c r="K22" s="60"/>
      <c r="L22" s="259"/>
      <c r="M22" s="260"/>
      <c r="N22" s="102">
        <v>0</v>
      </c>
      <c r="O22" s="95">
        <f>N22*12</f>
        <v>0</v>
      </c>
      <c r="P22" s="93">
        <f t="shared" si="1"/>
        <v>1584000</v>
      </c>
      <c r="Q22" s="103">
        <v>0</v>
      </c>
      <c r="R22" s="93">
        <f>D22*36*0.2</f>
        <v>396000</v>
      </c>
      <c r="S22" s="103">
        <v>0</v>
      </c>
      <c r="T22" s="95">
        <f t="shared" si="3"/>
        <v>0</v>
      </c>
      <c r="U22" s="95">
        <f t="shared" si="4"/>
        <v>0</v>
      </c>
      <c r="V22" s="96">
        <v>98.399999999999991</v>
      </c>
      <c r="W22" s="97">
        <f t="shared" si="5"/>
        <v>0</v>
      </c>
    </row>
    <row r="23" spans="1:23" ht="27" thickBot="1" x14ac:dyDescent="0.3">
      <c r="A23" s="220" t="s">
        <v>37</v>
      </c>
      <c r="B23" s="221"/>
      <c r="C23" s="221"/>
      <c r="D23" s="221"/>
      <c r="E23" s="221"/>
      <c r="F23" s="221"/>
      <c r="G23" s="221"/>
      <c r="H23" s="221"/>
      <c r="I23" s="221"/>
      <c r="J23" s="221"/>
      <c r="K23" s="221"/>
      <c r="L23" s="221"/>
      <c r="M23" s="221"/>
      <c r="N23" s="221"/>
      <c r="O23" s="221"/>
      <c r="P23" s="221"/>
      <c r="Q23" s="221"/>
      <c r="R23" s="221"/>
      <c r="S23" s="221"/>
      <c r="T23" s="221"/>
      <c r="U23" s="221"/>
      <c r="V23" s="221"/>
      <c r="W23" s="98">
        <f>W13+W14+W15+W16+W17+W18+W19+W20+W21+W22</f>
        <v>0</v>
      </c>
    </row>
    <row r="24" spans="1:23" x14ac:dyDescent="0.25">
      <c r="A24" s="26"/>
      <c r="B24" s="23"/>
      <c r="C24" s="23"/>
      <c r="D24" s="23"/>
      <c r="E24" s="23"/>
      <c r="F24" s="23"/>
      <c r="G24" s="23"/>
      <c r="H24" s="23"/>
      <c r="I24" s="23"/>
      <c r="J24" s="23"/>
      <c r="K24" s="23"/>
      <c r="L24" s="23"/>
      <c r="M24" s="23"/>
      <c r="N24" s="23"/>
      <c r="O24" s="23"/>
      <c r="P24" s="23"/>
      <c r="Q24" s="23"/>
      <c r="R24" s="23"/>
      <c r="S24" s="23"/>
      <c r="T24" s="23"/>
      <c r="U24" s="23"/>
      <c r="V24" s="23"/>
      <c r="W24" s="24"/>
    </row>
    <row r="25" spans="1:23" x14ac:dyDescent="0.25">
      <c r="A25" s="99"/>
      <c r="B25" s="100"/>
      <c r="C25" s="100"/>
      <c r="D25" s="100"/>
      <c r="E25" s="100"/>
      <c r="F25" s="100"/>
      <c r="G25" s="100"/>
      <c r="H25" s="100"/>
      <c r="I25" s="100"/>
      <c r="J25" s="100"/>
      <c r="K25" s="100"/>
      <c r="L25" s="100"/>
      <c r="M25" s="100"/>
      <c r="N25" s="100"/>
      <c r="O25" s="100"/>
      <c r="P25" s="100"/>
      <c r="Q25" s="100"/>
      <c r="R25" s="100"/>
      <c r="S25" s="100"/>
      <c r="T25" s="100"/>
      <c r="U25" s="100"/>
      <c r="V25" s="100"/>
      <c r="W25" s="101"/>
    </row>
    <row r="26" spans="1:23" ht="16.5" thickBot="1" x14ac:dyDescent="0.3">
      <c r="A26" s="99"/>
      <c r="B26" s="100"/>
      <c r="C26" s="100"/>
      <c r="D26" s="100"/>
      <c r="E26" s="100"/>
      <c r="F26" s="100"/>
      <c r="G26" s="100"/>
      <c r="H26" s="100"/>
      <c r="I26" s="100"/>
      <c r="J26" s="100"/>
      <c r="K26" s="100"/>
      <c r="L26" s="100"/>
      <c r="M26" s="100"/>
      <c r="N26" s="100"/>
      <c r="O26" s="100"/>
      <c r="P26" s="100"/>
      <c r="Q26" s="100"/>
      <c r="R26" s="100"/>
      <c r="S26" s="100"/>
      <c r="T26" s="100"/>
      <c r="U26" s="100"/>
      <c r="V26" s="100"/>
      <c r="W26" s="101"/>
    </row>
    <row r="27" spans="1:23" ht="21.75" thickBot="1" x14ac:dyDescent="0.3">
      <c r="A27" s="226" t="s">
        <v>140</v>
      </c>
      <c r="B27" s="227"/>
      <c r="C27" s="227"/>
      <c r="D27" s="227"/>
      <c r="E27" s="227"/>
      <c r="F27" s="227"/>
      <c r="G27" s="227"/>
      <c r="H27" s="227"/>
      <c r="I27" s="227"/>
      <c r="J27" s="227"/>
      <c r="K27" s="227"/>
      <c r="L27" s="227"/>
      <c r="M27" s="227"/>
      <c r="N27" s="227"/>
      <c r="O27" s="227"/>
      <c r="P27" s="227"/>
      <c r="Q27" s="227"/>
      <c r="R27" s="227"/>
      <c r="S27" s="227"/>
      <c r="T27" s="227"/>
      <c r="U27" s="227"/>
      <c r="V27" s="227"/>
      <c r="W27" s="228"/>
    </row>
    <row r="28" spans="1:23" ht="45" customHeight="1" x14ac:dyDescent="0.25">
      <c r="A28" s="229" t="s">
        <v>65</v>
      </c>
      <c r="B28" s="231" t="s">
        <v>66</v>
      </c>
      <c r="C28" s="231" t="s">
        <v>3</v>
      </c>
      <c r="D28" s="231" t="s">
        <v>4</v>
      </c>
      <c r="E28" s="231" t="s">
        <v>5</v>
      </c>
      <c r="F28" s="231" t="s">
        <v>6</v>
      </c>
      <c r="G28" s="231" t="s">
        <v>7</v>
      </c>
      <c r="H28" s="231" t="s">
        <v>8</v>
      </c>
      <c r="I28" s="231" t="s">
        <v>9</v>
      </c>
      <c r="J28" s="231" t="s">
        <v>10</v>
      </c>
      <c r="K28" s="231"/>
      <c r="L28" s="231" t="s">
        <v>11</v>
      </c>
      <c r="M28" s="231"/>
      <c r="N28" s="61" t="s">
        <v>229</v>
      </c>
      <c r="O28" s="231" t="s">
        <v>230</v>
      </c>
      <c r="P28" s="61" t="s">
        <v>323</v>
      </c>
      <c r="Q28" s="61" t="s">
        <v>17</v>
      </c>
      <c r="R28" s="61" t="s">
        <v>323</v>
      </c>
      <c r="S28" s="61" t="s">
        <v>17</v>
      </c>
      <c r="T28" s="242" t="s">
        <v>211</v>
      </c>
      <c r="U28" s="242" t="s">
        <v>209</v>
      </c>
      <c r="V28" s="240" t="s">
        <v>226</v>
      </c>
      <c r="W28" s="261" t="s">
        <v>221</v>
      </c>
    </row>
    <row r="29" spans="1:23" ht="60.95" customHeight="1" x14ac:dyDescent="0.25">
      <c r="A29" s="230"/>
      <c r="B29" s="232"/>
      <c r="C29" s="232"/>
      <c r="D29" s="232"/>
      <c r="E29" s="232"/>
      <c r="F29" s="232"/>
      <c r="G29" s="232"/>
      <c r="H29" s="232"/>
      <c r="I29" s="232"/>
      <c r="J29" s="62" t="s">
        <v>18</v>
      </c>
      <c r="K29" s="62" t="s">
        <v>19</v>
      </c>
      <c r="L29" s="232" t="s">
        <v>20</v>
      </c>
      <c r="M29" s="233"/>
      <c r="N29" s="62" t="s">
        <v>38</v>
      </c>
      <c r="O29" s="232"/>
      <c r="P29" s="62" t="s">
        <v>145</v>
      </c>
      <c r="Q29" s="62" t="s">
        <v>20</v>
      </c>
      <c r="R29" s="62" t="s">
        <v>146</v>
      </c>
      <c r="S29" s="62" t="s">
        <v>147</v>
      </c>
      <c r="T29" s="243"/>
      <c r="U29" s="243"/>
      <c r="V29" s="241"/>
      <c r="W29" s="261"/>
    </row>
    <row r="30" spans="1:23" ht="30" x14ac:dyDescent="0.25">
      <c r="A30" s="78" t="s">
        <v>18</v>
      </c>
      <c r="B30" s="79" t="s">
        <v>39</v>
      </c>
      <c r="C30" s="80">
        <v>30</v>
      </c>
      <c r="D30" s="80">
        <v>5000</v>
      </c>
      <c r="E30" s="59"/>
      <c r="F30" s="81" t="s">
        <v>18</v>
      </c>
      <c r="G30" s="81" t="s">
        <v>25</v>
      </c>
      <c r="H30" s="2"/>
      <c r="I30" s="2"/>
      <c r="J30" s="59"/>
      <c r="K30" s="59"/>
      <c r="L30" s="216"/>
      <c r="M30" s="217"/>
      <c r="N30" s="102">
        <v>0</v>
      </c>
      <c r="O30" s="82">
        <f>N30*16</f>
        <v>0</v>
      </c>
      <c r="P30" s="80">
        <f>D30*48*0.8</f>
        <v>192000</v>
      </c>
      <c r="Q30" s="103">
        <v>0</v>
      </c>
      <c r="R30" s="80">
        <f>D30*48*0.2</f>
        <v>48000</v>
      </c>
      <c r="S30" s="103">
        <v>0</v>
      </c>
      <c r="T30" s="83">
        <f>P30*Q30+R30*S30</f>
        <v>0</v>
      </c>
      <c r="U30" s="83">
        <f>O30+T30</f>
        <v>0</v>
      </c>
      <c r="V30" s="107">
        <v>3476.7</v>
      </c>
      <c r="W30" s="108">
        <f>U30*V30</f>
        <v>0</v>
      </c>
    </row>
    <row r="31" spans="1:23" ht="75" x14ac:dyDescent="0.25">
      <c r="A31" s="86" t="s">
        <v>67</v>
      </c>
      <c r="B31" s="87" t="s">
        <v>40</v>
      </c>
      <c r="C31" s="88" t="s">
        <v>69</v>
      </c>
      <c r="D31" s="88">
        <v>10000</v>
      </c>
      <c r="E31" s="2"/>
      <c r="F31" s="89" t="s">
        <v>27</v>
      </c>
      <c r="G31" s="89" t="s">
        <v>29</v>
      </c>
      <c r="H31" s="2"/>
      <c r="I31" s="2"/>
      <c r="J31" s="59"/>
      <c r="K31" s="59"/>
      <c r="L31" s="216"/>
      <c r="M31" s="217"/>
      <c r="N31" s="102">
        <v>0</v>
      </c>
      <c r="O31" s="82">
        <f t="shared" ref="O31:O39" si="7">N31*16</f>
        <v>0</v>
      </c>
      <c r="P31" s="80">
        <f t="shared" ref="P31:P39" si="8">D31*48*0.8</f>
        <v>384000</v>
      </c>
      <c r="Q31" s="103">
        <v>0</v>
      </c>
      <c r="R31" s="80">
        <f t="shared" ref="R31:R39" si="9">D31*48*0.2</f>
        <v>96000</v>
      </c>
      <c r="S31" s="103">
        <v>0</v>
      </c>
      <c r="T31" s="83">
        <f t="shared" ref="T31:T39" si="10">P31*Q31+R31*S31</f>
        <v>0</v>
      </c>
      <c r="U31" s="83">
        <f t="shared" ref="U31:U39" si="11">O31+T31</f>
        <v>0</v>
      </c>
      <c r="V31" s="107">
        <v>1003.1999999999999</v>
      </c>
      <c r="W31" s="108">
        <f t="shared" ref="W31:W39" si="12">U31*V31</f>
        <v>0</v>
      </c>
    </row>
    <row r="32" spans="1:23" ht="75" x14ac:dyDescent="0.25">
      <c r="A32" s="86" t="s">
        <v>67</v>
      </c>
      <c r="B32" s="87" t="s">
        <v>41</v>
      </c>
      <c r="C32" s="88" t="s">
        <v>70</v>
      </c>
      <c r="D32" s="88">
        <v>15000</v>
      </c>
      <c r="E32" s="2"/>
      <c r="F32" s="89" t="s">
        <v>27</v>
      </c>
      <c r="G32" s="89" t="s">
        <v>29</v>
      </c>
      <c r="H32" s="2"/>
      <c r="I32" s="2"/>
      <c r="J32" s="59"/>
      <c r="K32" s="59"/>
      <c r="L32" s="216"/>
      <c r="M32" s="217"/>
      <c r="N32" s="102">
        <v>0</v>
      </c>
      <c r="O32" s="82">
        <f>N32*16</f>
        <v>0</v>
      </c>
      <c r="P32" s="80">
        <f>D32*48*0.8</f>
        <v>576000</v>
      </c>
      <c r="Q32" s="103">
        <v>0</v>
      </c>
      <c r="R32" s="80">
        <f t="shared" si="9"/>
        <v>144000</v>
      </c>
      <c r="S32" s="103">
        <v>0</v>
      </c>
      <c r="T32" s="83">
        <f t="shared" si="10"/>
        <v>0</v>
      </c>
      <c r="U32" s="83">
        <f t="shared" si="11"/>
        <v>0</v>
      </c>
      <c r="V32" s="107">
        <v>2306.1</v>
      </c>
      <c r="W32" s="108">
        <f t="shared" si="12"/>
        <v>0</v>
      </c>
    </row>
    <row r="33" spans="1:23" ht="75" x14ac:dyDescent="0.25">
      <c r="A33" s="86" t="s">
        <v>67</v>
      </c>
      <c r="B33" s="87" t="s">
        <v>42</v>
      </c>
      <c r="C33" s="88" t="s">
        <v>71</v>
      </c>
      <c r="D33" s="88">
        <v>15000</v>
      </c>
      <c r="E33" s="2"/>
      <c r="F33" s="89" t="s">
        <v>27</v>
      </c>
      <c r="G33" s="89" t="s">
        <v>29</v>
      </c>
      <c r="H33" s="2"/>
      <c r="I33" s="2"/>
      <c r="J33" s="59"/>
      <c r="K33" s="59"/>
      <c r="L33" s="216"/>
      <c r="M33" s="217"/>
      <c r="N33" s="102">
        <v>0</v>
      </c>
      <c r="O33" s="82">
        <f t="shared" si="7"/>
        <v>0</v>
      </c>
      <c r="P33" s="80">
        <f t="shared" si="8"/>
        <v>576000</v>
      </c>
      <c r="Q33" s="103">
        <v>0</v>
      </c>
      <c r="R33" s="80">
        <f t="shared" si="9"/>
        <v>144000</v>
      </c>
      <c r="S33" s="103">
        <v>0</v>
      </c>
      <c r="T33" s="83">
        <f t="shared" si="10"/>
        <v>0</v>
      </c>
      <c r="U33" s="83">
        <f t="shared" si="11"/>
        <v>0</v>
      </c>
      <c r="V33" s="107">
        <v>127.5</v>
      </c>
      <c r="W33" s="108">
        <f t="shared" si="12"/>
        <v>0</v>
      </c>
    </row>
    <row r="34" spans="1:23" ht="60" x14ac:dyDescent="0.25">
      <c r="A34" s="86" t="s">
        <v>67</v>
      </c>
      <c r="B34" s="87" t="s">
        <v>43</v>
      </c>
      <c r="C34" s="88" t="s">
        <v>72</v>
      </c>
      <c r="D34" s="88">
        <v>27500</v>
      </c>
      <c r="E34" s="2"/>
      <c r="F34" s="89" t="s">
        <v>27</v>
      </c>
      <c r="G34" s="89" t="s">
        <v>32</v>
      </c>
      <c r="H34" s="2"/>
      <c r="I34" s="2"/>
      <c r="J34" s="59"/>
      <c r="K34" s="59"/>
      <c r="L34" s="216"/>
      <c r="M34" s="217"/>
      <c r="N34" s="102">
        <v>0</v>
      </c>
      <c r="O34" s="82">
        <f t="shared" si="7"/>
        <v>0</v>
      </c>
      <c r="P34" s="80">
        <f t="shared" si="8"/>
        <v>1056000</v>
      </c>
      <c r="Q34" s="103">
        <v>0</v>
      </c>
      <c r="R34" s="80">
        <f t="shared" si="9"/>
        <v>264000</v>
      </c>
      <c r="S34" s="103">
        <v>0</v>
      </c>
      <c r="T34" s="83">
        <f t="shared" si="10"/>
        <v>0</v>
      </c>
      <c r="U34" s="83">
        <f t="shared" si="11"/>
        <v>0</v>
      </c>
      <c r="V34" s="107">
        <v>1649.7</v>
      </c>
      <c r="W34" s="108">
        <f t="shared" si="12"/>
        <v>0</v>
      </c>
    </row>
    <row r="35" spans="1:23" ht="75" x14ac:dyDescent="0.25">
      <c r="A35" s="86" t="s">
        <v>67</v>
      </c>
      <c r="B35" s="87" t="s">
        <v>44</v>
      </c>
      <c r="C35" s="88" t="s">
        <v>73</v>
      </c>
      <c r="D35" s="88">
        <v>40000</v>
      </c>
      <c r="E35" s="2"/>
      <c r="F35" s="89" t="s">
        <v>27</v>
      </c>
      <c r="G35" s="89" t="s">
        <v>78</v>
      </c>
      <c r="H35" s="2"/>
      <c r="I35" s="2"/>
      <c r="J35" s="59"/>
      <c r="K35" s="59"/>
      <c r="L35" s="216"/>
      <c r="M35" s="217"/>
      <c r="N35" s="102">
        <v>0</v>
      </c>
      <c r="O35" s="82">
        <f t="shared" si="7"/>
        <v>0</v>
      </c>
      <c r="P35" s="80">
        <f t="shared" si="8"/>
        <v>1536000</v>
      </c>
      <c r="Q35" s="103">
        <v>0</v>
      </c>
      <c r="R35" s="80">
        <f t="shared" si="9"/>
        <v>384000</v>
      </c>
      <c r="S35" s="103">
        <v>0</v>
      </c>
      <c r="T35" s="83">
        <f t="shared" si="10"/>
        <v>0</v>
      </c>
      <c r="U35" s="83">
        <f t="shared" si="11"/>
        <v>0</v>
      </c>
      <c r="V35" s="107">
        <v>2166.9</v>
      </c>
      <c r="W35" s="108">
        <f t="shared" si="12"/>
        <v>0</v>
      </c>
    </row>
    <row r="36" spans="1:23" ht="75" x14ac:dyDescent="0.25">
      <c r="A36" s="86" t="s">
        <v>67</v>
      </c>
      <c r="B36" s="87" t="s">
        <v>45</v>
      </c>
      <c r="C36" s="88" t="s">
        <v>74</v>
      </c>
      <c r="D36" s="88">
        <v>55000</v>
      </c>
      <c r="E36" s="2"/>
      <c r="F36" s="89" t="s">
        <v>27</v>
      </c>
      <c r="G36" s="89" t="s">
        <v>79</v>
      </c>
      <c r="H36" s="2"/>
      <c r="I36" s="2"/>
      <c r="J36" s="59"/>
      <c r="K36" s="59"/>
      <c r="L36" s="216"/>
      <c r="M36" s="217"/>
      <c r="N36" s="102">
        <v>0</v>
      </c>
      <c r="O36" s="82">
        <f t="shared" si="7"/>
        <v>0</v>
      </c>
      <c r="P36" s="80">
        <f t="shared" si="8"/>
        <v>2112000</v>
      </c>
      <c r="Q36" s="103">
        <v>0</v>
      </c>
      <c r="R36" s="80">
        <f t="shared" si="9"/>
        <v>528000</v>
      </c>
      <c r="S36" s="103">
        <v>0</v>
      </c>
      <c r="T36" s="83">
        <f t="shared" si="10"/>
        <v>0</v>
      </c>
      <c r="U36" s="83">
        <f t="shared" si="11"/>
        <v>0</v>
      </c>
      <c r="V36" s="107">
        <v>512.4</v>
      </c>
      <c r="W36" s="108">
        <f t="shared" si="12"/>
        <v>0</v>
      </c>
    </row>
    <row r="37" spans="1:23" ht="75" x14ac:dyDescent="0.25">
      <c r="A37" s="86" t="s">
        <v>67</v>
      </c>
      <c r="B37" s="87" t="s">
        <v>134</v>
      </c>
      <c r="C37" s="88" t="s">
        <v>75</v>
      </c>
      <c r="D37" s="88">
        <v>90000</v>
      </c>
      <c r="E37" s="2"/>
      <c r="F37" s="89" t="s">
        <v>27</v>
      </c>
      <c r="G37" s="89" t="s">
        <v>35</v>
      </c>
      <c r="H37" s="2"/>
      <c r="I37" s="2"/>
      <c r="J37" s="59"/>
      <c r="K37" s="59"/>
      <c r="L37" s="218"/>
      <c r="M37" s="219"/>
      <c r="N37" s="102">
        <v>0</v>
      </c>
      <c r="O37" s="82">
        <f t="shared" si="7"/>
        <v>0</v>
      </c>
      <c r="P37" s="80">
        <f t="shared" si="8"/>
        <v>3456000</v>
      </c>
      <c r="Q37" s="103">
        <v>0</v>
      </c>
      <c r="R37" s="80">
        <f t="shared" si="9"/>
        <v>864000</v>
      </c>
      <c r="S37" s="103">
        <v>0</v>
      </c>
      <c r="T37" s="83">
        <f t="shared" si="10"/>
        <v>0</v>
      </c>
      <c r="U37" s="83">
        <f t="shared" si="11"/>
        <v>0</v>
      </c>
      <c r="V37" s="107">
        <v>172.5</v>
      </c>
      <c r="W37" s="108">
        <f t="shared" si="12"/>
        <v>0</v>
      </c>
    </row>
    <row r="38" spans="1:23" ht="75" x14ac:dyDescent="0.25">
      <c r="A38" s="86" t="s">
        <v>67</v>
      </c>
      <c r="B38" s="87" t="s">
        <v>135</v>
      </c>
      <c r="C38" s="88" t="s">
        <v>76</v>
      </c>
      <c r="D38" s="88">
        <v>100000</v>
      </c>
      <c r="E38" s="2"/>
      <c r="F38" s="89" t="s">
        <v>27</v>
      </c>
      <c r="G38" s="89" t="s">
        <v>35</v>
      </c>
      <c r="H38" s="2"/>
      <c r="I38" s="2"/>
      <c r="J38" s="59"/>
      <c r="K38" s="59"/>
      <c r="L38" s="218"/>
      <c r="M38" s="219"/>
      <c r="N38" s="102">
        <v>0</v>
      </c>
      <c r="O38" s="82">
        <f t="shared" si="7"/>
        <v>0</v>
      </c>
      <c r="P38" s="80">
        <f t="shared" si="8"/>
        <v>3840000</v>
      </c>
      <c r="Q38" s="103">
        <v>0</v>
      </c>
      <c r="R38" s="80">
        <f t="shared" si="9"/>
        <v>960000</v>
      </c>
      <c r="S38" s="103">
        <v>0</v>
      </c>
      <c r="T38" s="83">
        <f t="shared" si="10"/>
        <v>0</v>
      </c>
      <c r="U38" s="83">
        <f t="shared" si="11"/>
        <v>0</v>
      </c>
      <c r="V38" s="107">
        <v>101.39999999999999</v>
      </c>
      <c r="W38" s="108">
        <f t="shared" si="12"/>
        <v>0</v>
      </c>
    </row>
    <row r="39" spans="1:23" ht="116.1" customHeight="1" thickBot="1" x14ac:dyDescent="0.3">
      <c r="A39" s="91" t="s">
        <v>68</v>
      </c>
      <c r="B39" s="92" t="s">
        <v>136</v>
      </c>
      <c r="C39" s="93">
        <v>70</v>
      </c>
      <c r="D39" s="93">
        <v>55000</v>
      </c>
      <c r="E39" s="60"/>
      <c r="F39" s="94" t="s">
        <v>27</v>
      </c>
      <c r="G39" s="94" t="s">
        <v>130</v>
      </c>
      <c r="H39" s="60"/>
      <c r="I39" s="60"/>
      <c r="J39" s="60"/>
      <c r="K39" s="60"/>
      <c r="L39" s="259"/>
      <c r="M39" s="260"/>
      <c r="N39" s="102">
        <v>0</v>
      </c>
      <c r="O39" s="95">
        <f t="shared" si="7"/>
        <v>0</v>
      </c>
      <c r="P39" s="93">
        <f t="shared" si="8"/>
        <v>2112000</v>
      </c>
      <c r="Q39" s="103">
        <v>0</v>
      </c>
      <c r="R39" s="93">
        <f t="shared" si="9"/>
        <v>528000</v>
      </c>
      <c r="S39" s="103">
        <v>0</v>
      </c>
      <c r="T39" s="95">
        <f t="shared" si="10"/>
        <v>0</v>
      </c>
      <c r="U39" s="95">
        <f t="shared" si="11"/>
        <v>0</v>
      </c>
      <c r="V39" s="109">
        <v>98.399999999999991</v>
      </c>
      <c r="W39" s="110">
        <f t="shared" si="12"/>
        <v>0</v>
      </c>
    </row>
    <row r="40" spans="1:23" ht="27" thickBot="1" x14ac:dyDescent="0.3">
      <c r="A40" s="220" t="s">
        <v>46</v>
      </c>
      <c r="B40" s="221"/>
      <c r="C40" s="221"/>
      <c r="D40" s="221"/>
      <c r="E40" s="221"/>
      <c r="F40" s="221"/>
      <c r="G40" s="221"/>
      <c r="H40" s="221"/>
      <c r="I40" s="221"/>
      <c r="J40" s="221"/>
      <c r="K40" s="221"/>
      <c r="L40" s="221"/>
      <c r="M40" s="221"/>
      <c r="N40" s="221"/>
      <c r="O40" s="221"/>
      <c r="P40" s="221"/>
      <c r="Q40" s="221"/>
      <c r="R40" s="221"/>
      <c r="S40" s="221"/>
      <c r="T40" s="221"/>
      <c r="U40" s="221"/>
      <c r="V40" s="221"/>
      <c r="W40" s="98">
        <f>W30+W31+W32+W33+W34+W35+W36+W37+W38+W39</f>
        <v>0</v>
      </c>
    </row>
    <row r="41" spans="1:23" x14ac:dyDescent="0.25">
      <c r="A41" s="99"/>
      <c r="B41" s="100"/>
      <c r="C41" s="100"/>
      <c r="D41" s="100"/>
      <c r="E41" s="100"/>
      <c r="F41" s="100"/>
      <c r="G41" s="100"/>
      <c r="H41" s="100"/>
      <c r="I41" s="100"/>
      <c r="J41" s="100"/>
      <c r="K41" s="100"/>
      <c r="L41" s="100"/>
      <c r="M41" s="100"/>
      <c r="N41" s="100"/>
      <c r="O41" s="100"/>
      <c r="P41" s="100"/>
      <c r="Q41" s="100"/>
      <c r="R41" s="100"/>
      <c r="S41" s="100"/>
      <c r="T41" s="100"/>
      <c r="U41" s="100"/>
      <c r="V41" s="100"/>
      <c r="W41" s="101"/>
    </row>
    <row r="42" spans="1:23" ht="16.5" thickBot="1" x14ac:dyDescent="0.3">
      <c r="A42" s="99"/>
      <c r="B42" s="100"/>
      <c r="C42" s="100"/>
      <c r="D42" s="100"/>
      <c r="E42" s="100"/>
      <c r="F42" s="100"/>
      <c r="G42" s="100"/>
      <c r="H42" s="100"/>
      <c r="I42" s="100"/>
      <c r="J42" s="100"/>
      <c r="K42" s="100"/>
      <c r="L42" s="100"/>
      <c r="M42" s="100"/>
      <c r="N42" s="100"/>
      <c r="O42" s="100"/>
      <c r="P42" s="100"/>
      <c r="Q42" s="100"/>
      <c r="R42" s="100"/>
      <c r="S42" s="100"/>
      <c r="T42" s="100"/>
      <c r="U42" s="100"/>
      <c r="V42" s="100"/>
      <c r="W42" s="101"/>
    </row>
    <row r="43" spans="1:23" ht="21.75" thickBot="1" x14ac:dyDescent="0.3">
      <c r="A43" s="226" t="s">
        <v>141</v>
      </c>
      <c r="B43" s="227"/>
      <c r="C43" s="227"/>
      <c r="D43" s="227"/>
      <c r="E43" s="227"/>
      <c r="F43" s="227"/>
      <c r="G43" s="227"/>
      <c r="H43" s="227"/>
      <c r="I43" s="227"/>
      <c r="J43" s="227"/>
      <c r="K43" s="227"/>
      <c r="L43" s="227"/>
      <c r="M43" s="227"/>
      <c r="N43" s="227"/>
      <c r="O43" s="227"/>
      <c r="P43" s="227"/>
      <c r="Q43" s="227"/>
      <c r="R43" s="227"/>
      <c r="S43" s="227"/>
      <c r="T43" s="227"/>
      <c r="U43" s="227"/>
      <c r="V43" s="227"/>
      <c r="W43" s="228"/>
    </row>
    <row r="44" spans="1:23" ht="45" customHeight="1" x14ac:dyDescent="0.25">
      <c r="A44" s="229" t="s">
        <v>65</v>
      </c>
      <c r="B44" s="231" t="s">
        <v>66</v>
      </c>
      <c r="C44" s="231" t="s">
        <v>3</v>
      </c>
      <c r="D44" s="231" t="s">
        <v>4</v>
      </c>
      <c r="E44" s="231" t="s">
        <v>5</v>
      </c>
      <c r="F44" s="231" t="s">
        <v>6</v>
      </c>
      <c r="G44" s="231" t="s">
        <v>7</v>
      </c>
      <c r="H44" s="231" t="s">
        <v>8</v>
      </c>
      <c r="I44" s="231" t="s">
        <v>9</v>
      </c>
      <c r="J44" s="231" t="s">
        <v>10</v>
      </c>
      <c r="K44" s="231"/>
      <c r="L44" s="231" t="s">
        <v>11</v>
      </c>
      <c r="M44" s="231"/>
      <c r="N44" s="61" t="s">
        <v>231</v>
      </c>
      <c r="O44" s="231" t="s">
        <v>232</v>
      </c>
      <c r="P44" s="61" t="s">
        <v>324</v>
      </c>
      <c r="Q44" s="61" t="s">
        <v>17</v>
      </c>
      <c r="R44" s="61" t="s">
        <v>324</v>
      </c>
      <c r="S44" s="61" t="s">
        <v>17</v>
      </c>
      <c r="T44" s="242" t="s">
        <v>233</v>
      </c>
      <c r="U44" s="242" t="s">
        <v>216</v>
      </c>
      <c r="V44" s="231" t="s">
        <v>225</v>
      </c>
      <c r="W44" s="240" t="s">
        <v>222</v>
      </c>
    </row>
    <row r="45" spans="1:23" ht="30" x14ac:dyDescent="0.25">
      <c r="A45" s="230"/>
      <c r="B45" s="232"/>
      <c r="C45" s="232"/>
      <c r="D45" s="232"/>
      <c r="E45" s="232"/>
      <c r="F45" s="232"/>
      <c r="G45" s="232"/>
      <c r="H45" s="232"/>
      <c r="I45" s="232"/>
      <c r="J45" s="62" t="s">
        <v>18</v>
      </c>
      <c r="K45" s="62" t="s">
        <v>19</v>
      </c>
      <c r="L45" s="232" t="s">
        <v>20</v>
      </c>
      <c r="M45" s="233"/>
      <c r="N45" s="62" t="s">
        <v>48</v>
      </c>
      <c r="O45" s="232"/>
      <c r="P45" s="62" t="s">
        <v>145</v>
      </c>
      <c r="Q45" s="62" t="s">
        <v>20</v>
      </c>
      <c r="R45" s="62" t="s">
        <v>146</v>
      </c>
      <c r="S45" s="62" t="s">
        <v>147</v>
      </c>
      <c r="T45" s="243"/>
      <c r="U45" s="243"/>
      <c r="V45" s="232"/>
      <c r="W45" s="241"/>
    </row>
    <row r="46" spans="1:23" ht="30" x14ac:dyDescent="0.25">
      <c r="A46" s="78" t="s">
        <v>18</v>
      </c>
      <c r="B46" s="79" t="s">
        <v>49</v>
      </c>
      <c r="C46" s="80">
        <v>30</v>
      </c>
      <c r="D46" s="80">
        <v>5000</v>
      </c>
      <c r="E46" s="59"/>
      <c r="F46" s="81" t="s">
        <v>18</v>
      </c>
      <c r="G46" s="81" t="s">
        <v>25</v>
      </c>
      <c r="H46" s="2"/>
      <c r="I46" s="2"/>
      <c r="J46" s="59"/>
      <c r="K46" s="59"/>
      <c r="L46" s="216"/>
      <c r="M46" s="217"/>
      <c r="N46" s="102">
        <v>0</v>
      </c>
      <c r="O46" s="82">
        <f>N46*20</f>
        <v>0</v>
      </c>
      <c r="P46" s="80">
        <f>D46*60*0.8</f>
        <v>240000</v>
      </c>
      <c r="Q46" s="103">
        <v>0</v>
      </c>
      <c r="R46" s="80">
        <f>D46*60*0.2</f>
        <v>60000</v>
      </c>
      <c r="S46" s="103">
        <v>0</v>
      </c>
      <c r="T46" s="83">
        <f>P46*Q46+R46*S46</f>
        <v>0</v>
      </c>
      <c r="U46" s="83">
        <f>O46+T46</f>
        <v>0</v>
      </c>
      <c r="V46" s="90">
        <v>3476.7</v>
      </c>
      <c r="W46" s="85">
        <f>U46*V46</f>
        <v>0</v>
      </c>
    </row>
    <row r="47" spans="1:23" ht="75" x14ac:dyDescent="0.25">
      <c r="A47" s="86" t="s">
        <v>67</v>
      </c>
      <c r="B47" s="87" t="s">
        <v>50</v>
      </c>
      <c r="C47" s="88" t="s">
        <v>69</v>
      </c>
      <c r="D47" s="88">
        <v>10000</v>
      </c>
      <c r="E47" s="2"/>
      <c r="F47" s="89" t="s">
        <v>27</v>
      </c>
      <c r="G47" s="89" t="s">
        <v>29</v>
      </c>
      <c r="H47" s="2"/>
      <c r="I47" s="2"/>
      <c r="J47" s="59"/>
      <c r="K47" s="59"/>
      <c r="L47" s="216"/>
      <c r="M47" s="217"/>
      <c r="N47" s="102">
        <v>0</v>
      </c>
      <c r="O47" s="82">
        <f t="shared" ref="O47:O55" si="13">N47*20</f>
        <v>0</v>
      </c>
      <c r="P47" s="80">
        <f t="shared" ref="P47:P55" si="14">D47*60*0.8</f>
        <v>480000</v>
      </c>
      <c r="Q47" s="103">
        <v>0</v>
      </c>
      <c r="R47" s="80">
        <f>D47*60*0.2</f>
        <v>120000</v>
      </c>
      <c r="S47" s="103">
        <v>0</v>
      </c>
      <c r="T47" s="83">
        <f t="shared" ref="T47:T55" si="15">P47*Q47+R47*S47</f>
        <v>0</v>
      </c>
      <c r="U47" s="83">
        <f t="shared" ref="U47:U55" si="16">O47+T47</f>
        <v>0</v>
      </c>
      <c r="V47" s="90">
        <v>1003.2</v>
      </c>
      <c r="W47" s="85">
        <f t="shared" ref="W47:W55" si="17">U47*V47</f>
        <v>0</v>
      </c>
    </row>
    <row r="48" spans="1:23" ht="75" x14ac:dyDescent="0.25">
      <c r="A48" s="86" t="s">
        <v>67</v>
      </c>
      <c r="B48" s="87" t="s">
        <v>51</v>
      </c>
      <c r="C48" s="88" t="s">
        <v>70</v>
      </c>
      <c r="D48" s="88">
        <v>15000</v>
      </c>
      <c r="E48" s="2"/>
      <c r="F48" s="89" t="s">
        <v>27</v>
      </c>
      <c r="G48" s="89" t="s">
        <v>29</v>
      </c>
      <c r="H48" s="2"/>
      <c r="I48" s="2"/>
      <c r="J48" s="59"/>
      <c r="K48" s="59"/>
      <c r="L48" s="216"/>
      <c r="M48" s="217"/>
      <c r="N48" s="102">
        <v>0</v>
      </c>
      <c r="O48" s="82">
        <f t="shared" si="13"/>
        <v>0</v>
      </c>
      <c r="P48" s="80">
        <f t="shared" si="14"/>
        <v>720000</v>
      </c>
      <c r="Q48" s="103">
        <v>0</v>
      </c>
      <c r="R48" s="80">
        <f t="shared" ref="R48:R54" si="18">D48*60*0.2</f>
        <v>180000</v>
      </c>
      <c r="S48" s="103">
        <v>0</v>
      </c>
      <c r="T48" s="83">
        <f t="shared" si="15"/>
        <v>0</v>
      </c>
      <c r="U48" s="83">
        <f t="shared" si="16"/>
        <v>0</v>
      </c>
      <c r="V48" s="90">
        <v>2306.1</v>
      </c>
      <c r="W48" s="85">
        <f t="shared" si="17"/>
        <v>0</v>
      </c>
    </row>
    <row r="49" spans="1:23" ht="75" x14ac:dyDescent="0.25">
      <c r="A49" s="86" t="s">
        <v>67</v>
      </c>
      <c r="B49" s="87" t="s">
        <v>52</v>
      </c>
      <c r="C49" s="88" t="s">
        <v>71</v>
      </c>
      <c r="D49" s="88">
        <v>15000</v>
      </c>
      <c r="E49" s="2"/>
      <c r="F49" s="89" t="s">
        <v>27</v>
      </c>
      <c r="G49" s="89" t="s">
        <v>29</v>
      </c>
      <c r="H49" s="2"/>
      <c r="I49" s="2"/>
      <c r="J49" s="59"/>
      <c r="K49" s="59"/>
      <c r="L49" s="216"/>
      <c r="M49" s="217"/>
      <c r="N49" s="102">
        <v>0</v>
      </c>
      <c r="O49" s="82">
        <f t="shared" si="13"/>
        <v>0</v>
      </c>
      <c r="P49" s="80">
        <f t="shared" si="14"/>
        <v>720000</v>
      </c>
      <c r="Q49" s="103">
        <v>0</v>
      </c>
      <c r="R49" s="80">
        <f t="shared" si="18"/>
        <v>180000</v>
      </c>
      <c r="S49" s="103">
        <v>0</v>
      </c>
      <c r="T49" s="83">
        <f t="shared" si="15"/>
        <v>0</v>
      </c>
      <c r="U49" s="83">
        <f t="shared" si="16"/>
        <v>0</v>
      </c>
      <c r="V49" s="90">
        <v>127.5</v>
      </c>
      <c r="W49" s="85">
        <f t="shared" si="17"/>
        <v>0</v>
      </c>
    </row>
    <row r="50" spans="1:23" ht="60" x14ac:dyDescent="0.25">
      <c r="A50" s="86" t="s">
        <v>67</v>
      </c>
      <c r="B50" s="87" t="s">
        <v>53</v>
      </c>
      <c r="C50" s="88" t="s">
        <v>72</v>
      </c>
      <c r="D50" s="88">
        <v>27500</v>
      </c>
      <c r="E50" s="2"/>
      <c r="F50" s="89" t="s">
        <v>27</v>
      </c>
      <c r="G50" s="89" t="s">
        <v>32</v>
      </c>
      <c r="H50" s="2"/>
      <c r="I50" s="2"/>
      <c r="J50" s="59"/>
      <c r="K50" s="59"/>
      <c r="L50" s="216"/>
      <c r="M50" s="217"/>
      <c r="N50" s="102">
        <v>0</v>
      </c>
      <c r="O50" s="82">
        <f t="shared" si="13"/>
        <v>0</v>
      </c>
      <c r="P50" s="80">
        <f t="shared" si="14"/>
        <v>1320000</v>
      </c>
      <c r="Q50" s="103">
        <v>0</v>
      </c>
      <c r="R50" s="80">
        <f t="shared" si="18"/>
        <v>330000</v>
      </c>
      <c r="S50" s="103">
        <v>0</v>
      </c>
      <c r="T50" s="83">
        <f t="shared" si="15"/>
        <v>0</v>
      </c>
      <c r="U50" s="83">
        <f t="shared" si="16"/>
        <v>0</v>
      </c>
      <c r="V50" s="90">
        <v>1649.7</v>
      </c>
      <c r="W50" s="85">
        <f t="shared" si="17"/>
        <v>0</v>
      </c>
    </row>
    <row r="51" spans="1:23" ht="75" x14ac:dyDescent="0.25">
      <c r="A51" s="86" t="s">
        <v>67</v>
      </c>
      <c r="B51" s="87" t="s">
        <v>54</v>
      </c>
      <c r="C51" s="88" t="s">
        <v>73</v>
      </c>
      <c r="D51" s="88">
        <v>40000</v>
      </c>
      <c r="E51" s="2"/>
      <c r="F51" s="89" t="s">
        <v>27</v>
      </c>
      <c r="G51" s="89" t="s">
        <v>78</v>
      </c>
      <c r="H51" s="2"/>
      <c r="I51" s="2"/>
      <c r="J51" s="59"/>
      <c r="K51" s="59"/>
      <c r="L51" s="216"/>
      <c r="M51" s="217"/>
      <c r="N51" s="102">
        <v>0</v>
      </c>
      <c r="O51" s="82">
        <f t="shared" si="13"/>
        <v>0</v>
      </c>
      <c r="P51" s="80">
        <f t="shared" si="14"/>
        <v>1920000</v>
      </c>
      <c r="Q51" s="103">
        <v>0</v>
      </c>
      <c r="R51" s="80">
        <f t="shared" si="18"/>
        <v>480000</v>
      </c>
      <c r="S51" s="103">
        <v>0</v>
      </c>
      <c r="T51" s="83">
        <f t="shared" si="15"/>
        <v>0</v>
      </c>
      <c r="U51" s="83">
        <f t="shared" si="16"/>
        <v>0</v>
      </c>
      <c r="V51" s="90">
        <v>2166.9</v>
      </c>
      <c r="W51" s="85">
        <f t="shared" si="17"/>
        <v>0</v>
      </c>
    </row>
    <row r="52" spans="1:23" ht="75" x14ac:dyDescent="0.25">
      <c r="A52" s="86" t="s">
        <v>67</v>
      </c>
      <c r="B52" s="87" t="s">
        <v>55</v>
      </c>
      <c r="C52" s="88" t="s">
        <v>74</v>
      </c>
      <c r="D52" s="88">
        <v>55000</v>
      </c>
      <c r="E52" s="2"/>
      <c r="F52" s="89" t="s">
        <v>27</v>
      </c>
      <c r="G52" s="89" t="s">
        <v>79</v>
      </c>
      <c r="H52" s="2"/>
      <c r="I52" s="2"/>
      <c r="J52" s="59"/>
      <c r="K52" s="59"/>
      <c r="L52" s="216"/>
      <c r="M52" s="217"/>
      <c r="N52" s="102">
        <v>0</v>
      </c>
      <c r="O52" s="82">
        <f t="shared" si="13"/>
        <v>0</v>
      </c>
      <c r="P52" s="80">
        <f t="shared" si="14"/>
        <v>2640000</v>
      </c>
      <c r="Q52" s="103">
        <v>0</v>
      </c>
      <c r="R52" s="80">
        <f t="shared" si="18"/>
        <v>660000</v>
      </c>
      <c r="S52" s="103">
        <v>0</v>
      </c>
      <c r="T52" s="83">
        <f t="shared" si="15"/>
        <v>0</v>
      </c>
      <c r="U52" s="83">
        <f t="shared" si="16"/>
        <v>0</v>
      </c>
      <c r="V52" s="90">
        <v>512.4</v>
      </c>
      <c r="W52" s="85">
        <f t="shared" si="17"/>
        <v>0</v>
      </c>
    </row>
    <row r="53" spans="1:23" ht="75" x14ac:dyDescent="0.25">
      <c r="A53" s="86" t="s">
        <v>67</v>
      </c>
      <c r="B53" s="87" t="s">
        <v>137</v>
      </c>
      <c r="C53" s="88" t="s">
        <v>75</v>
      </c>
      <c r="D53" s="88">
        <v>90000</v>
      </c>
      <c r="E53" s="2"/>
      <c r="F53" s="89" t="s">
        <v>27</v>
      </c>
      <c r="G53" s="89" t="s">
        <v>35</v>
      </c>
      <c r="H53" s="2"/>
      <c r="I53" s="2"/>
      <c r="J53" s="59"/>
      <c r="K53" s="59"/>
      <c r="L53" s="218"/>
      <c r="M53" s="219"/>
      <c r="N53" s="102">
        <v>0</v>
      </c>
      <c r="O53" s="82">
        <f t="shared" si="13"/>
        <v>0</v>
      </c>
      <c r="P53" s="80">
        <f t="shared" si="14"/>
        <v>4320000</v>
      </c>
      <c r="Q53" s="103">
        <v>0</v>
      </c>
      <c r="R53" s="80">
        <f t="shared" si="18"/>
        <v>1080000</v>
      </c>
      <c r="S53" s="103">
        <v>0</v>
      </c>
      <c r="T53" s="83">
        <f t="shared" si="15"/>
        <v>0</v>
      </c>
      <c r="U53" s="83">
        <f t="shared" si="16"/>
        <v>0</v>
      </c>
      <c r="V53" s="90">
        <v>172.5</v>
      </c>
      <c r="W53" s="85">
        <f t="shared" si="17"/>
        <v>0</v>
      </c>
    </row>
    <row r="54" spans="1:23" ht="75" x14ac:dyDescent="0.25">
      <c r="A54" s="86" t="s">
        <v>67</v>
      </c>
      <c r="B54" s="87" t="s">
        <v>138</v>
      </c>
      <c r="C54" s="88" t="s">
        <v>76</v>
      </c>
      <c r="D54" s="88">
        <v>100000</v>
      </c>
      <c r="E54" s="2"/>
      <c r="F54" s="89" t="s">
        <v>27</v>
      </c>
      <c r="G54" s="89" t="s">
        <v>35</v>
      </c>
      <c r="H54" s="2"/>
      <c r="I54" s="2"/>
      <c r="J54" s="59"/>
      <c r="K54" s="59"/>
      <c r="L54" s="218"/>
      <c r="M54" s="219"/>
      <c r="N54" s="102">
        <v>0</v>
      </c>
      <c r="O54" s="82">
        <f t="shared" si="13"/>
        <v>0</v>
      </c>
      <c r="P54" s="80">
        <f>D54*60*0.8</f>
        <v>4800000</v>
      </c>
      <c r="Q54" s="103">
        <v>0</v>
      </c>
      <c r="R54" s="80">
        <f t="shared" si="18"/>
        <v>1200000</v>
      </c>
      <c r="S54" s="103">
        <v>0</v>
      </c>
      <c r="T54" s="83">
        <f t="shared" si="15"/>
        <v>0</v>
      </c>
      <c r="U54" s="83">
        <f t="shared" si="16"/>
        <v>0</v>
      </c>
      <c r="V54" s="90">
        <v>101.39999999999999</v>
      </c>
      <c r="W54" s="85">
        <f t="shared" si="17"/>
        <v>0</v>
      </c>
    </row>
    <row r="55" spans="1:23" ht="122.1" customHeight="1" thickBot="1" x14ac:dyDescent="0.3">
      <c r="A55" s="91" t="s">
        <v>68</v>
      </c>
      <c r="B55" s="92" t="s">
        <v>139</v>
      </c>
      <c r="C55" s="93">
        <v>70</v>
      </c>
      <c r="D55" s="93">
        <v>55000</v>
      </c>
      <c r="E55" s="60"/>
      <c r="F55" s="94" t="s">
        <v>27</v>
      </c>
      <c r="G55" s="94" t="s">
        <v>130</v>
      </c>
      <c r="H55" s="60"/>
      <c r="I55" s="60"/>
      <c r="J55" s="60"/>
      <c r="K55" s="60"/>
      <c r="L55" s="259"/>
      <c r="M55" s="260"/>
      <c r="N55" s="102">
        <v>0</v>
      </c>
      <c r="O55" s="95">
        <f t="shared" si="13"/>
        <v>0</v>
      </c>
      <c r="P55" s="80">
        <f t="shared" si="14"/>
        <v>2640000</v>
      </c>
      <c r="Q55" s="103">
        <v>0</v>
      </c>
      <c r="R55" s="80">
        <f>D55*60*0.2</f>
        <v>660000</v>
      </c>
      <c r="S55" s="103">
        <v>0</v>
      </c>
      <c r="T55" s="95">
        <f t="shared" si="15"/>
        <v>0</v>
      </c>
      <c r="U55" s="95">
        <f t="shared" si="16"/>
        <v>0</v>
      </c>
      <c r="V55" s="96">
        <v>98.399999999999991</v>
      </c>
      <c r="W55" s="97">
        <f t="shared" si="17"/>
        <v>0</v>
      </c>
    </row>
    <row r="56" spans="1:23" ht="27" thickBot="1" x14ac:dyDescent="0.3">
      <c r="A56" s="220" t="s">
        <v>56</v>
      </c>
      <c r="B56" s="221"/>
      <c r="C56" s="221"/>
      <c r="D56" s="221"/>
      <c r="E56" s="221"/>
      <c r="F56" s="221"/>
      <c r="G56" s="221"/>
      <c r="H56" s="221"/>
      <c r="I56" s="221"/>
      <c r="J56" s="221"/>
      <c r="K56" s="221"/>
      <c r="L56" s="221"/>
      <c r="M56" s="221"/>
      <c r="N56" s="221"/>
      <c r="O56" s="221"/>
      <c r="P56" s="221"/>
      <c r="Q56" s="221"/>
      <c r="R56" s="221"/>
      <c r="S56" s="221"/>
      <c r="T56" s="221"/>
      <c r="U56" s="221"/>
      <c r="V56" s="221"/>
      <c r="W56" s="98">
        <f>W46+W47+W48+W49+W50+W51+W52+W53+W54+W55</f>
        <v>0</v>
      </c>
    </row>
    <row r="57" spans="1:23" x14ac:dyDescent="0.25">
      <c r="A57" s="99"/>
      <c r="B57" s="100"/>
      <c r="C57" s="100"/>
      <c r="D57" s="100"/>
      <c r="E57" s="100"/>
      <c r="F57" s="100"/>
      <c r="G57" s="100"/>
      <c r="H57" s="100"/>
      <c r="I57" s="100"/>
      <c r="J57" s="100"/>
      <c r="K57" s="100"/>
      <c r="L57" s="100"/>
      <c r="M57" s="100"/>
      <c r="N57" s="100"/>
      <c r="O57" s="100"/>
      <c r="P57" s="100"/>
      <c r="Q57" s="100"/>
      <c r="R57" s="100"/>
      <c r="S57" s="100"/>
      <c r="T57" s="100"/>
      <c r="U57" s="100"/>
      <c r="V57" s="100"/>
      <c r="W57" s="101"/>
    </row>
    <row r="58" spans="1:23" ht="16.5" thickBot="1" x14ac:dyDescent="0.3">
      <c r="A58" s="99"/>
      <c r="B58" s="100"/>
      <c r="C58" s="100"/>
      <c r="D58" s="100"/>
      <c r="E58" s="100"/>
      <c r="F58" s="100"/>
      <c r="G58" s="100"/>
      <c r="H58" s="100"/>
      <c r="I58" s="100"/>
      <c r="J58" s="100"/>
      <c r="K58" s="100"/>
      <c r="L58" s="100"/>
      <c r="M58" s="100"/>
      <c r="N58" s="100"/>
      <c r="O58" s="100"/>
      <c r="P58" s="100"/>
      <c r="Q58" s="100"/>
      <c r="R58" s="100"/>
      <c r="S58" s="100"/>
      <c r="T58" s="100"/>
      <c r="U58" s="100"/>
      <c r="V58" s="100"/>
      <c r="W58" s="101"/>
    </row>
    <row r="59" spans="1:23" ht="21.75" thickBot="1" x14ac:dyDescent="0.3">
      <c r="A59" s="226" t="s">
        <v>81</v>
      </c>
      <c r="B59" s="227"/>
      <c r="C59" s="227"/>
      <c r="D59" s="227"/>
      <c r="E59" s="227"/>
      <c r="F59" s="227"/>
      <c r="G59" s="227"/>
      <c r="H59" s="227"/>
      <c r="I59" s="227"/>
      <c r="J59" s="227"/>
      <c r="K59" s="227"/>
      <c r="L59" s="227"/>
      <c r="M59" s="227"/>
      <c r="N59" s="227"/>
      <c r="O59" s="227"/>
      <c r="P59" s="227"/>
      <c r="Q59" s="227"/>
      <c r="R59" s="227"/>
      <c r="S59" s="227"/>
      <c r="T59" s="227"/>
      <c r="U59" s="227"/>
      <c r="V59" s="227"/>
      <c r="W59" s="228"/>
    </row>
    <row r="60" spans="1:23" ht="45" customHeight="1" x14ac:dyDescent="0.25">
      <c r="A60" s="229" t="s">
        <v>65</v>
      </c>
      <c r="B60" s="231" t="s">
        <v>66</v>
      </c>
      <c r="C60" s="231" t="s">
        <v>3</v>
      </c>
      <c r="D60" s="231" t="s">
        <v>4</v>
      </c>
      <c r="E60" s="231" t="s">
        <v>5</v>
      </c>
      <c r="F60" s="231" t="s">
        <v>6</v>
      </c>
      <c r="G60" s="231" t="s">
        <v>7</v>
      </c>
      <c r="H60" s="231" t="s">
        <v>8</v>
      </c>
      <c r="I60" s="231" t="s">
        <v>9</v>
      </c>
      <c r="J60" s="231" t="s">
        <v>10</v>
      </c>
      <c r="K60" s="231"/>
      <c r="L60" s="231" t="s">
        <v>11</v>
      </c>
      <c r="M60" s="231"/>
      <c r="N60" s="234" t="s">
        <v>214</v>
      </c>
      <c r="O60" s="235"/>
      <c r="P60" s="61" t="s">
        <v>234</v>
      </c>
      <c r="Q60" s="61" t="s">
        <v>17</v>
      </c>
      <c r="R60" s="61" t="s">
        <v>234</v>
      </c>
      <c r="S60" s="61" t="s">
        <v>17</v>
      </c>
      <c r="T60" s="238" t="s">
        <v>303</v>
      </c>
      <c r="U60" s="238" t="s">
        <v>301</v>
      </c>
      <c r="V60" s="231" t="s">
        <v>224</v>
      </c>
      <c r="W60" s="240" t="s">
        <v>223</v>
      </c>
    </row>
    <row r="61" spans="1:23" ht="30" x14ac:dyDescent="0.25">
      <c r="A61" s="230"/>
      <c r="B61" s="232"/>
      <c r="C61" s="232"/>
      <c r="D61" s="232"/>
      <c r="E61" s="232"/>
      <c r="F61" s="232"/>
      <c r="G61" s="232"/>
      <c r="H61" s="232"/>
      <c r="I61" s="232"/>
      <c r="J61" s="62" t="s">
        <v>18</v>
      </c>
      <c r="K61" s="62" t="s">
        <v>19</v>
      </c>
      <c r="L61" s="232" t="s">
        <v>20</v>
      </c>
      <c r="M61" s="233"/>
      <c r="N61" s="236"/>
      <c r="O61" s="237"/>
      <c r="P61" s="62" t="s">
        <v>145</v>
      </c>
      <c r="Q61" s="62" t="s">
        <v>20</v>
      </c>
      <c r="R61" s="62" t="s">
        <v>146</v>
      </c>
      <c r="S61" s="62" t="s">
        <v>147</v>
      </c>
      <c r="T61" s="239"/>
      <c r="U61" s="239"/>
      <c r="V61" s="232"/>
      <c r="W61" s="241"/>
    </row>
    <row r="62" spans="1:23" ht="30" x14ac:dyDescent="0.25">
      <c r="A62" s="78" t="s">
        <v>18</v>
      </c>
      <c r="B62" s="79" t="s">
        <v>57</v>
      </c>
      <c r="C62" s="80">
        <v>30</v>
      </c>
      <c r="D62" s="80">
        <v>5000</v>
      </c>
      <c r="E62" s="59"/>
      <c r="F62" s="81" t="s">
        <v>18</v>
      </c>
      <c r="G62" s="81" t="s">
        <v>25</v>
      </c>
      <c r="H62" s="2"/>
      <c r="I62" s="2"/>
      <c r="J62" s="59"/>
      <c r="K62" s="59"/>
      <c r="L62" s="216"/>
      <c r="M62" s="217"/>
      <c r="N62" s="222">
        <v>0</v>
      </c>
      <c r="O62" s="223"/>
      <c r="P62" s="80">
        <f>D62*12*0.8</f>
        <v>48000</v>
      </c>
      <c r="Q62" s="103">
        <v>0</v>
      </c>
      <c r="R62" s="80">
        <f>D62*12*0.2</f>
        <v>12000</v>
      </c>
      <c r="S62" s="103">
        <v>0</v>
      </c>
      <c r="T62" s="83">
        <f t="shared" ref="T62:T71" si="19">P62*Q62+R62*S62</f>
        <v>0</v>
      </c>
      <c r="U62" s="83">
        <f>N62+T62</f>
        <v>0</v>
      </c>
      <c r="V62" s="90">
        <v>1158.9000000000001</v>
      </c>
      <c r="W62" s="85">
        <f>U62*V62</f>
        <v>0</v>
      </c>
    </row>
    <row r="63" spans="1:23" ht="75" x14ac:dyDescent="0.25">
      <c r="A63" s="86" t="s">
        <v>67</v>
      </c>
      <c r="B63" s="87" t="s">
        <v>58</v>
      </c>
      <c r="C63" s="88" t="s">
        <v>69</v>
      </c>
      <c r="D63" s="88">
        <v>10000</v>
      </c>
      <c r="E63" s="2"/>
      <c r="F63" s="89" t="s">
        <v>27</v>
      </c>
      <c r="G63" s="89" t="s">
        <v>29</v>
      </c>
      <c r="H63" s="2"/>
      <c r="I63" s="2"/>
      <c r="J63" s="59"/>
      <c r="K63" s="59"/>
      <c r="L63" s="216"/>
      <c r="M63" s="217"/>
      <c r="N63" s="222">
        <v>0</v>
      </c>
      <c r="O63" s="223"/>
      <c r="P63" s="80">
        <f t="shared" ref="P63:P71" si="20">D63*12*0.8</f>
        <v>96000</v>
      </c>
      <c r="Q63" s="103">
        <v>0</v>
      </c>
      <c r="R63" s="80">
        <f t="shared" ref="R63:R71" si="21">D63*12*0.2</f>
        <v>24000</v>
      </c>
      <c r="S63" s="103">
        <v>0</v>
      </c>
      <c r="T63" s="83">
        <f t="shared" si="19"/>
        <v>0</v>
      </c>
      <c r="U63" s="83">
        <f t="shared" ref="U63:U71" si="22">N63+T63</f>
        <v>0</v>
      </c>
      <c r="V63" s="90">
        <v>334.40000000000003</v>
      </c>
      <c r="W63" s="85">
        <f t="shared" ref="W63:W71" si="23">U63*V63</f>
        <v>0</v>
      </c>
    </row>
    <row r="64" spans="1:23" ht="75" x14ac:dyDescent="0.25">
      <c r="A64" s="86" t="s">
        <v>67</v>
      </c>
      <c r="B64" s="87" t="s">
        <v>59</v>
      </c>
      <c r="C64" s="88" t="s">
        <v>70</v>
      </c>
      <c r="D64" s="88">
        <v>15000</v>
      </c>
      <c r="E64" s="2"/>
      <c r="F64" s="89" t="s">
        <v>27</v>
      </c>
      <c r="G64" s="89" t="s">
        <v>29</v>
      </c>
      <c r="H64" s="2"/>
      <c r="I64" s="2"/>
      <c r="J64" s="59"/>
      <c r="K64" s="59"/>
      <c r="L64" s="216"/>
      <c r="M64" s="217"/>
      <c r="N64" s="222">
        <v>0</v>
      </c>
      <c r="O64" s="223"/>
      <c r="P64" s="80">
        <f t="shared" si="20"/>
        <v>144000</v>
      </c>
      <c r="Q64" s="103">
        <v>0</v>
      </c>
      <c r="R64" s="80">
        <f t="shared" si="21"/>
        <v>36000</v>
      </c>
      <c r="S64" s="103">
        <v>0</v>
      </c>
      <c r="T64" s="83">
        <f t="shared" si="19"/>
        <v>0</v>
      </c>
      <c r="U64" s="83">
        <f t="shared" si="22"/>
        <v>0</v>
      </c>
      <c r="V64" s="90">
        <v>768.7</v>
      </c>
      <c r="W64" s="85">
        <f t="shared" si="23"/>
        <v>0</v>
      </c>
    </row>
    <row r="65" spans="1:23" ht="75" x14ac:dyDescent="0.25">
      <c r="A65" s="86" t="s">
        <v>67</v>
      </c>
      <c r="B65" s="87" t="s">
        <v>60</v>
      </c>
      <c r="C65" s="88" t="s">
        <v>71</v>
      </c>
      <c r="D65" s="88">
        <v>15000</v>
      </c>
      <c r="E65" s="2"/>
      <c r="F65" s="89" t="s">
        <v>27</v>
      </c>
      <c r="G65" s="89" t="s">
        <v>29</v>
      </c>
      <c r="H65" s="2"/>
      <c r="I65" s="2"/>
      <c r="J65" s="59"/>
      <c r="K65" s="59"/>
      <c r="L65" s="216"/>
      <c r="M65" s="217"/>
      <c r="N65" s="222">
        <v>0</v>
      </c>
      <c r="O65" s="223"/>
      <c r="P65" s="80">
        <f t="shared" si="20"/>
        <v>144000</v>
      </c>
      <c r="Q65" s="103">
        <v>0</v>
      </c>
      <c r="R65" s="80">
        <f t="shared" si="21"/>
        <v>36000</v>
      </c>
      <c r="S65" s="103">
        <v>0</v>
      </c>
      <c r="T65" s="83">
        <f t="shared" si="19"/>
        <v>0</v>
      </c>
      <c r="U65" s="83">
        <f t="shared" si="22"/>
        <v>0</v>
      </c>
      <c r="V65" s="90">
        <v>42.5</v>
      </c>
      <c r="W65" s="85">
        <f t="shared" si="23"/>
        <v>0</v>
      </c>
    </row>
    <row r="66" spans="1:23" ht="60" x14ac:dyDescent="0.25">
      <c r="A66" s="86" t="s">
        <v>67</v>
      </c>
      <c r="B66" s="87" t="s">
        <v>61</v>
      </c>
      <c r="C66" s="88" t="s">
        <v>72</v>
      </c>
      <c r="D66" s="88">
        <v>27500</v>
      </c>
      <c r="E66" s="2"/>
      <c r="F66" s="89" t="s">
        <v>27</v>
      </c>
      <c r="G66" s="89" t="s">
        <v>32</v>
      </c>
      <c r="H66" s="2"/>
      <c r="I66" s="2"/>
      <c r="J66" s="59"/>
      <c r="K66" s="59"/>
      <c r="L66" s="216"/>
      <c r="M66" s="217"/>
      <c r="N66" s="222">
        <v>0</v>
      </c>
      <c r="O66" s="223"/>
      <c r="P66" s="80">
        <f t="shared" si="20"/>
        <v>264000</v>
      </c>
      <c r="Q66" s="103">
        <v>0</v>
      </c>
      <c r="R66" s="80">
        <f t="shared" si="21"/>
        <v>66000</v>
      </c>
      <c r="S66" s="103">
        <v>0</v>
      </c>
      <c r="T66" s="83">
        <f t="shared" si="19"/>
        <v>0</v>
      </c>
      <c r="U66" s="83">
        <f t="shared" si="22"/>
        <v>0</v>
      </c>
      <c r="V66" s="90">
        <v>549.9</v>
      </c>
      <c r="W66" s="85">
        <f t="shared" si="23"/>
        <v>0</v>
      </c>
    </row>
    <row r="67" spans="1:23" ht="75" x14ac:dyDescent="0.25">
      <c r="A67" s="86" t="s">
        <v>67</v>
      </c>
      <c r="B67" s="87" t="s">
        <v>62</v>
      </c>
      <c r="C67" s="88" t="s">
        <v>73</v>
      </c>
      <c r="D67" s="88">
        <v>40000</v>
      </c>
      <c r="E67" s="2"/>
      <c r="F67" s="89" t="s">
        <v>27</v>
      </c>
      <c r="G67" s="89" t="s">
        <v>78</v>
      </c>
      <c r="H67" s="2"/>
      <c r="I67" s="2"/>
      <c r="J67" s="59"/>
      <c r="K67" s="59"/>
      <c r="L67" s="216"/>
      <c r="M67" s="217"/>
      <c r="N67" s="222">
        <v>0</v>
      </c>
      <c r="O67" s="223"/>
      <c r="P67" s="80">
        <f t="shared" si="20"/>
        <v>384000</v>
      </c>
      <c r="Q67" s="103">
        <v>0</v>
      </c>
      <c r="R67" s="80">
        <f t="shared" si="21"/>
        <v>96000</v>
      </c>
      <c r="S67" s="103">
        <v>0</v>
      </c>
      <c r="T67" s="83">
        <f t="shared" si="19"/>
        <v>0</v>
      </c>
      <c r="U67" s="83">
        <f t="shared" si="22"/>
        <v>0</v>
      </c>
      <c r="V67" s="90">
        <v>722.30000000000007</v>
      </c>
      <c r="W67" s="85">
        <f t="shared" si="23"/>
        <v>0</v>
      </c>
    </row>
    <row r="68" spans="1:23" ht="75" x14ac:dyDescent="0.25">
      <c r="A68" s="86" t="s">
        <v>67</v>
      </c>
      <c r="B68" s="87" t="s">
        <v>63</v>
      </c>
      <c r="C68" s="88" t="s">
        <v>74</v>
      </c>
      <c r="D68" s="88">
        <v>55000</v>
      </c>
      <c r="E68" s="2"/>
      <c r="F68" s="89" t="s">
        <v>27</v>
      </c>
      <c r="G68" s="89" t="s">
        <v>79</v>
      </c>
      <c r="H68" s="2"/>
      <c r="I68" s="2"/>
      <c r="J68" s="59"/>
      <c r="K68" s="59"/>
      <c r="L68" s="216"/>
      <c r="M68" s="217"/>
      <c r="N68" s="222">
        <v>0</v>
      </c>
      <c r="O68" s="223"/>
      <c r="P68" s="80">
        <f t="shared" si="20"/>
        <v>528000</v>
      </c>
      <c r="Q68" s="103">
        <v>0</v>
      </c>
      <c r="R68" s="80">
        <f t="shared" si="21"/>
        <v>132000</v>
      </c>
      <c r="S68" s="103">
        <v>0</v>
      </c>
      <c r="T68" s="83">
        <f t="shared" si="19"/>
        <v>0</v>
      </c>
      <c r="U68" s="83">
        <f t="shared" si="22"/>
        <v>0</v>
      </c>
      <c r="V68" s="90">
        <v>170.8</v>
      </c>
      <c r="W68" s="85">
        <f t="shared" si="23"/>
        <v>0</v>
      </c>
    </row>
    <row r="69" spans="1:23" ht="75" x14ac:dyDescent="0.25">
      <c r="A69" s="86" t="s">
        <v>67</v>
      </c>
      <c r="B69" s="87" t="s">
        <v>142</v>
      </c>
      <c r="C69" s="88" t="s">
        <v>75</v>
      </c>
      <c r="D69" s="88">
        <v>90000</v>
      </c>
      <c r="E69" s="2"/>
      <c r="F69" s="89" t="s">
        <v>27</v>
      </c>
      <c r="G69" s="89" t="s">
        <v>35</v>
      </c>
      <c r="H69" s="2"/>
      <c r="I69" s="2"/>
      <c r="J69" s="59"/>
      <c r="K69" s="59"/>
      <c r="L69" s="218"/>
      <c r="M69" s="219"/>
      <c r="N69" s="222">
        <v>0</v>
      </c>
      <c r="O69" s="223"/>
      <c r="P69" s="80">
        <f t="shared" si="20"/>
        <v>864000</v>
      </c>
      <c r="Q69" s="103">
        <v>0</v>
      </c>
      <c r="R69" s="80">
        <f t="shared" si="21"/>
        <v>216000</v>
      </c>
      <c r="S69" s="103">
        <v>0</v>
      </c>
      <c r="T69" s="83">
        <f t="shared" si="19"/>
        <v>0</v>
      </c>
      <c r="U69" s="83">
        <f t="shared" si="22"/>
        <v>0</v>
      </c>
      <c r="V69" s="90">
        <v>57.5</v>
      </c>
      <c r="W69" s="85">
        <f t="shared" si="23"/>
        <v>0</v>
      </c>
    </row>
    <row r="70" spans="1:23" ht="75" x14ac:dyDescent="0.25">
      <c r="A70" s="86" t="s">
        <v>67</v>
      </c>
      <c r="B70" s="87" t="s">
        <v>143</v>
      </c>
      <c r="C70" s="88" t="s">
        <v>76</v>
      </c>
      <c r="D70" s="88">
        <v>100000</v>
      </c>
      <c r="E70" s="2"/>
      <c r="F70" s="89" t="s">
        <v>27</v>
      </c>
      <c r="G70" s="89" t="s">
        <v>35</v>
      </c>
      <c r="H70" s="2"/>
      <c r="I70" s="2"/>
      <c r="J70" s="59"/>
      <c r="K70" s="59"/>
      <c r="L70" s="218"/>
      <c r="M70" s="219"/>
      <c r="N70" s="222">
        <v>0</v>
      </c>
      <c r="O70" s="223"/>
      <c r="P70" s="80">
        <f t="shared" si="20"/>
        <v>960000</v>
      </c>
      <c r="Q70" s="103">
        <v>0</v>
      </c>
      <c r="R70" s="80">
        <f>D70*12*0.2</f>
        <v>240000</v>
      </c>
      <c r="S70" s="103">
        <v>0</v>
      </c>
      <c r="T70" s="83">
        <f t="shared" si="19"/>
        <v>0</v>
      </c>
      <c r="U70" s="83">
        <f t="shared" si="22"/>
        <v>0</v>
      </c>
      <c r="V70" s="90">
        <v>33.800000000000004</v>
      </c>
      <c r="W70" s="85">
        <f t="shared" si="23"/>
        <v>0</v>
      </c>
    </row>
    <row r="71" spans="1:23" ht="122.1" customHeight="1" thickBot="1" x14ac:dyDescent="0.3">
      <c r="A71" s="91" t="s">
        <v>68</v>
      </c>
      <c r="B71" s="92" t="s">
        <v>144</v>
      </c>
      <c r="C71" s="93">
        <v>70</v>
      </c>
      <c r="D71" s="93">
        <v>55000</v>
      </c>
      <c r="E71" s="60"/>
      <c r="F71" s="94" t="s">
        <v>27</v>
      </c>
      <c r="G71" s="94" t="s">
        <v>130</v>
      </c>
      <c r="H71" s="60"/>
      <c r="I71" s="60"/>
      <c r="J71" s="60"/>
      <c r="K71" s="60"/>
      <c r="L71" s="259"/>
      <c r="M71" s="260"/>
      <c r="N71" s="222">
        <v>0</v>
      </c>
      <c r="O71" s="223"/>
      <c r="P71" s="93">
        <f t="shared" si="20"/>
        <v>528000</v>
      </c>
      <c r="Q71" s="103">
        <v>0</v>
      </c>
      <c r="R71" s="93">
        <f t="shared" si="21"/>
        <v>132000</v>
      </c>
      <c r="S71" s="103">
        <v>0</v>
      </c>
      <c r="T71" s="95">
        <f t="shared" si="19"/>
        <v>0</v>
      </c>
      <c r="U71" s="95">
        <f t="shared" si="22"/>
        <v>0</v>
      </c>
      <c r="V71" s="96">
        <v>32.800000000000004</v>
      </c>
      <c r="W71" s="97">
        <f t="shared" si="23"/>
        <v>0</v>
      </c>
    </row>
    <row r="72" spans="1:23" ht="27" thickBot="1" x14ac:dyDescent="0.3">
      <c r="A72" s="220" t="s">
        <v>64</v>
      </c>
      <c r="B72" s="221"/>
      <c r="C72" s="221"/>
      <c r="D72" s="221"/>
      <c r="E72" s="221"/>
      <c r="F72" s="221"/>
      <c r="G72" s="221"/>
      <c r="H72" s="221"/>
      <c r="I72" s="221"/>
      <c r="J72" s="221"/>
      <c r="K72" s="221"/>
      <c r="L72" s="221"/>
      <c r="M72" s="221"/>
      <c r="N72" s="221"/>
      <c r="O72" s="221"/>
      <c r="P72" s="221"/>
      <c r="Q72" s="221"/>
      <c r="R72" s="221"/>
      <c r="S72" s="221"/>
      <c r="T72" s="221"/>
      <c r="U72" s="221"/>
      <c r="V72" s="221"/>
      <c r="W72" s="98">
        <f>W62+W63+W64+W65+W66+W67+W68+W69+W70+W71</f>
        <v>0</v>
      </c>
    </row>
  </sheetData>
  <sheetProtection password="D13D" sheet="1" objects="1" scenarios="1" selectLockedCells="1"/>
  <mergeCells count="134">
    <mergeCell ref="L70:M70"/>
    <mergeCell ref="N70:O70"/>
    <mergeCell ref="L71:M71"/>
    <mergeCell ref="N71:O71"/>
    <mergeCell ref="A72:V72"/>
    <mergeCell ref="L67:M67"/>
    <mergeCell ref="N67:O67"/>
    <mergeCell ref="L68:M68"/>
    <mergeCell ref="N68:O68"/>
    <mergeCell ref="L69:M69"/>
    <mergeCell ref="N69:O69"/>
    <mergeCell ref="L64:M64"/>
    <mergeCell ref="N64:O64"/>
    <mergeCell ref="L65:M65"/>
    <mergeCell ref="N65:O65"/>
    <mergeCell ref="L66:M66"/>
    <mergeCell ref="N66:O66"/>
    <mergeCell ref="V60:V61"/>
    <mergeCell ref="W60:W61"/>
    <mergeCell ref="L61:M61"/>
    <mergeCell ref="L62:M62"/>
    <mergeCell ref="N62:O62"/>
    <mergeCell ref="L63:M63"/>
    <mergeCell ref="N63:O63"/>
    <mergeCell ref="U60:U61"/>
    <mergeCell ref="H60:H61"/>
    <mergeCell ref="I60:I61"/>
    <mergeCell ref="J60:K60"/>
    <mergeCell ref="L60:M60"/>
    <mergeCell ref="N60:O61"/>
    <mergeCell ref="T60:T61"/>
    <mergeCell ref="L55:M55"/>
    <mergeCell ref="A56:V56"/>
    <mergeCell ref="A59:W59"/>
    <mergeCell ref="A60:A61"/>
    <mergeCell ref="B60:B61"/>
    <mergeCell ref="C60:C61"/>
    <mergeCell ref="D60:D61"/>
    <mergeCell ref="E60:E61"/>
    <mergeCell ref="F60:F61"/>
    <mergeCell ref="G60:G61"/>
    <mergeCell ref="L49:M49"/>
    <mergeCell ref="L50:M50"/>
    <mergeCell ref="L51:M51"/>
    <mergeCell ref="L52:M52"/>
    <mergeCell ref="L53:M53"/>
    <mergeCell ref="L54:M54"/>
    <mergeCell ref="V44:V45"/>
    <mergeCell ref="W44:W45"/>
    <mergeCell ref="L45:M45"/>
    <mergeCell ref="L46:M46"/>
    <mergeCell ref="L47:M47"/>
    <mergeCell ref="L48:M48"/>
    <mergeCell ref="U44:U45"/>
    <mergeCell ref="H44:H45"/>
    <mergeCell ref="I44:I45"/>
    <mergeCell ref="J44:K44"/>
    <mergeCell ref="L44:M44"/>
    <mergeCell ref="O44:O45"/>
    <mergeCell ref="T44:T45"/>
    <mergeCell ref="L39:M39"/>
    <mergeCell ref="A40:V40"/>
    <mergeCell ref="A43:W43"/>
    <mergeCell ref="A44:A45"/>
    <mergeCell ref="B44:B45"/>
    <mergeCell ref="C44:C45"/>
    <mergeCell ref="D44:D45"/>
    <mergeCell ref="E44:E45"/>
    <mergeCell ref="F44:F45"/>
    <mergeCell ref="G44:G45"/>
    <mergeCell ref="L33:M33"/>
    <mergeCell ref="L34:M34"/>
    <mergeCell ref="L35:M35"/>
    <mergeCell ref="L36:M36"/>
    <mergeCell ref="L37:M37"/>
    <mergeCell ref="L38:M38"/>
    <mergeCell ref="V28:V29"/>
    <mergeCell ref="W28:W29"/>
    <mergeCell ref="L29:M29"/>
    <mergeCell ref="L30:M30"/>
    <mergeCell ref="L31:M31"/>
    <mergeCell ref="L32:M32"/>
    <mergeCell ref="U28:U29"/>
    <mergeCell ref="H28:H29"/>
    <mergeCell ref="I28:I29"/>
    <mergeCell ref="J28:K28"/>
    <mergeCell ref="L28:M28"/>
    <mergeCell ref="O28:O29"/>
    <mergeCell ref="T28:T29"/>
    <mergeCell ref="L22:M22"/>
    <mergeCell ref="A23:V23"/>
    <mergeCell ref="A27:W27"/>
    <mergeCell ref="A28:A29"/>
    <mergeCell ref="B28:B29"/>
    <mergeCell ref="C28:C29"/>
    <mergeCell ref="D28:D29"/>
    <mergeCell ref="E28:E29"/>
    <mergeCell ref="F28:F29"/>
    <mergeCell ref="G28:G29"/>
    <mergeCell ref="L16:M16"/>
    <mergeCell ref="L17:M17"/>
    <mergeCell ref="L18:M18"/>
    <mergeCell ref="L19:M19"/>
    <mergeCell ref="L20:M20"/>
    <mergeCell ref="L21:M21"/>
    <mergeCell ref="V11:V12"/>
    <mergeCell ref="W11:W12"/>
    <mergeCell ref="L12:M12"/>
    <mergeCell ref="L13:M13"/>
    <mergeCell ref="L14:M14"/>
    <mergeCell ref="L15:M15"/>
    <mergeCell ref="U11:U12"/>
    <mergeCell ref="A1:W1"/>
    <mergeCell ref="B2:W2"/>
    <mergeCell ref="B3:W3"/>
    <mergeCell ref="B4:W4"/>
    <mergeCell ref="B5:W5"/>
    <mergeCell ref="B6:W6"/>
    <mergeCell ref="H11:H12"/>
    <mergeCell ref="I11:I12"/>
    <mergeCell ref="J11:K11"/>
    <mergeCell ref="L11:M11"/>
    <mergeCell ref="O11:O12"/>
    <mergeCell ref="T11:T12"/>
    <mergeCell ref="B7:W7"/>
    <mergeCell ref="B8:W8"/>
    <mergeCell ref="A10:W10"/>
    <mergeCell ref="A11:A12"/>
    <mergeCell ref="B11:B12"/>
    <mergeCell ref="C11:C12"/>
    <mergeCell ref="D11:D12"/>
    <mergeCell ref="E11:E12"/>
    <mergeCell ref="F11:F12"/>
    <mergeCell ref="G11:G12"/>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3"/>
  <sheetViews>
    <sheetView zoomScale="80" zoomScaleNormal="80" workbookViewId="0">
      <selection activeCell="F22" sqref="F22"/>
    </sheetView>
  </sheetViews>
  <sheetFormatPr defaultColWidth="11" defaultRowHeight="15.75" x14ac:dyDescent="0.25"/>
  <cols>
    <col min="5" max="5" width="23.875" customWidth="1"/>
    <col min="6" max="6" width="35.875" customWidth="1"/>
    <col min="7" max="7" width="18.375" customWidth="1"/>
    <col min="8" max="8" width="18" customWidth="1"/>
    <col min="9" max="9" width="22.375" customWidth="1"/>
    <col min="10" max="10" width="35.375" customWidth="1"/>
  </cols>
  <sheetData>
    <row r="1" spans="1:10" ht="118.5" customHeight="1" thickBot="1" x14ac:dyDescent="0.3">
      <c r="A1" s="17"/>
      <c r="B1" s="262" t="s">
        <v>262</v>
      </c>
      <c r="C1" s="262"/>
      <c r="D1" s="262"/>
      <c r="E1" s="262"/>
      <c r="F1" s="262"/>
      <c r="G1" s="262"/>
      <c r="H1" s="262"/>
      <c r="I1" s="262"/>
      <c r="J1" s="263"/>
    </row>
    <row r="2" spans="1:10" ht="16.5" thickBot="1" x14ac:dyDescent="0.3">
      <c r="A2" s="264" t="s">
        <v>0</v>
      </c>
      <c r="B2" s="265"/>
      <c r="C2" s="266"/>
      <c r="D2" s="267" t="str">
        <f>'Cover Sheet'!C17</f>
        <v xml:space="preserve">(Instruction -You MUST enter your organisation name into cell 17c on the Cover Sheet tab)  </v>
      </c>
      <c r="E2" s="268"/>
      <c r="F2" s="268"/>
      <c r="G2" s="268"/>
      <c r="H2" s="268"/>
      <c r="I2" s="268"/>
      <c r="J2" s="269"/>
    </row>
    <row r="3" spans="1:10" ht="16.5" thickBot="1" x14ac:dyDescent="0.3">
      <c r="A3" s="270" t="s">
        <v>255</v>
      </c>
      <c r="B3" s="271"/>
      <c r="C3" s="271"/>
      <c r="D3" s="271"/>
      <c r="E3" s="271"/>
      <c r="F3" s="271"/>
      <c r="G3" s="271"/>
      <c r="H3" s="271"/>
      <c r="I3" s="271"/>
      <c r="J3" s="272"/>
    </row>
    <row r="4" spans="1:10" ht="16.5" thickBot="1" x14ac:dyDescent="0.3">
      <c r="A4" s="270" t="s">
        <v>254</v>
      </c>
      <c r="B4" s="271"/>
      <c r="C4" s="271"/>
      <c r="D4" s="271"/>
      <c r="E4" s="271"/>
      <c r="F4" s="271"/>
      <c r="G4" s="271"/>
      <c r="H4" s="271"/>
      <c r="I4" s="271"/>
      <c r="J4" s="272"/>
    </row>
    <row r="5" spans="1:10" ht="16.5" thickBot="1" x14ac:dyDescent="0.3">
      <c r="A5" s="18"/>
      <c r="B5" s="282" t="s">
        <v>329</v>
      </c>
      <c r="C5" s="277"/>
      <c r="D5" s="277"/>
      <c r="E5" s="277"/>
      <c r="F5" s="277"/>
      <c r="G5" s="277"/>
      <c r="H5" s="277"/>
      <c r="I5" s="277"/>
      <c r="J5" s="278"/>
    </row>
    <row r="6" spans="1:10" ht="16.5" thickBot="1" x14ac:dyDescent="0.3">
      <c r="A6" s="19"/>
      <c r="B6" s="276" t="s">
        <v>334</v>
      </c>
      <c r="C6" s="277"/>
      <c r="D6" s="277"/>
      <c r="E6" s="277"/>
      <c r="F6" s="277"/>
      <c r="G6" s="277"/>
      <c r="H6" s="277"/>
      <c r="I6" s="277"/>
      <c r="J6" s="278"/>
    </row>
    <row r="7" spans="1:10" ht="16.5" thickBot="1" x14ac:dyDescent="0.3">
      <c r="A7" s="22"/>
      <c r="B7" s="111"/>
      <c r="C7" s="111"/>
      <c r="D7" s="112"/>
      <c r="E7" s="112"/>
      <c r="F7" s="112"/>
      <c r="G7" s="113"/>
      <c r="H7" s="113"/>
      <c r="I7" s="113"/>
      <c r="J7" s="114"/>
    </row>
    <row r="8" spans="1:10" ht="16.5" thickBot="1" x14ac:dyDescent="0.3">
      <c r="A8" s="279" t="s">
        <v>256</v>
      </c>
      <c r="B8" s="280"/>
      <c r="C8" s="280"/>
      <c r="D8" s="280"/>
      <c r="E8" s="281"/>
      <c r="F8" s="20">
        <f>'Mono (A)'!U23+'Mono (A)'!U40+'Mono (A)'!U56+'Mono (A)'!U72</f>
        <v>0</v>
      </c>
      <c r="G8" s="23"/>
      <c r="H8" s="23"/>
      <c r="I8" s="23"/>
      <c r="J8" s="11"/>
    </row>
    <row r="9" spans="1:10" ht="16.5" thickBot="1" x14ac:dyDescent="0.3">
      <c r="A9" s="279" t="s">
        <v>257</v>
      </c>
      <c r="B9" s="280"/>
      <c r="C9" s="280"/>
      <c r="D9" s="280"/>
      <c r="E9" s="280"/>
      <c r="F9" s="20">
        <f>'Colour (B)'!W23+'Colour (B)'!W40+'Colour (B)'!W56+'Colour (B)'!W72</f>
        <v>0</v>
      </c>
      <c r="G9" s="23"/>
      <c r="H9" s="23"/>
      <c r="I9" s="23"/>
      <c r="J9" s="11"/>
    </row>
    <row r="10" spans="1:10" x14ac:dyDescent="0.25">
      <c r="A10" s="26"/>
      <c r="B10" s="23"/>
      <c r="C10" s="23"/>
      <c r="D10" s="23"/>
      <c r="E10" s="23"/>
      <c r="F10" s="27"/>
      <c r="G10" s="23"/>
      <c r="H10" s="23"/>
      <c r="I10" s="23"/>
      <c r="J10" s="11"/>
    </row>
    <row r="11" spans="1:10" ht="16.5" thickBot="1" x14ac:dyDescent="0.3">
      <c r="A11" s="26"/>
      <c r="B11" s="23"/>
      <c r="C11" s="23"/>
      <c r="D11" s="23"/>
      <c r="E11" s="23"/>
      <c r="F11" s="27"/>
      <c r="G11" s="23"/>
      <c r="H11" s="23"/>
      <c r="I11" s="23"/>
      <c r="J11" s="11"/>
    </row>
    <row r="12" spans="1:10" ht="21.75" thickBot="1" x14ac:dyDescent="0.4">
      <c r="A12" s="273" t="s">
        <v>258</v>
      </c>
      <c r="B12" s="274"/>
      <c r="C12" s="274"/>
      <c r="D12" s="274"/>
      <c r="E12" s="275"/>
      <c r="F12" s="21">
        <f>F8+F9</f>
        <v>0</v>
      </c>
      <c r="G12" s="23"/>
      <c r="H12" s="23"/>
      <c r="I12" s="23"/>
      <c r="J12" s="11"/>
    </row>
    <row r="13" spans="1:10" ht="16.5" thickBot="1" x14ac:dyDescent="0.3">
      <c r="A13" s="28"/>
      <c r="B13" s="25"/>
      <c r="C13" s="25"/>
      <c r="D13" s="25"/>
      <c r="E13" s="25"/>
      <c r="F13" s="25"/>
      <c r="G13" s="25"/>
      <c r="H13" s="25"/>
      <c r="I13" s="25"/>
      <c r="J13" s="12"/>
    </row>
  </sheetData>
  <sheetProtection password="D13D" sheet="1" objects="1" scenarios="1" selectLockedCells="1" selectUnlockedCells="1"/>
  <mergeCells count="10">
    <mergeCell ref="A12:E12"/>
    <mergeCell ref="B6:J6"/>
    <mergeCell ref="A8:E8"/>
    <mergeCell ref="A9:E9"/>
    <mergeCell ref="B5:J5"/>
    <mergeCell ref="B1:J1"/>
    <mergeCell ref="A2:C2"/>
    <mergeCell ref="D2:J2"/>
    <mergeCell ref="A3:J3"/>
    <mergeCell ref="A4:J4"/>
  </mergeCells>
  <pageMargins left="0.75" right="0.75" top="1" bottom="1" header="0.5" footer="0.5"/>
  <pageSetup paperSize="8" orientation="landscape"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E169"/>
  <sheetViews>
    <sheetView zoomScale="85" zoomScaleNormal="85" zoomScalePageLayoutView="85" workbookViewId="0">
      <selection activeCell="B21" sqref="A21:XFD21"/>
    </sheetView>
  </sheetViews>
  <sheetFormatPr defaultColWidth="9.125" defaultRowHeight="15" x14ac:dyDescent="0.2"/>
  <cols>
    <col min="1" max="1" width="19.5" style="115" customWidth="1"/>
    <col min="2" max="2" width="28.375" style="133" customWidth="1"/>
    <col min="3" max="3" width="14.125" style="133" customWidth="1"/>
    <col min="4" max="4" width="17.125" style="133" customWidth="1"/>
    <col min="5" max="5" width="14.125" style="133" customWidth="1"/>
    <col min="6" max="6" width="47.625" style="148" customWidth="1"/>
    <col min="7" max="7" width="35.625" style="148" customWidth="1"/>
    <col min="8" max="8" width="20.625" style="115" customWidth="1"/>
    <col min="9" max="9" width="20" style="115" customWidth="1"/>
    <col min="10" max="11" width="14.375" style="115" customWidth="1"/>
    <col min="12" max="12" width="8.5" style="115" customWidth="1"/>
    <col min="13" max="13" width="7.875" style="115" customWidth="1"/>
    <col min="14" max="16" width="14.375" style="115" customWidth="1"/>
    <col min="17" max="18" width="19.375" style="115" customWidth="1"/>
    <col min="19" max="19" width="13" style="115" customWidth="1"/>
    <col min="20" max="21" width="13.125" style="115" customWidth="1"/>
    <col min="22" max="22" width="14.125" style="115" customWidth="1"/>
    <col min="23" max="23" width="14.375" style="115" customWidth="1"/>
    <col min="24" max="24" width="5" style="115" customWidth="1"/>
    <col min="25" max="27" width="18.875" style="115" customWidth="1"/>
    <col min="28" max="28" width="15.625" style="115" customWidth="1"/>
    <col min="29" max="29" width="17.5" style="115" customWidth="1"/>
    <col min="30" max="16384" width="9.125" style="115"/>
  </cols>
  <sheetData>
    <row r="1" spans="1:31" ht="129.94999999999999" customHeight="1" x14ac:dyDescent="0.2">
      <c r="A1" s="213" t="s">
        <v>265</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5"/>
    </row>
    <row r="2" spans="1:31" ht="15" customHeight="1" x14ac:dyDescent="0.2">
      <c r="A2" s="68" t="s">
        <v>0</v>
      </c>
      <c r="B2" s="283" t="str">
        <f>'Cover Sheet'!C17</f>
        <v xml:space="preserve">(Instruction -You MUST enter your organisation name into cell 17c on the Cover Sheet tab)  </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4"/>
    </row>
    <row r="3" spans="1:31" ht="15" customHeight="1" x14ac:dyDescent="0.2">
      <c r="A3" s="116"/>
      <c r="B3" s="285" t="s">
        <v>236</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6"/>
    </row>
    <row r="4" spans="1:31" ht="15.95" customHeight="1" thickBot="1" x14ac:dyDescent="0.25">
      <c r="A4" s="117"/>
      <c r="B4" s="287" t="s">
        <v>239</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8"/>
    </row>
    <row r="5" spans="1:31" ht="22.5" customHeight="1" x14ac:dyDescent="0.25">
      <c r="A5" s="118" t="s">
        <v>153</v>
      </c>
      <c r="B5" s="119"/>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1"/>
    </row>
    <row r="6" spans="1:31" ht="60.75" customHeight="1" x14ac:dyDescent="0.2">
      <c r="A6" s="122"/>
      <c r="B6" s="232" t="s">
        <v>8</v>
      </c>
      <c r="C6" s="232" t="s">
        <v>9</v>
      </c>
      <c r="D6" s="289" t="s">
        <v>269</v>
      </c>
      <c r="E6" s="232" t="s">
        <v>6</v>
      </c>
      <c r="F6" s="232" t="s">
        <v>154</v>
      </c>
      <c r="G6" s="232" t="s">
        <v>155</v>
      </c>
      <c r="H6" s="289" t="s">
        <v>156</v>
      </c>
      <c r="I6" s="232" t="s">
        <v>157</v>
      </c>
      <c r="J6" s="232" t="s">
        <v>10</v>
      </c>
      <c r="K6" s="232"/>
      <c r="L6" s="306" t="s">
        <v>158</v>
      </c>
      <c r="M6" s="307"/>
      <c r="N6" s="232" t="s">
        <v>159</v>
      </c>
      <c r="O6" s="232"/>
      <c r="P6" s="289" t="s">
        <v>12</v>
      </c>
      <c r="Q6" s="232" t="s">
        <v>13</v>
      </c>
      <c r="R6" s="232" t="s">
        <v>14</v>
      </c>
      <c r="S6" s="232" t="s">
        <v>15</v>
      </c>
      <c r="T6" s="232"/>
      <c r="U6" s="232"/>
      <c r="V6" s="232" t="s">
        <v>16</v>
      </c>
      <c r="W6" s="232"/>
      <c r="X6" s="123"/>
      <c r="Y6" s="62" t="s">
        <v>208</v>
      </c>
      <c r="Z6" s="62" t="s">
        <v>210</v>
      </c>
      <c r="AA6" s="62" t="s">
        <v>215</v>
      </c>
      <c r="AB6" s="232" t="s">
        <v>235</v>
      </c>
      <c r="AC6" s="62" t="s">
        <v>17</v>
      </c>
      <c r="AD6" s="121"/>
    </row>
    <row r="7" spans="1:31" ht="48.75" customHeight="1" x14ac:dyDescent="0.2">
      <c r="A7" s="122"/>
      <c r="B7" s="232"/>
      <c r="C7" s="232"/>
      <c r="D7" s="255"/>
      <c r="E7" s="232"/>
      <c r="F7" s="232"/>
      <c r="G7" s="232"/>
      <c r="H7" s="255"/>
      <c r="I7" s="232"/>
      <c r="J7" s="62" t="s">
        <v>18</v>
      </c>
      <c r="K7" s="62" t="s">
        <v>19</v>
      </c>
      <c r="L7" s="236"/>
      <c r="M7" s="237"/>
      <c r="N7" s="62" t="s">
        <v>160</v>
      </c>
      <c r="O7" s="62" t="s">
        <v>161</v>
      </c>
      <c r="P7" s="255"/>
      <c r="Q7" s="233"/>
      <c r="R7" s="233"/>
      <c r="S7" s="62" t="s">
        <v>330</v>
      </c>
      <c r="T7" s="62" t="s">
        <v>21</v>
      </c>
      <c r="U7" s="62" t="s">
        <v>22</v>
      </c>
      <c r="V7" s="62" t="s">
        <v>330</v>
      </c>
      <c r="W7" s="62" t="s">
        <v>21</v>
      </c>
      <c r="X7" s="123"/>
      <c r="Y7" s="62" t="s">
        <v>23</v>
      </c>
      <c r="Z7" s="62" t="s">
        <v>38</v>
      </c>
      <c r="AA7" s="62" t="s">
        <v>48</v>
      </c>
      <c r="AB7" s="233"/>
      <c r="AC7" s="62" t="s">
        <v>20</v>
      </c>
      <c r="AD7" s="121"/>
    </row>
    <row r="8" spans="1:31" s="133" customFormat="1" ht="75" customHeight="1" x14ac:dyDescent="0.25">
      <c r="A8" s="124"/>
      <c r="B8" s="125" t="s">
        <v>162</v>
      </c>
      <c r="C8" s="126">
        <v>123</v>
      </c>
      <c r="D8" s="126" t="s">
        <v>270</v>
      </c>
      <c r="E8" s="126" t="s">
        <v>19</v>
      </c>
      <c r="F8" s="127" t="s">
        <v>29</v>
      </c>
      <c r="G8" s="126"/>
      <c r="H8" s="128">
        <v>10000</v>
      </c>
      <c r="I8" s="128">
        <v>1000000</v>
      </c>
      <c r="J8" s="126">
        <v>35</v>
      </c>
      <c r="K8" s="126">
        <v>35</v>
      </c>
      <c r="L8" s="308">
        <v>8.1</v>
      </c>
      <c r="M8" s="309"/>
      <c r="N8" s="126">
        <v>60</v>
      </c>
      <c r="O8" s="126">
        <v>30</v>
      </c>
      <c r="P8" s="126">
        <v>100</v>
      </c>
      <c r="Q8" s="126" t="s">
        <v>163</v>
      </c>
      <c r="R8" s="126" t="s">
        <v>164</v>
      </c>
      <c r="S8" s="129">
        <v>0.5</v>
      </c>
      <c r="T8" s="129">
        <v>2</v>
      </c>
      <c r="U8" s="126">
        <v>0.1</v>
      </c>
      <c r="V8" s="126">
        <v>20</v>
      </c>
      <c r="W8" s="126">
        <v>100</v>
      </c>
      <c r="X8" s="130"/>
      <c r="Y8" s="126">
        <v>200</v>
      </c>
      <c r="Z8" s="126">
        <v>175</v>
      </c>
      <c r="AA8" s="126">
        <v>150</v>
      </c>
      <c r="AB8" s="126">
        <v>3500</v>
      </c>
      <c r="AC8" s="131">
        <v>3.0000000000000001E-3</v>
      </c>
      <c r="AD8" s="132"/>
    </row>
    <row r="9" spans="1:31" s="133" customFormat="1" ht="30.75" customHeight="1" x14ac:dyDescent="0.25">
      <c r="A9" s="124"/>
      <c r="B9" s="125"/>
      <c r="C9" s="126" t="s">
        <v>165</v>
      </c>
      <c r="D9" s="126"/>
      <c r="E9" s="126"/>
      <c r="F9" s="126"/>
      <c r="G9" s="126" t="s">
        <v>331</v>
      </c>
      <c r="H9" s="126"/>
      <c r="I9" s="126"/>
      <c r="J9" s="126"/>
      <c r="K9" s="126"/>
      <c r="L9" s="308"/>
      <c r="M9" s="309"/>
      <c r="N9" s="126"/>
      <c r="O9" s="126"/>
      <c r="P9" s="126"/>
      <c r="Q9" s="126"/>
      <c r="R9" s="126"/>
      <c r="S9" s="126"/>
      <c r="T9" s="126"/>
      <c r="U9" s="126"/>
      <c r="V9" s="126"/>
      <c r="W9" s="126"/>
      <c r="X9" s="130"/>
      <c r="Y9" s="126">
        <v>15</v>
      </c>
      <c r="Z9" s="126">
        <v>10</v>
      </c>
      <c r="AA9" s="126">
        <v>5</v>
      </c>
      <c r="AB9" s="126">
        <v>125</v>
      </c>
      <c r="AC9" s="131"/>
      <c r="AD9" s="132"/>
    </row>
    <row r="10" spans="1:31" s="133" customFormat="1" ht="30.75" customHeight="1" x14ac:dyDescent="0.25">
      <c r="A10" s="124"/>
      <c r="B10" s="125"/>
      <c r="C10" s="126" t="s">
        <v>166</v>
      </c>
      <c r="D10" s="126"/>
      <c r="E10" s="126"/>
      <c r="F10" s="126"/>
      <c r="G10" s="126" t="s">
        <v>167</v>
      </c>
      <c r="H10" s="126"/>
      <c r="I10" s="126"/>
      <c r="J10" s="126"/>
      <c r="K10" s="126"/>
      <c r="L10" s="308"/>
      <c r="M10" s="309"/>
      <c r="N10" s="126"/>
      <c r="O10" s="126"/>
      <c r="P10" s="126"/>
      <c r="Q10" s="126"/>
      <c r="R10" s="126"/>
      <c r="S10" s="126"/>
      <c r="T10" s="126"/>
      <c r="U10" s="126"/>
      <c r="V10" s="126"/>
      <c r="W10" s="126"/>
      <c r="X10" s="130"/>
      <c r="Y10" s="126">
        <v>50</v>
      </c>
      <c r="Z10" s="126">
        <v>40</v>
      </c>
      <c r="AA10" s="126">
        <v>30</v>
      </c>
      <c r="AB10" s="126">
        <v>700</v>
      </c>
      <c r="AC10" s="131"/>
      <c r="AD10" s="132"/>
    </row>
    <row r="11" spans="1:31" s="133" customFormat="1" ht="30.75" customHeight="1" x14ac:dyDescent="0.25">
      <c r="A11" s="124"/>
      <c r="B11" s="125"/>
      <c r="C11" s="126" t="s">
        <v>168</v>
      </c>
      <c r="D11" s="126"/>
      <c r="E11" s="126"/>
      <c r="F11" s="126"/>
      <c r="G11" s="126" t="s">
        <v>30</v>
      </c>
      <c r="H11" s="126"/>
      <c r="I11" s="126"/>
      <c r="J11" s="126"/>
      <c r="K11" s="126"/>
      <c r="L11" s="308"/>
      <c r="M11" s="309"/>
      <c r="N11" s="126"/>
      <c r="O11" s="126"/>
      <c r="P11" s="126"/>
      <c r="Q11" s="126"/>
      <c r="R11" s="126"/>
      <c r="S11" s="126"/>
      <c r="T11" s="126"/>
      <c r="U11" s="126"/>
      <c r="V11" s="126"/>
      <c r="W11" s="126"/>
      <c r="X11" s="130"/>
      <c r="Y11" s="126">
        <v>150</v>
      </c>
      <c r="Z11" s="126">
        <v>125</v>
      </c>
      <c r="AA11" s="126">
        <v>100</v>
      </c>
      <c r="AB11" s="126">
        <v>2500</v>
      </c>
      <c r="AC11" s="131"/>
      <c r="AD11" s="132"/>
    </row>
    <row r="12" spans="1:31" ht="15.75" customHeight="1" x14ac:dyDescent="0.25">
      <c r="A12" s="122"/>
      <c r="B12" s="119"/>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1"/>
    </row>
    <row r="13" spans="1:31" ht="15.75" customHeight="1" thickBot="1" x14ac:dyDescent="0.3">
      <c r="A13" s="134"/>
      <c r="B13" s="135"/>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7"/>
    </row>
    <row r="14" spans="1:31" ht="15.75" customHeight="1" thickBot="1" x14ac:dyDescent="0.3">
      <c r="A14" s="138"/>
      <c r="B14" s="139"/>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1"/>
    </row>
    <row r="15" spans="1:31" ht="15.75" customHeight="1" thickBot="1" x14ac:dyDescent="0.25">
      <c r="A15" s="122"/>
      <c r="B15" s="310" t="s">
        <v>275</v>
      </c>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2"/>
      <c r="AD15" s="142"/>
      <c r="AE15" s="143"/>
    </row>
    <row r="16" spans="1:31" ht="21" thickBot="1" x14ac:dyDescent="0.25">
      <c r="A16" s="122"/>
      <c r="B16" s="292" t="s">
        <v>252</v>
      </c>
      <c r="C16" s="293"/>
      <c r="D16" s="293"/>
      <c r="E16" s="293"/>
      <c r="F16" s="293"/>
      <c r="G16" s="293"/>
      <c r="H16" s="293"/>
      <c r="I16" s="293"/>
      <c r="J16" s="293"/>
      <c r="K16" s="293"/>
      <c r="L16" s="293"/>
      <c r="M16" s="293"/>
      <c r="N16" s="293"/>
      <c r="O16" s="293"/>
      <c r="P16" s="293"/>
      <c r="Q16" s="293"/>
      <c r="R16" s="293"/>
      <c r="S16" s="293"/>
      <c r="T16" s="293"/>
      <c r="U16" s="293"/>
      <c r="V16" s="293"/>
      <c r="W16" s="294"/>
      <c r="X16" s="144"/>
      <c r="Y16" s="292" t="s">
        <v>253</v>
      </c>
      <c r="Z16" s="293"/>
      <c r="AA16" s="293"/>
      <c r="AB16" s="293"/>
      <c r="AC16" s="294"/>
      <c r="AD16" s="142"/>
    </row>
    <row r="17" spans="1:30" ht="60" customHeight="1" x14ac:dyDescent="0.2">
      <c r="A17" s="122"/>
      <c r="B17" s="289" t="s">
        <v>8</v>
      </c>
      <c r="C17" s="289" t="s">
        <v>9</v>
      </c>
      <c r="D17" s="254" t="s">
        <v>269</v>
      </c>
      <c r="E17" s="289" t="s">
        <v>6</v>
      </c>
      <c r="F17" s="289" t="s">
        <v>169</v>
      </c>
      <c r="G17" s="289" t="s">
        <v>155</v>
      </c>
      <c r="H17" s="289" t="s">
        <v>156</v>
      </c>
      <c r="I17" s="289" t="s">
        <v>157</v>
      </c>
      <c r="J17" s="290" t="s">
        <v>10</v>
      </c>
      <c r="K17" s="291"/>
      <c r="L17" s="306" t="s">
        <v>11</v>
      </c>
      <c r="M17" s="307"/>
      <c r="N17" s="290" t="s">
        <v>159</v>
      </c>
      <c r="O17" s="291"/>
      <c r="P17" s="289" t="s">
        <v>12</v>
      </c>
      <c r="Q17" s="289" t="s">
        <v>13</v>
      </c>
      <c r="R17" s="289" t="s">
        <v>14</v>
      </c>
      <c r="S17" s="232" t="s">
        <v>15</v>
      </c>
      <c r="T17" s="232"/>
      <c r="U17" s="232"/>
      <c r="V17" s="290" t="s">
        <v>16</v>
      </c>
      <c r="W17" s="291"/>
      <c r="X17" s="145"/>
      <c r="Y17" s="62" t="s">
        <v>271</v>
      </c>
      <c r="Z17" s="62" t="s">
        <v>272</v>
      </c>
      <c r="AA17" s="62" t="s">
        <v>273</v>
      </c>
      <c r="AB17" s="232" t="s">
        <v>235</v>
      </c>
      <c r="AC17" s="146" t="s">
        <v>17</v>
      </c>
      <c r="AD17" s="121"/>
    </row>
    <row r="18" spans="1:30" ht="30" x14ac:dyDescent="0.2">
      <c r="A18" s="122"/>
      <c r="B18" s="255"/>
      <c r="C18" s="255"/>
      <c r="D18" s="255"/>
      <c r="E18" s="255"/>
      <c r="F18" s="255"/>
      <c r="G18" s="255"/>
      <c r="H18" s="255"/>
      <c r="I18" s="255"/>
      <c r="J18" s="62" t="s">
        <v>18</v>
      </c>
      <c r="K18" s="62" t="s">
        <v>19</v>
      </c>
      <c r="L18" s="236"/>
      <c r="M18" s="237"/>
      <c r="N18" s="62" t="s">
        <v>160</v>
      </c>
      <c r="O18" s="62" t="s">
        <v>161</v>
      </c>
      <c r="P18" s="255"/>
      <c r="Q18" s="243"/>
      <c r="R18" s="243"/>
      <c r="S18" s="62" t="s">
        <v>330</v>
      </c>
      <c r="T18" s="62" t="s">
        <v>21</v>
      </c>
      <c r="U18" s="62" t="s">
        <v>22</v>
      </c>
      <c r="V18" s="62" t="s">
        <v>330</v>
      </c>
      <c r="W18" s="62" t="s">
        <v>21</v>
      </c>
      <c r="X18" s="147"/>
      <c r="Y18" s="62" t="s">
        <v>23</v>
      </c>
      <c r="Z18" s="62" t="s">
        <v>38</v>
      </c>
      <c r="AA18" s="62" t="s">
        <v>48</v>
      </c>
      <c r="AB18" s="233"/>
      <c r="AC18" s="146" t="s">
        <v>20</v>
      </c>
      <c r="AD18" s="121"/>
    </row>
    <row r="19" spans="1:30" s="173" customFormat="1" x14ac:dyDescent="0.2">
      <c r="A19" s="162"/>
      <c r="B19" s="149"/>
      <c r="C19" s="149"/>
      <c r="D19" s="149"/>
      <c r="E19" s="149"/>
      <c r="F19" s="149"/>
      <c r="G19" s="149"/>
      <c r="H19" s="150"/>
      <c r="I19" s="150"/>
      <c r="J19" s="151"/>
      <c r="K19" s="153"/>
      <c r="L19" s="151"/>
      <c r="M19" s="153"/>
      <c r="N19" s="156"/>
      <c r="O19" s="152"/>
      <c r="P19" s="153"/>
      <c r="Q19" s="153"/>
      <c r="R19" s="153"/>
      <c r="S19" s="156"/>
      <c r="T19" s="156"/>
      <c r="U19" s="152"/>
      <c r="V19" s="156"/>
      <c r="W19" s="152"/>
      <c r="X19" s="157"/>
      <c r="Y19" s="156"/>
      <c r="Z19" s="164"/>
      <c r="AA19" s="164"/>
      <c r="AB19" s="164"/>
      <c r="AC19" s="164"/>
      <c r="AD19" s="163"/>
    </row>
    <row r="20" spans="1:30" s="173" customFormat="1" x14ac:dyDescent="0.2">
      <c r="A20" s="295" t="s">
        <v>170</v>
      </c>
      <c r="B20" s="2"/>
      <c r="C20" s="2"/>
      <c r="D20" s="2"/>
      <c r="E20" s="2"/>
      <c r="F20" s="2"/>
      <c r="G20" s="2"/>
      <c r="H20" s="2"/>
      <c r="I20" s="2"/>
      <c r="J20" s="2"/>
      <c r="K20" s="5"/>
      <c r="L20" s="8"/>
      <c r="M20" s="9"/>
      <c r="N20" s="2"/>
      <c r="O20" s="2"/>
      <c r="P20" s="2"/>
      <c r="Q20" s="2"/>
      <c r="R20" s="2"/>
      <c r="S20" s="2"/>
      <c r="T20" s="2"/>
      <c r="U20" s="2"/>
      <c r="V20" s="2"/>
      <c r="W20" s="2"/>
      <c r="X20" s="5"/>
      <c r="Y20" s="2"/>
      <c r="Z20" s="2"/>
      <c r="AA20" s="2"/>
      <c r="AB20" s="2"/>
      <c r="AC20" s="2"/>
      <c r="AD20" s="163"/>
    </row>
    <row r="21" spans="1:30" s="173" customFormat="1" x14ac:dyDescent="0.2">
      <c r="A21" s="296"/>
      <c r="B21" s="2"/>
      <c r="C21" s="2"/>
      <c r="D21" s="2"/>
      <c r="E21" s="2"/>
      <c r="F21" s="2"/>
      <c r="G21" s="2"/>
      <c r="H21" s="2"/>
      <c r="I21" s="2"/>
      <c r="J21" s="2"/>
      <c r="K21" s="5"/>
      <c r="L21" s="218"/>
      <c r="M21" s="219"/>
      <c r="N21" s="2"/>
      <c r="O21" s="2"/>
      <c r="P21" s="2"/>
      <c r="Q21" s="2"/>
      <c r="R21" s="2"/>
      <c r="S21" s="2"/>
      <c r="T21" s="2"/>
      <c r="U21" s="2"/>
      <c r="V21" s="2"/>
      <c r="W21" s="2"/>
      <c r="X21" s="5"/>
      <c r="Y21" s="2"/>
      <c r="Z21" s="2"/>
      <c r="AA21" s="2"/>
      <c r="AB21" s="2"/>
      <c r="AC21" s="2"/>
      <c r="AD21" s="163"/>
    </row>
    <row r="22" spans="1:30" s="173" customFormat="1" x14ac:dyDescent="0.2">
      <c r="A22" s="296"/>
      <c r="B22" s="2"/>
      <c r="C22" s="2"/>
      <c r="D22" s="2"/>
      <c r="E22" s="2"/>
      <c r="F22" s="2"/>
      <c r="G22" s="2"/>
      <c r="H22" s="2"/>
      <c r="I22" s="2"/>
      <c r="J22" s="2"/>
      <c r="K22" s="5"/>
      <c r="L22" s="218"/>
      <c r="M22" s="219"/>
      <c r="N22" s="2"/>
      <c r="O22" s="2"/>
      <c r="P22" s="2"/>
      <c r="Q22" s="2"/>
      <c r="R22" s="2"/>
      <c r="S22" s="2"/>
      <c r="T22" s="2"/>
      <c r="U22" s="2"/>
      <c r="V22" s="2"/>
      <c r="W22" s="2"/>
      <c r="X22" s="5"/>
      <c r="Y22" s="2"/>
      <c r="Z22" s="2"/>
      <c r="AA22" s="2"/>
      <c r="AB22" s="2"/>
      <c r="AC22" s="2"/>
      <c r="AD22" s="163"/>
    </row>
    <row r="23" spans="1:30" s="173" customFormat="1" x14ac:dyDescent="0.2">
      <c r="A23" s="296"/>
      <c r="B23" s="2"/>
      <c r="C23" s="2"/>
      <c r="D23" s="2"/>
      <c r="E23" s="2"/>
      <c r="F23" s="2"/>
      <c r="G23" s="2"/>
      <c r="H23" s="2"/>
      <c r="I23" s="2"/>
      <c r="J23" s="2"/>
      <c r="K23" s="6"/>
      <c r="L23" s="218"/>
      <c r="M23" s="219"/>
      <c r="N23" s="2"/>
      <c r="O23" s="2"/>
      <c r="P23" s="2"/>
      <c r="Q23" s="2"/>
      <c r="R23" s="2"/>
      <c r="S23" s="2"/>
      <c r="T23" s="2"/>
      <c r="U23" s="2"/>
      <c r="V23" s="2"/>
      <c r="W23" s="2"/>
      <c r="X23" s="6"/>
      <c r="Y23" s="2"/>
      <c r="Z23" s="2"/>
      <c r="AA23" s="2"/>
      <c r="AB23" s="2"/>
      <c r="AC23" s="2"/>
      <c r="AD23" s="163"/>
    </row>
    <row r="24" spans="1:30" s="173" customFormat="1" x14ac:dyDescent="0.2">
      <c r="A24" s="297"/>
      <c r="B24" s="2"/>
      <c r="C24" s="2"/>
      <c r="D24" s="2"/>
      <c r="E24" s="2"/>
      <c r="F24" s="2"/>
      <c r="G24" s="2"/>
      <c r="H24" s="2"/>
      <c r="I24" s="2"/>
      <c r="J24" s="2"/>
      <c r="K24" s="7"/>
      <c r="L24" s="218"/>
      <c r="M24" s="219"/>
      <c r="N24" s="2"/>
      <c r="O24" s="2"/>
      <c r="P24" s="2"/>
      <c r="Q24" s="2"/>
      <c r="R24" s="2"/>
      <c r="S24" s="2"/>
      <c r="T24" s="2"/>
      <c r="U24" s="2"/>
      <c r="V24" s="2"/>
      <c r="W24" s="2"/>
      <c r="X24" s="6"/>
      <c r="Y24" s="2"/>
      <c r="Z24" s="2"/>
      <c r="AA24" s="2"/>
      <c r="AB24" s="2"/>
      <c r="AC24" s="2"/>
      <c r="AD24" s="163"/>
    </row>
    <row r="25" spans="1:30" s="173" customFormat="1" x14ac:dyDescent="0.2">
      <c r="A25" s="160"/>
      <c r="B25" s="149"/>
      <c r="C25" s="149"/>
      <c r="D25" s="149"/>
      <c r="E25" s="149"/>
      <c r="F25" s="149"/>
      <c r="G25" s="149"/>
      <c r="H25" s="150"/>
      <c r="I25" s="150"/>
      <c r="J25" s="151"/>
      <c r="K25" s="151"/>
      <c r="L25" s="151"/>
      <c r="M25" s="151"/>
      <c r="N25" s="151"/>
      <c r="O25" s="152"/>
      <c r="P25" s="153"/>
      <c r="Q25" s="153"/>
      <c r="R25" s="153"/>
      <c r="S25" s="151"/>
      <c r="T25" s="151"/>
      <c r="U25" s="152"/>
      <c r="V25" s="151"/>
      <c r="W25" s="152"/>
      <c r="X25" s="153"/>
      <c r="Y25" s="154"/>
      <c r="Z25" s="155"/>
      <c r="AA25" s="155"/>
      <c r="AB25" s="155"/>
      <c r="AC25" s="155"/>
      <c r="AD25" s="163"/>
    </row>
    <row r="26" spans="1:30" s="173" customFormat="1" x14ac:dyDescent="0.2">
      <c r="A26" s="295" t="s">
        <v>67</v>
      </c>
      <c r="B26" s="2"/>
      <c r="C26" s="2"/>
      <c r="D26" s="2"/>
      <c r="E26" s="2"/>
      <c r="F26" s="2"/>
      <c r="G26" s="2"/>
      <c r="H26" s="2"/>
      <c r="I26" s="2"/>
      <c r="J26" s="2"/>
      <c r="K26" s="2"/>
      <c r="L26" s="218"/>
      <c r="M26" s="219"/>
      <c r="N26" s="2"/>
      <c r="O26" s="2"/>
      <c r="P26" s="2"/>
      <c r="Q26" s="2"/>
      <c r="R26" s="2"/>
      <c r="S26" s="2"/>
      <c r="T26" s="2"/>
      <c r="U26" s="2"/>
      <c r="V26" s="2"/>
      <c r="W26" s="2"/>
      <c r="X26" s="6"/>
      <c r="Y26" s="2"/>
      <c r="Z26" s="2"/>
      <c r="AA26" s="2"/>
      <c r="AB26" s="2"/>
      <c r="AC26" s="2"/>
      <c r="AD26" s="163"/>
    </row>
    <row r="27" spans="1:30" s="173" customFormat="1" x14ac:dyDescent="0.2">
      <c r="A27" s="298"/>
      <c r="B27" s="2"/>
      <c r="C27" s="2"/>
      <c r="D27" s="2"/>
      <c r="E27" s="2"/>
      <c r="F27" s="2"/>
      <c r="G27" s="2"/>
      <c r="H27" s="2"/>
      <c r="I27" s="2"/>
      <c r="J27" s="2"/>
      <c r="K27" s="2"/>
      <c r="L27" s="218"/>
      <c r="M27" s="219"/>
      <c r="N27" s="2"/>
      <c r="O27" s="2"/>
      <c r="P27" s="2"/>
      <c r="Q27" s="2"/>
      <c r="R27" s="2"/>
      <c r="S27" s="2"/>
      <c r="T27" s="2"/>
      <c r="U27" s="2"/>
      <c r="V27" s="2"/>
      <c r="W27" s="2"/>
      <c r="X27" s="6"/>
      <c r="Y27" s="2"/>
      <c r="Z27" s="2"/>
      <c r="AA27" s="2"/>
      <c r="AB27" s="2"/>
      <c r="AC27" s="2"/>
      <c r="AD27" s="163"/>
    </row>
    <row r="28" spans="1:30" s="173" customFormat="1" x14ac:dyDescent="0.2">
      <c r="A28" s="298"/>
      <c r="B28" s="2"/>
      <c r="C28" s="2"/>
      <c r="D28" s="2"/>
      <c r="E28" s="2"/>
      <c r="F28" s="2"/>
      <c r="G28" s="2"/>
      <c r="H28" s="2"/>
      <c r="I28" s="2"/>
      <c r="J28" s="2"/>
      <c r="K28" s="2"/>
      <c r="L28" s="218"/>
      <c r="M28" s="219"/>
      <c r="N28" s="2"/>
      <c r="O28" s="2"/>
      <c r="P28" s="2"/>
      <c r="Q28" s="2"/>
      <c r="R28" s="2"/>
      <c r="S28" s="2"/>
      <c r="T28" s="2"/>
      <c r="U28" s="2"/>
      <c r="V28" s="2"/>
      <c r="W28" s="2"/>
      <c r="X28" s="6"/>
      <c r="Y28" s="2"/>
      <c r="Z28" s="2"/>
      <c r="AA28" s="2"/>
      <c r="AB28" s="2"/>
      <c r="AC28" s="2"/>
      <c r="AD28" s="163"/>
    </row>
    <row r="29" spans="1:30" s="173" customFormat="1" x14ac:dyDescent="0.2">
      <c r="A29" s="298"/>
      <c r="B29" s="2"/>
      <c r="C29" s="2"/>
      <c r="D29" s="2"/>
      <c r="E29" s="2"/>
      <c r="F29" s="2"/>
      <c r="G29" s="2"/>
      <c r="H29" s="2"/>
      <c r="I29" s="2"/>
      <c r="J29" s="2"/>
      <c r="K29" s="2"/>
      <c r="L29" s="218"/>
      <c r="M29" s="219"/>
      <c r="N29" s="2"/>
      <c r="O29" s="2"/>
      <c r="P29" s="2"/>
      <c r="Q29" s="2"/>
      <c r="R29" s="2"/>
      <c r="S29" s="2"/>
      <c r="T29" s="2"/>
      <c r="U29" s="2"/>
      <c r="V29" s="2"/>
      <c r="W29" s="2"/>
      <c r="X29" s="6"/>
      <c r="Y29" s="2"/>
      <c r="Z29" s="2"/>
      <c r="AA29" s="2"/>
      <c r="AB29" s="2"/>
      <c r="AC29" s="2"/>
      <c r="AD29" s="163"/>
    </row>
    <row r="30" spans="1:30" s="173" customFormat="1" x14ac:dyDescent="0.2">
      <c r="A30" s="298"/>
      <c r="B30" s="2"/>
      <c r="C30" s="2"/>
      <c r="D30" s="2"/>
      <c r="E30" s="2"/>
      <c r="F30" s="2"/>
      <c r="G30" s="2"/>
      <c r="H30" s="2"/>
      <c r="I30" s="2"/>
      <c r="J30" s="2"/>
      <c r="K30" s="2"/>
      <c r="L30" s="218"/>
      <c r="M30" s="219"/>
      <c r="N30" s="2"/>
      <c r="O30" s="2"/>
      <c r="P30" s="2"/>
      <c r="Q30" s="2"/>
      <c r="R30" s="2"/>
      <c r="S30" s="2"/>
      <c r="T30" s="2"/>
      <c r="U30" s="2"/>
      <c r="V30" s="2"/>
      <c r="W30" s="2"/>
      <c r="X30" s="6"/>
      <c r="Y30" s="2"/>
      <c r="Z30" s="2"/>
      <c r="AA30" s="2"/>
      <c r="AB30" s="2"/>
      <c r="AC30" s="2"/>
      <c r="AD30" s="163"/>
    </row>
    <row r="31" spans="1:30" s="173" customFormat="1" x14ac:dyDescent="0.2">
      <c r="A31" s="298"/>
      <c r="B31" s="2"/>
      <c r="C31" s="2"/>
      <c r="D31" s="2"/>
      <c r="E31" s="2"/>
      <c r="F31" s="2"/>
      <c r="G31" s="2"/>
      <c r="H31" s="2"/>
      <c r="I31" s="2"/>
      <c r="J31" s="2"/>
      <c r="K31" s="2"/>
      <c r="L31" s="218"/>
      <c r="M31" s="219"/>
      <c r="N31" s="2"/>
      <c r="O31" s="2"/>
      <c r="P31" s="2"/>
      <c r="Q31" s="2"/>
      <c r="R31" s="2"/>
      <c r="S31" s="2"/>
      <c r="T31" s="2"/>
      <c r="U31" s="2"/>
      <c r="V31" s="2"/>
      <c r="W31" s="2"/>
      <c r="X31" s="6"/>
      <c r="Y31" s="2"/>
      <c r="Z31" s="2"/>
      <c r="AA31" s="2"/>
      <c r="AB31" s="2"/>
      <c r="AC31" s="2"/>
      <c r="AD31" s="163"/>
    </row>
    <row r="32" spans="1:30" s="173" customFormat="1" x14ac:dyDescent="0.2">
      <c r="A32" s="298"/>
      <c r="B32" s="2"/>
      <c r="C32" s="2"/>
      <c r="D32" s="2"/>
      <c r="E32" s="2"/>
      <c r="F32" s="2"/>
      <c r="G32" s="2"/>
      <c r="H32" s="2"/>
      <c r="I32" s="2"/>
      <c r="J32" s="2"/>
      <c r="K32" s="2"/>
      <c r="L32" s="8"/>
      <c r="M32" s="9"/>
      <c r="N32" s="2"/>
      <c r="O32" s="2"/>
      <c r="P32" s="2"/>
      <c r="Q32" s="2"/>
      <c r="R32" s="2"/>
      <c r="S32" s="2"/>
      <c r="T32" s="2"/>
      <c r="U32" s="2"/>
      <c r="V32" s="2"/>
      <c r="W32" s="2"/>
      <c r="X32" s="6"/>
      <c r="Y32" s="2"/>
      <c r="Z32" s="2"/>
      <c r="AA32" s="2"/>
      <c r="AB32" s="2"/>
      <c r="AC32" s="2"/>
      <c r="AD32" s="163"/>
    </row>
    <row r="33" spans="1:30" s="173" customFormat="1" x14ac:dyDescent="0.2">
      <c r="A33" s="298"/>
      <c r="B33" s="2"/>
      <c r="C33" s="2"/>
      <c r="D33" s="2"/>
      <c r="E33" s="2"/>
      <c r="F33" s="2"/>
      <c r="G33" s="2"/>
      <c r="H33" s="2"/>
      <c r="I33" s="2"/>
      <c r="J33" s="2"/>
      <c r="K33" s="2"/>
      <c r="L33" s="8"/>
      <c r="M33" s="9"/>
      <c r="N33" s="2"/>
      <c r="O33" s="2"/>
      <c r="P33" s="2"/>
      <c r="Q33" s="2"/>
      <c r="R33" s="2"/>
      <c r="S33" s="2"/>
      <c r="T33" s="2"/>
      <c r="U33" s="2"/>
      <c r="V33" s="2"/>
      <c r="W33" s="2"/>
      <c r="X33" s="6"/>
      <c r="Y33" s="2"/>
      <c r="Z33" s="2"/>
      <c r="AA33" s="2"/>
      <c r="AB33" s="2"/>
      <c r="AC33" s="2"/>
      <c r="AD33" s="163"/>
    </row>
    <row r="34" spans="1:30" s="173" customFormat="1" x14ac:dyDescent="0.2">
      <c r="A34" s="298"/>
      <c r="B34" s="2"/>
      <c r="C34" s="2"/>
      <c r="D34" s="2"/>
      <c r="E34" s="2"/>
      <c r="F34" s="2"/>
      <c r="G34" s="2"/>
      <c r="H34" s="2"/>
      <c r="I34" s="2"/>
      <c r="J34" s="2"/>
      <c r="K34" s="2"/>
      <c r="L34" s="8"/>
      <c r="M34" s="9"/>
      <c r="N34" s="2"/>
      <c r="O34" s="2"/>
      <c r="P34" s="2"/>
      <c r="Q34" s="2"/>
      <c r="R34" s="2"/>
      <c r="S34" s="2"/>
      <c r="T34" s="2"/>
      <c r="U34" s="2"/>
      <c r="V34" s="2"/>
      <c r="W34" s="2"/>
      <c r="X34" s="6"/>
      <c r="Y34" s="2"/>
      <c r="Z34" s="2"/>
      <c r="AA34" s="2"/>
      <c r="AB34" s="2"/>
      <c r="AC34" s="2"/>
      <c r="AD34" s="163"/>
    </row>
    <row r="35" spans="1:30" s="173" customFormat="1" x14ac:dyDescent="0.2">
      <c r="A35" s="298"/>
      <c r="B35" s="2"/>
      <c r="C35" s="2"/>
      <c r="D35" s="2"/>
      <c r="E35" s="2"/>
      <c r="F35" s="2"/>
      <c r="G35" s="2"/>
      <c r="H35" s="2"/>
      <c r="I35" s="2"/>
      <c r="J35" s="2"/>
      <c r="K35" s="2"/>
      <c r="L35" s="218"/>
      <c r="M35" s="219"/>
      <c r="N35" s="2"/>
      <c r="O35" s="2"/>
      <c r="P35" s="2"/>
      <c r="Q35" s="2"/>
      <c r="R35" s="2"/>
      <c r="S35" s="2"/>
      <c r="T35" s="2"/>
      <c r="U35" s="2"/>
      <c r="V35" s="2"/>
      <c r="W35" s="2"/>
      <c r="X35" s="6"/>
      <c r="Y35" s="2"/>
      <c r="Z35" s="2"/>
      <c r="AA35" s="2"/>
      <c r="AB35" s="2"/>
      <c r="AC35" s="2"/>
      <c r="AD35" s="163"/>
    </row>
    <row r="36" spans="1:30" s="173" customFormat="1" x14ac:dyDescent="0.2">
      <c r="A36" s="298"/>
      <c r="B36" s="2"/>
      <c r="C36" s="2"/>
      <c r="D36" s="2"/>
      <c r="E36" s="2"/>
      <c r="F36" s="2"/>
      <c r="G36" s="2"/>
      <c r="H36" s="2"/>
      <c r="I36" s="2"/>
      <c r="J36" s="2"/>
      <c r="K36" s="2"/>
      <c r="L36" s="218"/>
      <c r="M36" s="219"/>
      <c r="N36" s="2"/>
      <c r="O36" s="2"/>
      <c r="P36" s="2"/>
      <c r="Q36" s="2"/>
      <c r="R36" s="2"/>
      <c r="S36" s="2"/>
      <c r="T36" s="2"/>
      <c r="U36" s="2"/>
      <c r="V36" s="2"/>
      <c r="W36" s="2"/>
      <c r="X36" s="6"/>
      <c r="Y36" s="2"/>
      <c r="Z36" s="2"/>
      <c r="AA36" s="2"/>
      <c r="AB36" s="2"/>
      <c r="AC36" s="2"/>
      <c r="AD36" s="163"/>
    </row>
    <row r="37" spans="1:30" s="173" customFormat="1" x14ac:dyDescent="0.2">
      <c r="A37" s="298"/>
      <c r="B37" s="2"/>
      <c r="C37" s="2"/>
      <c r="D37" s="2"/>
      <c r="E37" s="2"/>
      <c r="F37" s="2"/>
      <c r="G37" s="2"/>
      <c r="H37" s="2"/>
      <c r="I37" s="2"/>
      <c r="J37" s="2"/>
      <c r="K37" s="2"/>
      <c r="L37" s="218"/>
      <c r="M37" s="219"/>
      <c r="N37" s="2"/>
      <c r="O37" s="2"/>
      <c r="P37" s="2"/>
      <c r="Q37" s="2"/>
      <c r="R37" s="2"/>
      <c r="S37" s="2"/>
      <c r="T37" s="2"/>
      <c r="U37" s="2"/>
      <c r="V37" s="2"/>
      <c r="W37" s="2"/>
      <c r="X37" s="6"/>
      <c r="Y37" s="2"/>
      <c r="Z37" s="2"/>
      <c r="AA37" s="2"/>
      <c r="AB37" s="2"/>
      <c r="AC37" s="2"/>
      <c r="AD37" s="163"/>
    </row>
    <row r="38" spans="1:30" s="173" customFormat="1" x14ac:dyDescent="0.2">
      <c r="A38" s="298"/>
      <c r="B38" s="2"/>
      <c r="C38" s="2"/>
      <c r="D38" s="2"/>
      <c r="E38" s="2"/>
      <c r="F38" s="2"/>
      <c r="G38" s="2"/>
      <c r="H38" s="2"/>
      <c r="I38" s="2"/>
      <c r="J38" s="2"/>
      <c r="K38" s="2"/>
      <c r="L38" s="218"/>
      <c r="M38" s="219"/>
      <c r="N38" s="2"/>
      <c r="O38" s="2"/>
      <c r="P38" s="2"/>
      <c r="Q38" s="2"/>
      <c r="R38" s="2"/>
      <c r="S38" s="2"/>
      <c r="T38" s="2"/>
      <c r="U38" s="2"/>
      <c r="V38" s="2"/>
      <c r="W38" s="2"/>
      <c r="X38" s="6"/>
      <c r="Y38" s="2"/>
      <c r="Z38" s="2"/>
      <c r="AA38" s="2"/>
      <c r="AB38" s="2"/>
      <c r="AC38" s="2"/>
      <c r="AD38" s="163"/>
    </row>
    <row r="39" spans="1:30" s="173" customFormat="1" x14ac:dyDescent="0.2">
      <c r="A39" s="299"/>
      <c r="B39" s="2"/>
      <c r="C39" s="2"/>
      <c r="D39" s="2"/>
      <c r="E39" s="2"/>
      <c r="F39" s="2"/>
      <c r="G39" s="2"/>
      <c r="H39" s="2"/>
      <c r="I39" s="2"/>
      <c r="J39" s="2"/>
      <c r="K39" s="2"/>
      <c r="L39" s="218"/>
      <c r="M39" s="219"/>
      <c r="N39" s="2"/>
      <c r="O39" s="2"/>
      <c r="P39" s="2"/>
      <c r="Q39" s="2"/>
      <c r="R39" s="2"/>
      <c r="S39" s="2"/>
      <c r="T39" s="2"/>
      <c r="U39" s="2"/>
      <c r="V39" s="2"/>
      <c r="W39" s="2"/>
      <c r="X39" s="6"/>
      <c r="Y39" s="2"/>
      <c r="Z39" s="2"/>
      <c r="AA39" s="2"/>
      <c r="AB39" s="2"/>
      <c r="AC39" s="2"/>
      <c r="AD39" s="163"/>
    </row>
    <row r="40" spans="1:30" s="173" customFormat="1" x14ac:dyDescent="0.2">
      <c r="A40" s="160"/>
      <c r="B40" s="149"/>
      <c r="C40" s="149"/>
      <c r="D40" s="149"/>
      <c r="E40" s="149"/>
      <c r="F40" s="149"/>
      <c r="G40" s="149"/>
      <c r="H40" s="150"/>
      <c r="I40" s="150"/>
      <c r="J40" s="151"/>
      <c r="K40" s="151"/>
      <c r="L40" s="151"/>
      <c r="M40" s="151"/>
      <c r="N40" s="156"/>
      <c r="O40" s="152"/>
      <c r="P40" s="153"/>
      <c r="Q40" s="153"/>
      <c r="R40" s="153"/>
      <c r="S40" s="156"/>
      <c r="T40" s="156"/>
      <c r="U40" s="152"/>
      <c r="V40" s="156"/>
      <c r="W40" s="152"/>
      <c r="X40" s="157"/>
      <c r="Y40" s="158"/>
      <c r="Z40" s="159"/>
      <c r="AA40" s="159"/>
      <c r="AB40" s="159"/>
      <c r="AC40" s="159"/>
      <c r="AD40" s="163"/>
    </row>
    <row r="41" spans="1:30" s="173" customFormat="1" x14ac:dyDescent="0.2">
      <c r="A41" s="300" t="s">
        <v>68</v>
      </c>
      <c r="B41" s="2"/>
      <c r="C41" s="2"/>
      <c r="D41" s="2"/>
      <c r="E41" s="2"/>
      <c r="F41" s="2"/>
      <c r="G41" s="2"/>
      <c r="H41" s="2"/>
      <c r="I41" s="2"/>
      <c r="J41" s="2"/>
      <c r="K41" s="2"/>
      <c r="L41" s="218"/>
      <c r="M41" s="219"/>
      <c r="N41" s="2"/>
      <c r="O41" s="2"/>
      <c r="P41" s="2"/>
      <c r="Q41" s="2"/>
      <c r="R41" s="2"/>
      <c r="S41" s="2"/>
      <c r="T41" s="2"/>
      <c r="U41" s="2"/>
      <c r="V41" s="2"/>
      <c r="W41" s="2"/>
      <c r="X41" s="5"/>
      <c r="Y41" s="2"/>
      <c r="Z41" s="2"/>
      <c r="AA41" s="2"/>
      <c r="AB41" s="2"/>
      <c r="AC41" s="2"/>
      <c r="AD41" s="163"/>
    </row>
    <row r="42" spans="1:30" s="173" customFormat="1" x14ac:dyDescent="0.2">
      <c r="A42" s="301"/>
      <c r="B42" s="2"/>
      <c r="C42" s="2"/>
      <c r="D42" s="2"/>
      <c r="E42" s="2"/>
      <c r="F42" s="2"/>
      <c r="G42" s="2"/>
      <c r="H42" s="2"/>
      <c r="I42" s="2"/>
      <c r="J42" s="2"/>
      <c r="K42" s="2"/>
      <c r="L42" s="218"/>
      <c r="M42" s="219"/>
      <c r="N42" s="2"/>
      <c r="O42" s="2"/>
      <c r="P42" s="2"/>
      <c r="Q42" s="2"/>
      <c r="R42" s="2"/>
      <c r="S42" s="2"/>
      <c r="T42" s="2"/>
      <c r="U42" s="2"/>
      <c r="V42" s="2"/>
      <c r="W42" s="2"/>
      <c r="X42" s="5"/>
      <c r="Y42" s="2"/>
      <c r="Z42" s="2"/>
      <c r="AA42" s="2"/>
      <c r="AB42" s="2"/>
      <c r="AC42" s="2"/>
      <c r="AD42" s="163"/>
    </row>
    <row r="43" spans="1:30" s="173" customFormat="1" x14ac:dyDescent="0.2">
      <c r="A43" s="301"/>
      <c r="B43" s="2"/>
      <c r="C43" s="2"/>
      <c r="D43" s="2"/>
      <c r="E43" s="2"/>
      <c r="F43" s="2"/>
      <c r="G43" s="2"/>
      <c r="H43" s="2"/>
      <c r="I43" s="2"/>
      <c r="J43" s="2"/>
      <c r="K43" s="2"/>
      <c r="L43" s="218"/>
      <c r="M43" s="219"/>
      <c r="N43" s="2"/>
      <c r="O43" s="2"/>
      <c r="P43" s="2"/>
      <c r="Q43" s="2"/>
      <c r="R43" s="2"/>
      <c r="S43" s="2"/>
      <c r="T43" s="2"/>
      <c r="U43" s="2"/>
      <c r="V43" s="2"/>
      <c r="W43" s="2"/>
      <c r="X43" s="5"/>
      <c r="Y43" s="2"/>
      <c r="Z43" s="2"/>
      <c r="AA43" s="2"/>
      <c r="AB43" s="2"/>
      <c r="AC43" s="2"/>
      <c r="AD43" s="163"/>
    </row>
    <row r="44" spans="1:30" s="173" customFormat="1" x14ac:dyDescent="0.2">
      <c r="A44" s="301"/>
      <c r="B44" s="2"/>
      <c r="C44" s="2"/>
      <c r="D44" s="2"/>
      <c r="E44" s="2"/>
      <c r="F44" s="2"/>
      <c r="G44" s="2"/>
      <c r="H44" s="2"/>
      <c r="I44" s="2"/>
      <c r="J44" s="2"/>
      <c r="K44" s="2"/>
      <c r="L44" s="218"/>
      <c r="M44" s="219"/>
      <c r="N44" s="2"/>
      <c r="O44" s="2"/>
      <c r="P44" s="2"/>
      <c r="Q44" s="2"/>
      <c r="R44" s="2"/>
      <c r="S44" s="2"/>
      <c r="T44" s="2"/>
      <c r="U44" s="2"/>
      <c r="V44" s="2"/>
      <c r="W44" s="2"/>
      <c r="X44" s="5"/>
      <c r="Y44" s="2"/>
      <c r="Z44" s="2"/>
      <c r="AA44" s="2"/>
      <c r="AB44" s="2"/>
      <c r="AC44" s="2"/>
      <c r="AD44" s="163"/>
    </row>
    <row r="45" spans="1:30" s="173" customFormat="1" x14ac:dyDescent="0.2">
      <c r="A45" s="302"/>
      <c r="B45" s="2"/>
      <c r="C45" s="2"/>
      <c r="D45" s="2"/>
      <c r="E45" s="2"/>
      <c r="F45" s="2"/>
      <c r="G45" s="2"/>
      <c r="H45" s="2"/>
      <c r="I45" s="2"/>
      <c r="J45" s="2"/>
      <c r="K45" s="2"/>
      <c r="L45" s="218"/>
      <c r="M45" s="219"/>
      <c r="N45" s="2"/>
      <c r="O45" s="2"/>
      <c r="P45" s="2"/>
      <c r="Q45" s="2"/>
      <c r="R45" s="2"/>
      <c r="S45" s="2"/>
      <c r="T45" s="2"/>
      <c r="U45" s="2"/>
      <c r="V45" s="2"/>
      <c r="W45" s="2"/>
      <c r="X45" s="6"/>
      <c r="Y45" s="2"/>
      <c r="Z45" s="2"/>
      <c r="AA45" s="2"/>
      <c r="AB45" s="2"/>
      <c r="AC45" s="2"/>
      <c r="AD45" s="163"/>
    </row>
    <row r="46" spans="1:30" s="173" customFormat="1" x14ac:dyDescent="0.2">
      <c r="A46" s="302"/>
      <c r="B46" s="2"/>
      <c r="C46" s="2"/>
      <c r="D46" s="2"/>
      <c r="E46" s="2"/>
      <c r="F46" s="2"/>
      <c r="G46" s="2"/>
      <c r="H46" s="2"/>
      <c r="I46" s="2"/>
      <c r="J46" s="2"/>
      <c r="K46" s="2"/>
      <c r="L46" s="218"/>
      <c r="M46" s="219"/>
      <c r="N46" s="2"/>
      <c r="O46" s="2"/>
      <c r="P46" s="2"/>
      <c r="Q46" s="2"/>
      <c r="R46" s="2"/>
      <c r="S46" s="2"/>
      <c r="T46" s="2"/>
      <c r="U46" s="2"/>
      <c r="V46" s="2"/>
      <c r="W46" s="2"/>
      <c r="X46" s="6"/>
      <c r="Y46" s="2"/>
      <c r="Z46" s="2"/>
      <c r="AA46" s="2"/>
      <c r="AB46" s="2"/>
      <c r="AC46" s="2"/>
      <c r="AD46" s="163"/>
    </row>
    <row r="47" spans="1:30" s="173" customFormat="1" x14ac:dyDescent="0.2">
      <c r="A47" s="303"/>
      <c r="B47" s="2"/>
      <c r="C47" s="2"/>
      <c r="D47" s="2"/>
      <c r="E47" s="2"/>
      <c r="F47" s="2"/>
      <c r="G47" s="2"/>
      <c r="H47" s="2"/>
      <c r="I47" s="2"/>
      <c r="J47" s="2"/>
      <c r="K47" s="2"/>
      <c r="L47" s="218"/>
      <c r="M47" s="219"/>
      <c r="N47" s="2"/>
      <c r="O47" s="2"/>
      <c r="P47" s="2"/>
      <c r="Q47" s="2"/>
      <c r="R47" s="2"/>
      <c r="S47" s="2"/>
      <c r="T47" s="2"/>
      <c r="U47" s="2"/>
      <c r="V47" s="2"/>
      <c r="W47" s="2"/>
      <c r="X47" s="6"/>
      <c r="Y47" s="2"/>
      <c r="Z47" s="2"/>
      <c r="AA47" s="2"/>
      <c r="AB47" s="2"/>
      <c r="AC47" s="2"/>
      <c r="AD47" s="163"/>
    </row>
    <row r="48" spans="1:30" s="173" customFormat="1" x14ac:dyDescent="0.2">
      <c r="A48" s="160"/>
      <c r="B48" s="149"/>
      <c r="C48" s="149"/>
      <c r="D48" s="149"/>
      <c r="E48" s="149"/>
      <c r="F48" s="149"/>
      <c r="G48" s="149"/>
      <c r="H48" s="150"/>
      <c r="I48" s="150"/>
      <c r="J48" s="151"/>
      <c r="K48" s="151"/>
      <c r="L48" s="151"/>
      <c r="M48" s="151"/>
      <c r="N48" s="156"/>
      <c r="O48" s="152"/>
      <c r="P48" s="153"/>
      <c r="Q48" s="153"/>
      <c r="R48" s="153"/>
      <c r="S48" s="156"/>
      <c r="T48" s="156"/>
      <c r="U48" s="152"/>
      <c r="V48" s="156"/>
      <c r="W48" s="152"/>
      <c r="X48" s="157"/>
      <c r="Y48" s="158"/>
      <c r="Z48" s="159"/>
      <c r="AA48" s="159"/>
      <c r="AB48" s="159"/>
      <c r="AC48" s="159"/>
      <c r="AD48" s="163"/>
    </row>
    <row r="49" spans="1:30" s="173" customFormat="1" x14ac:dyDescent="0.2">
      <c r="A49" s="300" t="s">
        <v>171</v>
      </c>
      <c r="B49" s="2"/>
      <c r="C49" s="2"/>
      <c r="D49" s="2"/>
      <c r="E49" s="2"/>
      <c r="F49" s="2"/>
      <c r="G49" s="2"/>
      <c r="H49" s="2"/>
      <c r="I49" s="2"/>
      <c r="J49" s="2"/>
      <c r="K49" s="2"/>
      <c r="L49" s="218"/>
      <c r="M49" s="219"/>
      <c r="N49" s="2"/>
      <c r="O49" s="2"/>
      <c r="P49" s="2"/>
      <c r="Q49" s="2"/>
      <c r="R49" s="2"/>
      <c r="S49" s="2"/>
      <c r="T49" s="2"/>
      <c r="U49" s="2"/>
      <c r="V49" s="2"/>
      <c r="W49" s="2"/>
      <c r="X49" s="5"/>
      <c r="Y49" s="2"/>
      <c r="Z49" s="2"/>
      <c r="AA49" s="2"/>
      <c r="AB49" s="2"/>
      <c r="AC49" s="2"/>
      <c r="AD49" s="163"/>
    </row>
    <row r="50" spans="1:30" s="173" customFormat="1" x14ac:dyDescent="0.2">
      <c r="A50" s="301"/>
      <c r="B50" s="2"/>
      <c r="C50" s="2"/>
      <c r="D50" s="2"/>
      <c r="E50" s="2"/>
      <c r="F50" s="2"/>
      <c r="G50" s="2"/>
      <c r="H50" s="2"/>
      <c r="I50" s="2"/>
      <c r="J50" s="2"/>
      <c r="K50" s="2"/>
      <c r="L50" s="218"/>
      <c r="M50" s="219"/>
      <c r="N50" s="2"/>
      <c r="O50" s="2"/>
      <c r="P50" s="2"/>
      <c r="Q50" s="2"/>
      <c r="R50" s="2"/>
      <c r="S50" s="2"/>
      <c r="T50" s="2"/>
      <c r="U50" s="2"/>
      <c r="V50" s="2"/>
      <c r="W50" s="2"/>
      <c r="X50" s="5"/>
      <c r="Y50" s="2"/>
      <c r="Z50" s="2"/>
      <c r="AA50" s="2"/>
      <c r="AB50" s="2"/>
      <c r="AC50" s="2"/>
      <c r="AD50" s="163"/>
    </row>
    <row r="51" spans="1:30" s="173" customFormat="1" x14ac:dyDescent="0.2">
      <c r="A51" s="301"/>
      <c r="B51" s="2"/>
      <c r="C51" s="2"/>
      <c r="D51" s="2"/>
      <c r="E51" s="2"/>
      <c r="F51" s="2"/>
      <c r="G51" s="2"/>
      <c r="H51" s="2"/>
      <c r="I51" s="2"/>
      <c r="J51" s="2"/>
      <c r="K51" s="2"/>
      <c r="L51" s="218"/>
      <c r="M51" s="219"/>
      <c r="N51" s="2"/>
      <c r="O51" s="2"/>
      <c r="P51" s="2"/>
      <c r="Q51" s="2"/>
      <c r="R51" s="2"/>
      <c r="S51" s="2"/>
      <c r="T51" s="2"/>
      <c r="U51" s="2"/>
      <c r="V51" s="2"/>
      <c r="W51" s="2"/>
      <c r="X51" s="5"/>
      <c r="Y51" s="2"/>
      <c r="Z51" s="2"/>
      <c r="AA51" s="2"/>
      <c r="AB51" s="2"/>
      <c r="AC51" s="2"/>
      <c r="AD51" s="163"/>
    </row>
    <row r="52" spans="1:30" s="173" customFormat="1" x14ac:dyDescent="0.2">
      <c r="A52" s="301"/>
      <c r="B52" s="2"/>
      <c r="C52" s="2"/>
      <c r="D52" s="2"/>
      <c r="E52" s="2"/>
      <c r="F52" s="2"/>
      <c r="G52" s="2"/>
      <c r="H52" s="2"/>
      <c r="I52" s="2"/>
      <c r="J52" s="2"/>
      <c r="K52" s="2"/>
      <c r="L52" s="218"/>
      <c r="M52" s="219"/>
      <c r="N52" s="2"/>
      <c r="O52" s="2"/>
      <c r="P52" s="2"/>
      <c r="Q52" s="2"/>
      <c r="R52" s="2"/>
      <c r="S52" s="2"/>
      <c r="T52" s="2"/>
      <c r="U52" s="2"/>
      <c r="V52" s="2"/>
      <c r="W52" s="2"/>
      <c r="X52" s="6"/>
      <c r="Y52" s="2"/>
      <c r="Z52" s="2"/>
      <c r="AA52" s="2"/>
      <c r="AB52" s="2"/>
      <c r="AC52" s="2"/>
      <c r="AD52" s="163"/>
    </row>
    <row r="53" spans="1:30" s="173" customFormat="1" x14ac:dyDescent="0.2">
      <c r="A53" s="301"/>
      <c r="B53" s="2"/>
      <c r="C53" s="2"/>
      <c r="D53" s="2"/>
      <c r="E53" s="2"/>
      <c r="F53" s="2"/>
      <c r="G53" s="2"/>
      <c r="H53" s="2"/>
      <c r="I53" s="2"/>
      <c r="J53" s="2"/>
      <c r="K53" s="2"/>
      <c r="L53" s="218"/>
      <c r="M53" s="219"/>
      <c r="N53" s="2"/>
      <c r="O53" s="2"/>
      <c r="P53" s="2"/>
      <c r="Q53" s="2"/>
      <c r="R53" s="2"/>
      <c r="S53" s="2"/>
      <c r="T53" s="2"/>
      <c r="U53" s="2"/>
      <c r="V53" s="2"/>
      <c r="W53" s="2"/>
      <c r="X53" s="6"/>
      <c r="Y53" s="2"/>
      <c r="Z53" s="2"/>
      <c r="AA53" s="2"/>
      <c r="AB53" s="2"/>
      <c r="AC53" s="2"/>
      <c r="AD53" s="163"/>
    </row>
    <row r="54" spans="1:30" s="173" customFormat="1" x14ac:dyDescent="0.2">
      <c r="A54" s="301"/>
      <c r="B54" s="2"/>
      <c r="C54" s="2"/>
      <c r="D54" s="2"/>
      <c r="E54" s="2"/>
      <c r="F54" s="2"/>
      <c r="G54" s="2"/>
      <c r="H54" s="2"/>
      <c r="I54" s="2"/>
      <c r="J54" s="2"/>
      <c r="K54" s="2"/>
      <c r="L54" s="218"/>
      <c r="M54" s="219"/>
      <c r="N54" s="2"/>
      <c r="O54" s="2"/>
      <c r="P54" s="2"/>
      <c r="Q54" s="2"/>
      <c r="R54" s="2"/>
      <c r="S54" s="2"/>
      <c r="T54" s="2"/>
      <c r="U54" s="2"/>
      <c r="V54" s="2"/>
      <c r="W54" s="2"/>
      <c r="X54" s="6"/>
      <c r="Y54" s="2"/>
      <c r="Z54" s="2"/>
      <c r="AA54" s="2"/>
      <c r="AB54" s="2"/>
      <c r="AC54" s="2"/>
      <c r="AD54" s="163"/>
    </row>
    <row r="55" spans="1:30" s="173" customFormat="1" x14ac:dyDescent="0.2">
      <c r="A55" s="161"/>
      <c r="B55" s="149"/>
      <c r="C55" s="149"/>
      <c r="D55" s="149"/>
      <c r="E55" s="149"/>
      <c r="F55" s="149"/>
      <c r="G55" s="149"/>
      <c r="H55" s="150"/>
      <c r="I55" s="150"/>
      <c r="J55" s="151"/>
      <c r="K55" s="151"/>
      <c r="L55" s="151"/>
      <c r="M55" s="151"/>
      <c r="N55" s="156"/>
      <c r="O55" s="152"/>
      <c r="P55" s="153"/>
      <c r="Q55" s="153"/>
      <c r="R55" s="153"/>
      <c r="S55" s="156"/>
      <c r="T55" s="156"/>
      <c r="U55" s="152"/>
      <c r="V55" s="156"/>
      <c r="W55" s="152"/>
      <c r="X55" s="157"/>
      <c r="Y55" s="158"/>
      <c r="Z55" s="159"/>
      <c r="AA55" s="159"/>
      <c r="AB55" s="159"/>
      <c r="AC55" s="159"/>
      <c r="AD55" s="163"/>
    </row>
    <row r="56" spans="1:30" s="173" customFormat="1" x14ac:dyDescent="0.2">
      <c r="A56" s="304" t="s">
        <v>172</v>
      </c>
      <c r="B56" s="2"/>
      <c r="C56" s="2"/>
      <c r="D56" s="2"/>
      <c r="E56" s="2"/>
      <c r="F56" s="2"/>
      <c r="G56" s="2"/>
      <c r="H56" s="2"/>
      <c r="I56" s="2"/>
      <c r="J56" s="2"/>
      <c r="K56" s="2"/>
      <c r="L56" s="218"/>
      <c r="M56" s="219"/>
      <c r="N56" s="2"/>
      <c r="O56" s="2"/>
      <c r="P56" s="2"/>
      <c r="Q56" s="2"/>
      <c r="R56" s="2"/>
      <c r="S56" s="2"/>
      <c r="T56" s="2"/>
      <c r="U56" s="2"/>
      <c r="V56" s="2"/>
      <c r="W56" s="2"/>
      <c r="X56" s="5"/>
      <c r="Y56" s="2"/>
      <c r="Z56" s="2"/>
      <c r="AA56" s="2"/>
      <c r="AB56" s="2"/>
      <c r="AC56" s="2"/>
      <c r="AD56" s="163"/>
    </row>
    <row r="57" spans="1:30" s="173" customFormat="1" x14ac:dyDescent="0.2">
      <c r="A57" s="304"/>
      <c r="B57" s="2"/>
      <c r="C57" s="2"/>
      <c r="D57" s="2"/>
      <c r="E57" s="2"/>
      <c r="F57" s="2"/>
      <c r="G57" s="2"/>
      <c r="H57" s="2"/>
      <c r="I57" s="2"/>
      <c r="J57" s="2"/>
      <c r="K57" s="2"/>
      <c r="L57" s="218"/>
      <c r="M57" s="219"/>
      <c r="N57" s="2"/>
      <c r="O57" s="2"/>
      <c r="P57" s="2"/>
      <c r="Q57" s="2"/>
      <c r="R57" s="2"/>
      <c r="S57" s="2"/>
      <c r="T57" s="2"/>
      <c r="U57" s="2"/>
      <c r="V57" s="2"/>
      <c r="W57" s="2"/>
      <c r="X57" s="5"/>
      <c r="Y57" s="2"/>
      <c r="Z57" s="2"/>
      <c r="AA57" s="2"/>
      <c r="AB57" s="2"/>
      <c r="AC57" s="2"/>
      <c r="AD57" s="163"/>
    </row>
    <row r="58" spans="1:30" s="173" customFormat="1" x14ac:dyDescent="0.2">
      <c r="A58" s="305"/>
      <c r="B58" s="2"/>
      <c r="C58" s="2"/>
      <c r="D58" s="2"/>
      <c r="E58" s="2"/>
      <c r="F58" s="2"/>
      <c r="G58" s="2"/>
      <c r="H58" s="2"/>
      <c r="I58" s="2"/>
      <c r="J58" s="2"/>
      <c r="K58" s="2"/>
      <c r="L58" s="218"/>
      <c r="M58" s="219"/>
      <c r="N58" s="2"/>
      <c r="O58" s="2"/>
      <c r="P58" s="2"/>
      <c r="Q58" s="2"/>
      <c r="R58" s="2"/>
      <c r="S58" s="2"/>
      <c r="T58" s="2"/>
      <c r="U58" s="2"/>
      <c r="V58" s="2"/>
      <c r="W58" s="2"/>
      <c r="X58" s="6"/>
      <c r="Y58" s="2"/>
      <c r="Z58" s="2"/>
      <c r="AA58" s="2"/>
      <c r="AB58" s="2"/>
      <c r="AC58" s="2"/>
      <c r="AD58" s="163"/>
    </row>
    <row r="59" spans="1:30" s="173" customFormat="1" x14ac:dyDescent="0.2">
      <c r="A59" s="305"/>
      <c r="B59" s="2"/>
      <c r="C59" s="2"/>
      <c r="D59" s="2"/>
      <c r="E59" s="2"/>
      <c r="F59" s="2"/>
      <c r="G59" s="2"/>
      <c r="H59" s="2"/>
      <c r="I59" s="2"/>
      <c r="J59" s="2"/>
      <c r="K59" s="2"/>
      <c r="L59" s="218"/>
      <c r="M59" s="219"/>
      <c r="N59" s="2"/>
      <c r="O59" s="2"/>
      <c r="P59" s="2"/>
      <c r="Q59" s="2"/>
      <c r="R59" s="2"/>
      <c r="S59" s="2"/>
      <c r="T59" s="2"/>
      <c r="U59" s="2"/>
      <c r="V59" s="2"/>
      <c r="W59" s="2"/>
      <c r="X59" s="6"/>
      <c r="Y59" s="2"/>
      <c r="Z59" s="2"/>
      <c r="AA59" s="2"/>
      <c r="AB59" s="2"/>
      <c r="AC59" s="2"/>
      <c r="AD59" s="163"/>
    </row>
    <row r="60" spans="1:30" s="173" customFormat="1" x14ac:dyDescent="0.2">
      <c r="A60" s="305"/>
      <c r="B60" s="2"/>
      <c r="C60" s="2"/>
      <c r="D60" s="2"/>
      <c r="E60" s="2"/>
      <c r="F60" s="2"/>
      <c r="G60" s="2"/>
      <c r="H60" s="2"/>
      <c r="I60" s="2"/>
      <c r="J60" s="2"/>
      <c r="K60" s="2"/>
      <c r="L60" s="218"/>
      <c r="M60" s="219"/>
      <c r="N60" s="2"/>
      <c r="O60" s="2"/>
      <c r="P60" s="2"/>
      <c r="Q60" s="2"/>
      <c r="R60" s="2"/>
      <c r="S60" s="2"/>
      <c r="T60" s="2"/>
      <c r="U60" s="2"/>
      <c r="V60" s="2"/>
      <c r="W60" s="2"/>
      <c r="X60" s="6"/>
      <c r="Y60" s="2"/>
      <c r="Z60" s="2"/>
      <c r="AA60" s="2"/>
      <c r="AB60" s="2"/>
      <c r="AC60" s="2"/>
      <c r="AD60" s="163"/>
    </row>
    <row r="61" spans="1:30" s="173" customFormat="1" x14ac:dyDescent="0.2">
      <c r="A61" s="162"/>
      <c r="B61" s="165"/>
      <c r="C61" s="165"/>
      <c r="D61" s="165"/>
      <c r="E61" s="165"/>
      <c r="F61" s="166"/>
      <c r="G61" s="166"/>
      <c r="H61" s="167"/>
      <c r="I61" s="167"/>
      <c r="J61" s="167"/>
      <c r="K61" s="167"/>
      <c r="L61" s="167"/>
      <c r="M61" s="167"/>
      <c r="N61" s="167"/>
      <c r="O61" s="167"/>
      <c r="P61" s="167"/>
      <c r="Q61" s="167"/>
      <c r="R61" s="167"/>
      <c r="S61" s="167"/>
      <c r="T61" s="167"/>
      <c r="U61" s="167"/>
      <c r="V61" s="167"/>
      <c r="W61" s="167"/>
      <c r="X61" s="167"/>
      <c r="Y61" s="167"/>
      <c r="Z61" s="167"/>
      <c r="AA61" s="167"/>
      <c r="AB61" s="167"/>
      <c r="AC61" s="167"/>
      <c r="AD61" s="163"/>
    </row>
    <row r="62" spans="1:30" s="173" customFormat="1" ht="15.75" thickBot="1" x14ac:dyDescent="0.25">
      <c r="A62" s="168"/>
      <c r="B62" s="169"/>
      <c r="C62" s="169"/>
      <c r="D62" s="169"/>
      <c r="E62" s="169"/>
      <c r="F62" s="170"/>
      <c r="G62" s="170"/>
      <c r="H62" s="171"/>
      <c r="I62" s="171"/>
      <c r="J62" s="171"/>
      <c r="K62" s="171"/>
      <c r="L62" s="171"/>
      <c r="M62" s="171"/>
      <c r="N62" s="171"/>
      <c r="O62" s="171"/>
      <c r="P62" s="171"/>
      <c r="Q62" s="171"/>
      <c r="R62" s="171"/>
      <c r="S62" s="171"/>
      <c r="T62" s="171"/>
      <c r="U62" s="171"/>
      <c r="V62" s="171"/>
      <c r="W62" s="171"/>
      <c r="X62" s="171"/>
      <c r="Y62" s="171"/>
      <c r="Z62" s="171"/>
      <c r="AA62" s="171"/>
      <c r="AB62" s="171"/>
      <c r="AC62" s="171"/>
      <c r="AD62" s="172"/>
    </row>
    <row r="63" spans="1:30" s="173" customFormat="1" x14ac:dyDescent="0.2">
      <c r="B63" s="174"/>
      <c r="C63" s="174"/>
      <c r="D63" s="174"/>
      <c r="E63" s="174"/>
      <c r="F63" s="175"/>
      <c r="G63" s="175"/>
    </row>
    <row r="64" spans="1:30" s="173" customFormat="1" x14ac:dyDescent="0.2">
      <c r="B64" s="174"/>
      <c r="C64" s="174"/>
      <c r="D64" s="174"/>
      <c r="E64" s="174"/>
      <c r="F64" s="175"/>
      <c r="G64" s="175"/>
    </row>
    <row r="65" spans="2:7" s="173" customFormat="1" x14ac:dyDescent="0.2">
      <c r="B65" s="174"/>
      <c r="C65" s="174"/>
      <c r="D65" s="174"/>
      <c r="E65" s="174"/>
      <c r="F65" s="175"/>
      <c r="G65" s="175"/>
    </row>
    <row r="66" spans="2:7" s="173" customFormat="1" x14ac:dyDescent="0.2">
      <c r="B66" s="174"/>
      <c r="C66" s="174"/>
      <c r="D66" s="174"/>
      <c r="E66" s="174"/>
      <c r="F66" s="175"/>
      <c r="G66" s="175"/>
    </row>
    <row r="67" spans="2:7" s="173" customFormat="1" x14ac:dyDescent="0.2">
      <c r="B67" s="174"/>
      <c r="C67" s="174"/>
      <c r="D67" s="174"/>
      <c r="E67" s="174"/>
      <c r="F67" s="175"/>
      <c r="G67" s="175"/>
    </row>
    <row r="68" spans="2:7" s="173" customFormat="1" x14ac:dyDescent="0.2">
      <c r="B68" s="174"/>
      <c r="C68" s="174"/>
      <c r="D68" s="174"/>
      <c r="E68" s="174"/>
      <c r="F68" s="175"/>
      <c r="G68" s="175"/>
    </row>
    <row r="69" spans="2:7" s="173" customFormat="1" x14ac:dyDescent="0.2">
      <c r="B69" s="174"/>
      <c r="C69" s="174"/>
      <c r="D69" s="174"/>
      <c r="E69" s="174"/>
      <c r="F69" s="175"/>
      <c r="G69" s="175"/>
    </row>
    <row r="70" spans="2:7" s="173" customFormat="1" x14ac:dyDescent="0.2">
      <c r="B70" s="174"/>
      <c r="C70" s="174"/>
      <c r="D70" s="174"/>
      <c r="E70" s="174"/>
      <c r="F70" s="175"/>
      <c r="G70" s="175"/>
    </row>
    <row r="71" spans="2:7" s="173" customFormat="1" x14ac:dyDescent="0.2">
      <c r="B71" s="174"/>
      <c r="C71" s="174"/>
      <c r="D71" s="174"/>
      <c r="E71" s="174"/>
      <c r="F71" s="175"/>
      <c r="G71" s="175"/>
    </row>
    <row r="72" spans="2:7" s="173" customFormat="1" x14ac:dyDescent="0.2">
      <c r="B72" s="174"/>
      <c r="C72" s="174"/>
      <c r="D72" s="174"/>
      <c r="E72" s="174"/>
      <c r="F72" s="175"/>
      <c r="G72" s="175"/>
    </row>
    <row r="73" spans="2:7" s="173" customFormat="1" x14ac:dyDescent="0.2">
      <c r="B73" s="174"/>
      <c r="C73" s="174"/>
      <c r="D73" s="174"/>
      <c r="E73" s="174"/>
      <c r="F73" s="175"/>
      <c r="G73" s="175"/>
    </row>
    <row r="74" spans="2:7" s="173" customFormat="1" x14ac:dyDescent="0.2">
      <c r="B74" s="174"/>
      <c r="C74" s="174"/>
      <c r="D74" s="174"/>
      <c r="E74" s="174"/>
      <c r="F74" s="175"/>
      <c r="G74" s="175"/>
    </row>
    <row r="75" spans="2:7" s="173" customFormat="1" x14ac:dyDescent="0.2">
      <c r="B75" s="174"/>
      <c r="C75" s="174"/>
      <c r="D75" s="174"/>
      <c r="E75" s="174"/>
      <c r="F75" s="175"/>
      <c r="G75" s="175"/>
    </row>
    <row r="76" spans="2:7" s="173" customFormat="1" x14ac:dyDescent="0.2">
      <c r="B76" s="174"/>
      <c r="C76" s="174"/>
      <c r="D76" s="174"/>
      <c r="E76" s="174"/>
      <c r="F76" s="175"/>
      <c r="G76" s="175"/>
    </row>
    <row r="77" spans="2:7" s="173" customFormat="1" x14ac:dyDescent="0.2">
      <c r="B77" s="174"/>
      <c r="C77" s="174"/>
      <c r="D77" s="174"/>
      <c r="E77" s="174"/>
      <c r="F77" s="175"/>
      <c r="G77" s="175"/>
    </row>
    <row r="78" spans="2:7" s="173" customFormat="1" x14ac:dyDescent="0.2">
      <c r="B78" s="174"/>
      <c r="C78" s="174"/>
      <c r="D78" s="174"/>
      <c r="E78" s="174"/>
      <c r="F78" s="175"/>
      <c r="G78" s="175"/>
    </row>
    <row r="79" spans="2:7" s="173" customFormat="1" x14ac:dyDescent="0.2">
      <c r="B79" s="174"/>
      <c r="C79" s="174"/>
      <c r="D79" s="174"/>
      <c r="E79" s="174"/>
      <c r="F79" s="175"/>
      <c r="G79" s="175"/>
    </row>
    <row r="80" spans="2:7" s="173" customFormat="1" x14ac:dyDescent="0.2">
      <c r="B80" s="174"/>
      <c r="C80" s="174"/>
      <c r="D80" s="174"/>
      <c r="E80" s="174"/>
      <c r="F80" s="175"/>
      <c r="G80" s="175"/>
    </row>
    <row r="81" spans="2:7" s="173" customFormat="1" x14ac:dyDescent="0.2">
      <c r="B81" s="174"/>
      <c r="C81" s="174"/>
      <c r="D81" s="174"/>
      <c r="E81" s="174"/>
      <c r="F81" s="175"/>
      <c r="G81" s="175"/>
    </row>
    <row r="82" spans="2:7" s="173" customFormat="1" x14ac:dyDescent="0.2">
      <c r="B82" s="174"/>
      <c r="C82" s="174"/>
      <c r="D82" s="174"/>
      <c r="E82" s="174"/>
      <c r="F82" s="175"/>
      <c r="G82" s="175"/>
    </row>
    <row r="83" spans="2:7" s="173" customFormat="1" x14ac:dyDescent="0.2">
      <c r="B83" s="174"/>
      <c r="C83" s="174"/>
      <c r="D83" s="174"/>
      <c r="E83" s="174"/>
      <c r="F83" s="175"/>
      <c r="G83" s="175"/>
    </row>
    <row r="84" spans="2:7" s="173" customFormat="1" x14ac:dyDescent="0.2">
      <c r="B84" s="174"/>
      <c r="C84" s="174"/>
      <c r="D84" s="174"/>
      <c r="E84" s="174"/>
      <c r="F84" s="175"/>
      <c r="G84" s="175"/>
    </row>
    <row r="85" spans="2:7" s="173" customFormat="1" x14ac:dyDescent="0.2">
      <c r="B85" s="174"/>
      <c r="C85" s="174"/>
      <c r="D85" s="174"/>
      <c r="E85" s="174"/>
      <c r="F85" s="175"/>
      <c r="G85" s="175"/>
    </row>
    <row r="86" spans="2:7" s="173" customFormat="1" x14ac:dyDescent="0.2">
      <c r="B86" s="174"/>
      <c r="C86" s="174"/>
      <c r="D86" s="174"/>
      <c r="E86" s="174"/>
      <c r="F86" s="175"/>
      <c r="G86" s="175"/>
    </row>
    <row r="87" spans="2:7" s="173" customFormat="1" x14ac:dyDescent="0.2">
      <c r="B87" s="174"/>
      <c r="C87" s="174"/>
      <c r="D87" s="174"/>
      <c r="E87" s="174"/>
      <c r="F87" s="175"/>
      <c r="G87" s="175"/>
    </row>
    <row r="88" spans="2:7" s="173" customFormat="1" x14ac:dyDescent="0.2">
      <c r="B88" s="174"/>
      <c r="C88" s="174"/>
      <c r="D88" s="174"/>
      <c r="E88" s="174"/>
      <c r="F88" s="175"/>
      <c r="G88" s="175"/>
    </row>
    <row r="89" spans="2:7" s="173" customFormat="1" x14ac:dyDescent="0.2">
      <c r="B89" s="174"/>
      <c r="C89" s="174"/>
      <c r="D89" s="174"/>
      <c r="E89" s="174"/>
      <c r="F89" s="175"/>
      <c r="G89" s="175"/>
    </row>
    <row r="90" spans="2:7" s="173" customFormat="1" x14ac:dyDescent="0.2">
      <c r="B90" s="174"/>
      <c r="C90" s="174"/>
      <c r="D90" s="174"/>
      <c r="E90" s="174"/>
      <c r="F90" s="175"/>
      <c r="G90" s="175"/>
    </row>
    <row r="91" spans="2:7" s="173" customFormat="1" x14ac:dyDescent="0.2">
      <c r="B91" s="174"/>
      <c r="C91" s="174"/>
      <c r="D91" s="174"/>
      <c r="E91" s="174"/>
      <c r="F91" s="175"/>
      <c r="G91" s="175"/>
    </row>
    <row r="92" spans="2:7" s="173" customFormat="1" x14ac:dyDescent="0.2">
      <c r="B92" s="174"/>
      <c r="C92" s="174"/>
      <c r="D92" s="174"/>
      <c r="E92" s="174"/>
      <c r="F92" s="175"/>
      <c r="G92" s="175"/>
    </row>
    <row r="93" spans="2:7" s="173" customFormat="1" x14ac:dyDescent="0.2">
      <c r="B93" s="174"/>
      <c r="C93" s="174"/>
      <c r="D93" s="174"/>
      <c r="E93" s="174"/>
      <c r="F93" s="175"/>
      <c r="G93" s="175"/>
    </row>
    <row r="94" spans="2:7" s="173" customFormat="1" x14ac:dyDescent="0.2">
      <c r="B94" s="174"/>
      <c r="C94" s="174"/>
      <c r="D94" s="174"/>
      <c r="E94" s="174"/>
      <c r="F94" s="175"/>
      <c r="G94" s="175"/>
    </row>
    <row r="95" spans="2:7" s="173" customFormat="1" x14ac:dyDescent="0.2">
      <c r="B95" s="174"/>
      <c r="C95" s="174"/>
      <c r="D95" s="174"/>
      <c r="E95" s="174"/>
      <c r="F95" s="175"/>
      <c r="G95" s="175"/>
    </row>
    <row r="96" spans="2:7" s="173" customFormat="1" x14ac:dyDescent="0.2">
      <c r="B96" s="174"/>
      <c r="C96" s="174"/>
      <c r="D96" s="174"/>
      <c r="E96" s="174"/>
      <c r="F96" s="175"/>
      <c r="G96" s="175"/>
    </row>
    <row r="97" spans="1:30" s="173" customFormat="1" x14ac:dyDescent="0.2">
      <c r="B97" s="174"/>
      <c r="C97" s="174"/>
      <c r="D97" s="174"/>
      <c r="E97" s="174"/>
      <c r="F97" s="175"/>
      <c r="G97" s="175"/>
    </row>
    <row r="98" spans="1:30" s="173" customFormat="1" x14ac:dyDescent="0.2">
      <c r="B98" s="174"/>
      <c r="C98" s="174"/>
      <c r="D98" s="174"/>
      <c r="E98" s="174"/>
      <c r="F98" s="175"/>
      <c r="G98" s="175"/>
    </row>
    <row r="99" spans="1:30" s="173" customFormat="1" x14ac:dyDescent="0.2">
      <c r="B99" s="174"/>
      <c r="C99" s="174"/>
      <c r="D99" s="174"/>
      <c r="E99" s="174"/>
      <c r="F99" s="175"/>
      <c r="G99" s="175"/>
    </row>
    <row r="100" spans="1:30" s="173" customFormat="1" x14ac:dyDescent="0.2">
      <c r="B100" s="174"/>
      <c r="C100" s="174"/>
      <c r="D100" s="174"/>
      <c r="E100" s="174"/>
      <c r="F100" s="175"/>
      <c r="G100" s="175"/>
    </row>
    <row r="101" spans="1:30" s="173" customFormat="1" x14ac:dyDescent="0.2">
      <c r="B101" s="174"/>
      <c r="C101" s="174"/>
      <c r="D101" s="174"/>
      <c r="E101" s="174"/>
      <c r="F101" s="175"/>
      <c r="G101" s="175"/>
    </row>
    <row r="102" spans="1:30" s="173" customFormat="1" x14ac:dyDescent="0.2">
      <c r="B102" s="174"/>
      <c r="C102" s="174"/>
      <c r="D102" s="174"/>
      <c r="E102" s="174"/>
      <c r="F102" s="175"/>
      <c r="G102" s="175"/>
    </row>
    <row r="103" spans="1:30" s="173" customFormat="1" x14ac:dyDescent="0.2">
      <c r="B103" s="174"/>
      <c r="C103" s="174"/>
      <c r="D103" s="174"/>
      <c r="E103" s="174"/>
      <c r="F103" s="175"/>
      <c r="G103" s="175"/>
    </row>
    <row r="104" spans="1:30" s="173" customFormat="1" x14ac:dyDescent="0.2">
      <c r="B104" s="174"/>
      <c r="C104" s="174"/>
      <c r="D104" s="174"/>
      <c r="E104" s="174"/>
      <c r="F104" s="175"/>
      <c r="G104" s="175"/>
    </row>
    <row r="105" spans="1:30" s="173" customFormat="1" x14ac:dyDescent="0.2">
      <c r="B105" s="174"/>
      <c r="C105" s="174"/>
      <c r="D105" s="174"/>
      <c r="E105" s="174"/>
      <c r="F105" s="175"/>
      <c r="G105" s="175"/>
    </row>
    <row r="106" spans="1:30" s="173" customFormat="1" x14ac:dyDescent="0.2">
      <c r="B106" s="174"/>
      <c r="C106" s="174"/>
      <c r="D106" s="174"/>
      <c r="E106" s="174"/>
      <c r="F106" s="175"/>
      <c r="G106" s="175"/>
    </row>
    <row r="107" spans="1:30" x14ac:dyDescent="0.2">
      <c r="A107" s="173"/>
      <c r="B107" s="174"/>
      <c r="C107" s="174"/>
      <c r="D107" s="174"/>
      <c r="E107" s="174"/>
      <c r="F107" s="175"/>
      <c r="G107" s="175"/>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row>
    <row r="108" spans="1:30" x14ac:dyDescent="0.2">
      <c r="A108" s="173"/>
      <c r="B108" s="174"/>
      <c r="C108" s="174"/>
      <c r="D108" s="174"/>
      <c r="E108" s="174"/>
      <c r="F108" s="175"/>
      <c r="G108" s="175"/>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row>
    <row r="109" spans="1:30" x14ac:dyDescent="0.2">
      <c r="A109" s="173"/>
      <c r="B109" s="174"/>
      <c r="C109" s="174"/>
      <c r="D109" s="174"/>
      <c r="E109" s="174"/>
      <c r="F109" s="175"/>
      <c r="G109" s="175"/>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row>
    <row r="110" spans="1:30" x14ac:dyDescent="0.2">
      <c r="A110" s="173"/>
      <c r="B110" s="174"/>
      <c r="C110" s="174"/>
      <c r="D110" s="174"/>
      <c r="E110" s="174"/>
      <c r="F110" s="175"/>
      <c r="G110" s="175"/>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row>
    <row r="111" spans="1:30" x14ac:dyDescent="0.2">
      <c r="A111" s="173"/>
      <c r="B111" s="174"/>
      <c r="C111" s="174"/>
      <c r="D111" s="174"/>
      <c r="E111" s="174"/>
      <c r="F111" s="175"/>
      <c r="G111" s="175"/>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row>
    <row r="112" spans="1:30" x14ac:dyDescent="0.2">
      <c r="A112" s="173"/>
      <c r="B112" s="174"/>
      <c r="C112" s="174"/>
      <c r="D112" s="174"/>
      <c r="E112" s="174"/>
      <c r="F112" s="175"/>
      <c r="G112" s="175"/>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row>
    <row r="113" spans="1:30" x14ac:dyDescent="0.2">
      <c r="A113" s="173"/>
      <c r="B113" s="174"/>
      <c r="C113" s="174"/>
      <c r="D113" s="174"/>
      <c r="E113" s="174"/>
      <c r="F113" s="175"/>
      <c r="G113" s="175"/>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row>
    <row r="114" spans="1:30" x14ac:dyDescent="0.2">
      <c r="A114" s="173"/>
      <c r="B114" s="174"/>
      <c r="C114" s="174"/>
      <c r="D114" s="174"/>
      <c r="E114" s="174"/>
      <c r="F114" s="175"/>
      <c r="G114" s="175"/>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row>
    <row r="115" spans="1:30" x14ac:dyDescent="0.2">
      <c r="A115" s="173"/>
      <c r="B115" s="174"/>
      <c r="C115" s="174"/>
      <c r="D115" s="174"/>
      <c r="E115" s="174"/>
      <c r="F115" s="175"/>
      <c r="G115" s="175"/>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row>
    <row r="116" spans="1:30" x14ac:dyDescent="0.2">
      <c r="A116" s="173"/>
      <c r="B116" s="174"/>
      <c r="C116" s="174"/>
      <c r="D116" s="174"/>
      <c r="E116" s="174"/>
      <c r="F116" s="175"/>
      <c r="G116" s="175"/>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row>
    <row r="117" spans="1:30" x14ac:dyDescent="0.2">
      <c r="A117" s="173"/>
      <c r="B117" s="174"/>
      <c r="C117" s="174"/>
      <c r="D117" s="174"/>
      <c r="E117" s="174"/>
      <c r="F117" s="175"/>
      <c r="G117" s="175"/>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row>
    <row r="118" spans="1:30" x14ac:dyDescent="0.2">
      <c r="A118" s="173"/>
      <c r="B118" s="174"/>
      <c r="C118" s="174"/>
      <c r="D118" s="174"/>
      <c r="E118" s="174"/>
      <c r="F118" s="175"/>
      <c r="G118" s="175"/>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row>
    <row r="119" spans="1:30" x14ac:dyDescent="0.2">
      <c r="A119" s="173"/>
      <c r="B119" s="174"/>
      <c r="C119" s="174"/>
      <c r="D119" s="174"/>
      <c r="E119" s="174"/>
      <c r="F119" s="175"/>
      <c r="G119" s="175"/>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row>
    <row r="120" spans="1:30" x14ac:dyDescent="0.2">
      <c r="A120" s="173"/>
      <c r="B120" s="174"/>
      <c r="C120" s="174"/>
      <c r="D120" s="174"/>
      <c r="E120" s="174"/>
      <c r="F120" s="175"/>
      <c r="G120" s="175"/>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row>
    <row r="121" spans="1:30" x14ac:dyDescent="0.2">
      <c r="A121" s="173"/>
      <c r="B121" s="174"/>
      <c r="C121" s="174"/>
      <c r="D121" s="174"/>
      <c r="E121" s="174"/>
      <c r="F121" s="175"/>
      <c r="G121" s="175"/>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row>
    <row r="122" spans="1:30" x14ac:dyDescent="0.2">
      <c r="A122" s="173"/>
      <c r="B122" s="174"/>
      <c r="C122" s="174"/>
      <c r="D122" s="174"/>
      <c r="E122" s="174"/>
      <c r="F122" s="175"/>
      <c r="G122" s="175"/>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row>
    <row r="123" spans="1:30" x14ac:dyDescent="0.2">
      <c r="A123" s="173"/>
      <c r="B123" s="174"/>
      <c r="C123" s="174"/>
      <c r="D123" s="174"/>
      <c r="E123" s="174"/>
      <c r="F123" s="175"/>
      <c r="G123" s="175"/>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row>
    <row r="124" spans="1:30" x14ac:dyDescent="0.2">
      <c r="A124" s="173"/>
      <c r="B124" s="174"/>
      <c r="C124" s="174"/>
      <c r="D124" s="174"/>
      <c r="E124" s="174"/>
      <c r="F124" s="175"/>
      <c r="G124" s="175"/>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row>
    <row r="125" spans="1:30" x14ac:dyDescent="0.2">
      <c r="A125" s="173"/>
      <c r="B125" s="174"/>
      <c r="C125" s="174"/>
      <c r="D125" s="174"/>
      <c r="E125" s="174"/>
      <c r="F125" s="175"/>
      <c r="G125" s="175"/>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row>
    <row r="126" spans="1:30" x14ac:dyDescent="0.2">
      <c r="A126" s="173"/>
      <c r="B126" s="174"/>
      <c r="C126" s="174"/>
      <c r="D126" s="174"/>
      <c r="E126" s="174"/>
      <c r="F126" s="175"/>
      <c r="G126" s="175"/>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row>
    <row r="127" spans="1:30" x14ac:dyDescent="0.2">
      <c r="A127" s="173"/>
      <c r="B127" s="174"/>
      <c r="C127" s="174"/>
      <c r="D127" s="174"/>
      <c r="E127" s="174"/>
      <c r="F127" s="175"/>
      <c r="G127" s="175"/>
      <c r="H127" s="173"/>
      <c r="I127" s="173"/>
      <c r="J127" s="173"/>
      <c r="K127" s="173"/>
      <c r="L127" s="173"/>
      <c r="M127" s="173"/>
      <c r="N127" s="173"/>
      <c r="O127" s="173"/>
      <c r="P127" s="173"/>
      <c r="Q127" s="173"/>
      <c r="R127" s="173"/>
      <c r="S127" s="173"/>
      <c r="T127" s="173"/>
      <c r="U127" s="173"/>
      <c r="V127" s="173"/>
      <c r="W127" s="173"/>
      <c r="X127" s="173"/>
      <c r="Y127" s="173"/>
      <c r="Z127" s="173"/>
      <c r="AA127" s="173"/>
      <c r="AB127" s="173"/>
      <c r="AC127" s="173"/>
      <c r="AD127" s="173"/>
    </row>
    <row r="128" spans="1:30" x14ac:dyDescent="0.2">
      <c r="A128" s="173"/>
      <c r="B128" s="174"/>
      <c r="C128" s="174"/>
      <c r="D128" s="174"/>
      <c r="E128" s="174"/>
      <c r="F128" s="175"/>
      <c r="G128" s="175"/>
      <c r="H128" s="173"/>
      <c r="I128" s="173"/>
      <c r="J128" s="173"/>
      <c r="K128" s="173"/>
      <c r="L128" s="173"/>
      <c r="M128" s="173"/>
      <c r="N128" s="173"/>
      <c r="O128" s="173"/>
      <c r="P128" s="173"/>
      <c r="Q128" s="173"/>
      <c r="R128" s="173"/>
      <c r="S128" s="173"/>
      <c r="T128" s="173"/>
      <c r="U128" s="173"/>
      <c r="V128" s="173"/>
      <c r="W128" s="173"/>
      <c r="X128" s="173"/>
      <c r="Y128" s="173"/>
      <c r="Z128" s="173"/>
      <c r="AA128" s="173"/>
      <c r="AB128" s="173"/>
      <c r="AC128" s="173"/>
      <c r="AD128" s="173"/>
    </row>
    <row r="129" spans="1:30" x14ac:dyDescent="0.2">
      <c r="A129" s="173"/>
      <c r="B129" s="174"/>
      <c r="C129" s="174"/>
      <c r="D129" s="174"/>
      <c r="E129" s="174"/>
      <c r="F129" s="175"/>
      <c r="G129" s="175"/>
      <c r="H129" s="173"/>
      <c r="I129" s="173"/>
      <c r="J129" s="173"/>
      <c r="K129" s="173"/>
      <c r="L129" s="173"/>
      <c r="M129" s="173"/>
      <c r="N129" s="173"/>
      <c r="O129" s="173"/>
      <c r="P129" s="173"/>
      <c r="Q129" s="173"/>
      <c r="R129" s="173"/>
      <c r="S129" s="173"/>
      <c r="T129" s="173"/>
      <c r="U129" s="173"/>
      <c r="V129" s="173"/>
      <c r="W129" s="173"/>
      <c r="X129" s="173"/>
      <c r="Y129" s="173"/>
      <c r="Z129" s="173"/>
      <c r="AA129" s="173"/>
      <c r="AB129" s="173"/>
      <c r="AC129" s="173"/>
      <c r="AD129" s="173"/>
    </row>
    <row r="130" spans="1:30" x14ac:dyDescent="0.2">
      <c r="A130" s="173"/>
      <c r="B130" s="174"/>
      <c r="C130" s="174"/>
      <c r="D130" s="174"/>
      <c r="E130" s="174"/>
      <c r="F130" s="175"/>
      <c r="G130" s="175"/>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row>
    <row r="131" spans="1:30" x14ac:dyDescent="0.2">
      <c r="A131" s="173"/>
      <c r="B131" s="174"/>
      <c r="C131" s="174"/>
      <c r="D131" s="174"/>
      <c r="E131" s="174"/>
      <c r="F131" s="175"/>
      <c r="G131" s="175"/>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row>
    <row r="132" spans="1:30" x14ac:dyDescent="0.2">
      <c r="A132" s="173"/>
      <c r="B132" s="174"/>
      <c r="C132" s="174"/>
      <c r="D132" s="174"/>
      <c r="E132" s="174"/>
      <c r="F132" s="175"/>
      <c r="G132" s="175"/>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row>
    <row r="133" spans="1:30" x14ac:dyDescent="0.2">
      <c r="A133" s="173"/>
      <c r="B133" s="174"/>
      <c r="C133" s="174"/>
      <c r="D133" s="174"/>
      <c r="E133" s="174"/>
      <c r="F133" s="175"/>
      <c r="G133" s="175"/>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row>
    <row r="134" spans="1:30" x14ac:dyDescent="0.2">
      <c r="A134" s="173"/>
      <c r="B134" s="174"/>
      <c r="C134" s="174"/>
      <c r="D134" s="174"/>
      <c r="E134" s="174"/>
      <c r="F134" s="175"/>
      <c r="G134" s="175"/>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c r="AD134" s="173"/>
    </row>
    <row r="135" spans="1:30" x14ac:dyDescent="0.2">
      <c r="A135" s="173"/>
      <c r="B135" s="174"/>
      <c r="C135" s="174"/>
      <c r="D135" s="174"/>
      <c r="E135" s="174"/>
      <c r="F135" s="175"/>
      <c r="G135" s="175"/>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row>
    <row r="136" spans="1:30" x14ac:dyDescent="0.2">
      <c r="A136" s="173"/>
      <c r="B136" s="174"/>
      <c r="C136" s="174"/>
      <c r="D136" s="174"/>
      <c r="E136" s="174"/>
      <c r="F136" s="175"/>
      <c r="G136" s="175"/>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row>
    <row r="137" spans="1:30" x14ac:dyDescent="0.2">
      <c r="A137" s="173"/>
      <c r="B137" s="174"/>
      <c r="C137" s="174"/>
      <c r="D137" s="174"/>
      <c r="E137" s="174"/>
      <c r="F137" s="175"/>
      <c r="G137" s="175"/>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173"/>
      <c r="AD137" s="173"/>
    </row>
    <row r="138" spans="1:30" x14ac:dyDescent="0.2">
      <c r="A138" s="173"/>
      <c r="B138" s="174"/>
      <c r="C138" s="174"/>
      <c r="D138" s="174"/>
      <c r="E138" s="174"/>
      <c r="F138" s="175"/>
      <c r="G138" s="175"/>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row>
    <row r="139" spans="1:30" x14ac:dyDescent="0.2">
      <c r="A139" s="173"/>
      <c r="B139" s="174"/>
      <c r="C139" s="174"/>
      <c r="D139" s="174"/>
      <c r="E139" s="174"/>
      <c r="F139" s="175"/>
      <c r="G139" s="175"/>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row>
    <row r="140" spans="1:30" x14ac:dyDescent="0.2">
      <c r="A140" s="173"/>
      <c r="B140" s="174"/>
      <c r="C140" s="174"/>
      <c r="D140" s="174"/>
      <c r="E140" s="174"/>
      <c r="F140" s="175"/>
      <c r="G140" s="175"/>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row>
    <row r="141" spans="1:30" x14ac:dyDescent="0.2">
      <c r="A141" s="173"/>
      <c r="B141" s="174"/>
      <c r="C141" s="174"/>
      <c r="D141" s="174"/>
      <c r="E141" s="174"/>
      <c r="F141" s="175"/>
      <c r="G141" s="175"/>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row>
    <row r="142" spans="1:30" x14ac:dyDescent="0.2">
      <c r="A142" s="173"/>
      <c r="B142" s="174"/>
      <c r="C142" s="174"/>
      <c r="D142" s="174"/>
      <c r="E142" s="174"/>
      <c r="F142" s="175"/>
      <c r="G142" s="175"/>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row>
    <row r="143" spans="1:30" x14ac:dyDescent="0.2">
      <c r="A143" s="173"/>
      <c r="B143" s="174"/>
      <c r="C143" s="174"/>
      <c r="D143" s="174"/>
      <c r="E143" s="174"/>
      <c r="F143" s="175"/>
      <c r="G143" s="175"/>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row>
    <row r="144" spans="1:30" x14ac:dyDescent="0.2">
      <c r="A144" s="173"/>
      <c r="B144" s="174"/>
      <c r="C144" s="174"/>
      <c r="D144" s="174"/>
      <c r="E144" s="174"/>
      <c r="F144" s="175"/>
      <c r="G144" s="175"/>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row>
    <row r="145" spans="1:30" x14ac:dyDescent="0.2">
      <c r="A145" s="173"/>
      <c r="B145" s="174"/>
      <c r="C145" s="174"/>
      <c r="D145" s="174"/>
      <c r="E145" s="174"/>
      <c r="F145" s="175"/>
      <c r="G145" s="175"/>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row>
    <row r="146" spans="1:30" x14ac:dyDescent="0.2">
      <c r="A146" s="173"/>
      <c r="B146" s="174"/>
      <c r="C146" s="174"/>
      <c r="D146" s="174"/>
      <c r="E146" s="174"/>
      <c r="F146" s="175"/>
      <c r="G146" s="175"/>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row>
    <row r="147" spans="1:30" x14ac:dyDescent="0.2">
      <c r="A147" s="173"/>
      <c r="B147" s="174"/>
      <c r="C147" s="174"/>
      <c r="D147" s="174"/>
      <c r="E147" s="174"/>
      <c r="F147" s="175"/>
      <c r="G147" s="175"/>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row>
    <row r="148" spans="1:30" x14ac:dyDescent="0.2">
      <c r="A148" s="173"/>
      <c r="B148" s="174"/>
      <c r="C148" s="174"/>
      <c r="D148" s="174"/>
      <c r="E148" s="174"/>
      <c r="F148" s="175"/>
      <c r="G148" s="175"/>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row>
    <row r="149" spans="1:30" x14ac:dyDescent="0.2">
      <c r="A149" s="173"/>
      <c r="B149" s="174"/>
      <c r="C149" s="174"/>
      <c r="D149" s="174"/>
      <c r="E149" s="174"/>
      <c r="F149" s="175"/>
      <c r="G149" s="175"/>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row>
    <row r="150" spans="1:30" x14ac:dyDescent="0.2">
      <c r="A150" s="173"/>
      <c r="B150" s="174"/>
      <c r="C150" s="174"/>
      <c r="D150" s="174"/>
      <c r="E150" s="174"/>
      <c r="F150" s="175"/>
      <c r="G150" s="175"/>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row>
    <row r="151" spans="1:30" x14ac:dyDescent="0.2">
      <c r="A151" s="173"/>
      <c r="B151" s="174"/>
      <c r="C151" s="174"/>
      <c r="D151" s="174"/>
      <c r="E151" s="174"/>
      <c r="F151" s="175"/>
      <c r="G151" s="175"/>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row>
    <row r="152" spans="1:30" x14ac:dyDescent="0.2">
      <c r="A152" s="173"/>
      <c r="B152" s="174"/>
      <c r="C152" s="174"/>
      <c r="D152" s="174"/>
      <c r="E152" s="174"/>
      <c r="F152" s="175"/>
      <c r="G152" s="175"/>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row>
    <row r="153" spans="1:30" x14ac:dyDescent="0.2">
      <c r="A153" s="173"/>
      <c r="B153" s="174"/>
      <c r="C153" s="174"/>
      <c r="D153" s="174"/>
      <c r="E153" s="174"/>
      <c r="F153" s="175"/>
      <c r="G153" s="175"/>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row>
    <row r="154" spans="1:30" x14ac:dyDescent="0.2">
      <c r="A154" s="173"/>
      <c r="B154" s="174"/>
      <c r="C154" s="174"/>
      <c r="D154" s="174"/>
      <c r="E154" s="174"/>
      <c r="F154" s="175"/>
      <c r="G154" s="175"/>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row>
    <row r="155" spans="1:30" x14ac:dyDescent="0.2">
      <c r="A155" s="173"/>
      <c r="B155" s="174"/>
      <c r="C155" s="174"/>
      <c r="D155" s="174"/>
      <c r="E155" s="174"/>
      <c r="F155" s="175"/>
      <c r="G155" s="175"/>
      <c r="H155" s="173"/>
      <c r="I155" s="173"/>
      <c r="J155" s="173"/>
      <c r="K155" s="173"/>
      <c r="L155" s="173"/>
      <c r="M155" s="173"/>
      <c r="N155" s="173"/>
      <c r="O155" s="173"/>
      <c r="P155" s="173"/>
      <c r="Q155" s="173"/>
      <c r="R155" s="173"/>
      <c r="S155" s="173"/>
      <c r="T155" s="173"/>
      <c r="U155" s="173"/>
      <c r="V155" s="173"/>
      <c r="W155" s="173"/>
      <c r="X155" s="173"/>
      <c r="Y155" s="173"/>
      <c r="Z155" s="173"/>
      <c r="AA155" s="173"/>
      <c r="AB155" s="173"/>
      <c r="AC155" s="173"/>
      <c r="AD155" s="173"/>
    </row>
    <row r="156" spans="1:30" x14ac:dyDescent="0.2">
      <c r="A156" s="173"/>
      <c r="B156" s="174"/>
      <c r="C156" s="174"/>
      <c r="D156" s="174"/>
      <c r="E156" s="174"/>
      <c r="F156" s="175"/>
      <c r="G156" s="175"/>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row>
    <row r="157" spans="1:30" x14ac:dyDescent="0.2">
      <c r="A157" s="173"/>
      <c r="B157" s="174"/>
      <c r="C157" s="174"/>
      <c r="D157" s="174"/>
      <c r="E157" s="174"/>
      <c r="F157" s="175"/>
      <c r="G157" s="175"/>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row>
    <row r="158" spans="1:30" x14ac:dyDescent="0.2">
      <c r="A158" s="173"/>
      <c r="B158" s="174"/>
      <c r="C158" s="174"/>
      <c r="D158" s="174"/>
      <c r="E158" s="174"/>
      <c r="F158" s="175"/>
      <c r="G158" s="175"/>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row>
    <row r="159" spans="1:30" x14ac:dyDescent="0.2">
      <c r="A159" s="173"/>
      <c r="B159" s="174"/>
      <c r="C159" s="174"/>
      <c r="D159" s="174"/>
      <c r="E159" s="174"/>
      <c r="F159" s="175"/>
      <c r="G159" s="175"/>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row>
    <row r="160" spans="1:30" x14ac:dyDescent="0.2">
      <c r="A160" s="173"/>
      <c r="B160" s="174"/>
      <c r="C160" s="174"/>
      <c r="D160" s="174"/>
      <c r="E160" s="174"/>
      <c r="F160" s="175"/>
      <c r="G160" s="175"/>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row>
    <row r="161" spans="1:30" x14ac:dyDescent="0.2">
      <c r="A161" s="173"/>
      <c r="B161" s="174"/>
      <c r="C161" s="174"/>
      <c r="D161" s="174"/>
      <c r="E161" s="174"/>
      <c r="F161" s="175"/>
      <c r="G161" s="175"/>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row>
    <row r="162" spans="1:30" x14ac:dyDescent="0.2">
      <c r="A162" s="173"/>
      <c r="B162" s="174"/>
      <c r="C162" s="174"/>
      <c r="D162" s="174"/>
      <c r="E162" s="174"/>
      <c r="F162" s="175"/>
      <c r="G162" s="175"/>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row>
    <row r="163" spans="1:30" x14ac:dyDescent="0.2">
      <c r="A163" s="173"/>
      <c r="B163" s="174"/>
      <c r="C163" s="174"/>
      <c r="D163" s="174"/>
      <c r="E163" s="174"/>
      <c r="F163" s="175"/>
      <c r="G163" s="175"/>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row>
    <row r="164" spans="1:30" x14ac:dyDescent="0.2">
      <c r="A164" s="173"/>
      <c r="B164" s="174"/>
      <c r="C164" s="174"/>
      <c r="D164" s="174"/>
      <c r="E164" s="174"/>
      <c r="F164" s="175"/>
      <c r="G164" s="175"/>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row>
    <row r="165" spans="1:30" x14ac:dyDescent="0.2">
      <c r="A165" s="173"/>
      <c r="B165" s="174"/>
      <c r="C165" s="174"/>
      <c r="D165" s="174"/>
      <c r="E165" s="174"/>
      <c r="F165" s="175"/>
      <c r="G165" s="175"/>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row>
    <row r="166" spans="1:30" x14ac:dyDescent="0.2">
      <c r="A166" s="173"/>
      <c r="B166" s="174"/>
      <c r="C166" s="174"/>
      <c r="D166" s="174"/>
      <c r="E166" s="174"/>
      <c r="F166" s="175"/>
      <c r="G166" s="175"/>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row>
    <row r="167" spans="1:30" x14ac:dyDescent="0.2">
      <c r="A167" s="173"/>
      <c r="B167" s="174"/>
      <c r="C167" s="174"/>
      <c r="D167" s="174"/>
      <c r="E167" s="174"/>
      <c r="F167" s="175"/>
      <c r="G167" s="175"/>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row>
    <row r="168" spans="1:30" x14ac:dyDescent="0.2">
      <c r="A168" s="173"/>
      <c r="B168" s="174"/>
      <c r="C168" s="174"/>
      <c r="D168" s="174"/>
      <c r="E168" s="174"/>
      <c r="F168" s="175"/>
      <c r="G168" s="175"/>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row>
    <row r="169" spans="1:30" x14ac:dyDescent="0.2">
      <c r="A169" s="173"/>
      <c r="B169" s="174"/>
      <c r="C169" s="174"/>
      <c r="D169" s="174"/>
      <c r="E169" s="174"/>
      <c r="F169" s="175"/>
      <c r="G169" s="175"/>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row>
  </sheetData>
  <sheetProtection password="D13D" sheet="1" objects="1" scenarios="1" insertRows="0" deleteRows="0" selectLockedCells="1"/>
  <mergeCells count="83">
    <mergeCell ref="Y16:AC16"/>
    <mergeCell ref="B15:AC15"/>
    <mergeCell ref="L60:M60"/>
    <mergeCell ref="L53:M53"/>
    <mergeCell ref="L54:M54"/>
    <mergeCell ref="L56:M56"/>
    <mergeCell ref="L57:M57"/>
    <mergeCell ref="L58:M58"/>
    <mergeCell ref="L59:M59"/>
    <mergeCell ref="L52:M52"/>
    <mergeCell ref="L38:M38"/>
    <mergeCell ref="L39:M39"/>
    <mergeCell ref="L41:M41"/>
    <mergeCell ref="L42:M42"/>
    <mergeCell ref="L43:M43"/>
    <mergeCell ref="L45:M45"/>
    <mergeCell ref="L51:M51"/>
    <mergeCell ref="L36:M36"/>
    <mergeCell ref="L37:M37"/>
    <mergeCell ref="L26:M26"/>
    <mergeCell ref="L27:M27"/>
    <mergeCell ref="L28:M28"/>
    <mergeCell ref="L29:M29"/>
    <mergeCell ref="L30:M30"/>
    <mergeCell ref="L31:M31"/>
    <mergeCell ref="L44:M44"/>
    <mergeCell ref="L46:M46"/>
    <mergeCell ref="L47:M47"/>
    <mergeCell ref="L49:M49"/>
    <mergeCell ref="L50:M50"/>
    <mergeCell ref="A26:A39"/>
    <mergeCell ref="A41:A47"/>
    <mergeCell ref="A49:A54"/>
    <mergeCell ref="A56:A60"/>
    <mergeCell ref="P6:P7"/>
    <mergeCell ref="L6:M7"/>
    <mergeCell ref="P17:P18"/>
    <mergeCell ref="L8:M8"/>
    <mergeCell ref="L9:M9"/>
    <mergeCell ref="L10:M10"/>
    <mergeCell ref="L11:M11"/>
    <mergeCell ref="L17:M18"/>
    <mergeCell ref="L21:M21"/>
    <mergeCell ref="L22:M22"/>
    <mergeCell ref="L23:M23"/>
    <mergeCell ref="L35:M35"/>
    <mergeCell ref="AB17:AB18"/>
    <mergeCell ref="A20:A24"/>
    <mergeCell ref="L24:M24"/>
    <mergeCell ref="I17:I18"/>
    <mergeCell ref="J17:K17"/>
    <mergeCell ref="N17:O17"/>
    <mergeCell ref="Q17:Q18"/>
    <mergeCell ref="B17:B18"/>
    <mergeCell ref="C17:C18"/>
    <mergeCell ref="E17:E18"/>
    <mergeCell ref="F17:F18"/>
    <mergeCell ref="G17:G18"/>
    <mergeCell ref="H17:H18"/>
    <mergeCell ref="N6:O6"/>
    <mergeCell ref="Q6:Q7"/>
    <mergeCell ref="R17:R18"/>
    <mergeCell ref="S17:U17"/>
    <mergeCell ref="V17:W17"/>
    <mergeCell ref="B16:W16"/>
    <mergeCell ref="D6:D7"/>
    <mergeCell ref="D17:D18"/>
    <mergeCell ref="A1:AD1"/>
    <mergeCell ref="B2:AD2"/>
    <mergeCell ref="B3:AD3"/>
    <mergeCell ref="B4:AD4"/>
    <mergeCell ref="B6:B7"/>
    <mergeCell ref="C6:C7"/>
    <mergeCell ref="E6:E7"/>
    <mergeCell ref="F6:F7"/>
    <mergeCell ref="G6:G7"/>
    <mergeCell ref="H6:H7"/>
    <mergeCell ref="R6:R7"/>
    <mergeCell ref="S6:U6"/>
    <mergeCell ref="V6:W6"/>
    <mergeCell ref="AB6:AB7"/>
    <mergeCell ref="I6:I7"/>
    <mergeCell ref="J6:K6"/>
  </mergeCells>
  <pageMargins left="0.75" right="0.75" top="1" bottom="1" header="0.5" footer="0.5"/>
  <pageSetup paperSize="8" scale="34" orientation="landscape"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E159"/>
  <sheetViews>
    <sheetView zoomScale="55" zoomScaleNormal="55" zoomScalePageLayoutView="55" workbookViewId="0">
      <selection activeCell="B29" sqref="A29:XFD29"/>
    </sheetView>
  </sheetViews>
  <sheetFormatPr defaultColWidth="9.125" defaultRowHeight="15" x14ac:dyDescent="0.2"/>
  <cols>
    <col min="1" max="1" width="19.5" style="115" customWidth="1"/>
    <col min="2" max="2" width="28.375" style="133" customWidth="1"/>
    <col min="3" max="4" width="14.125" style="133" customWidth="1"/>
    <col min="5" max="5" width="47.625" style="148" customWidth="1"/>
    <col min="6" max="6" width="35.625" style="148" customWidth="1"/>
    <col min="7" max="7" width="20.625" style="115" customWidth="1"/>
    <col min="8" max="8" width="20" style="115" customWidth="1"/>
    <col min="9" max="16" width="14.375" style="115" customWidth="1"/>
    <col min="17" max="18" width="19.375" style="115" customWidth="1"/>
    <col min="19" max="19" width="13" style="115" customWidth="1"/>
    <col min="20" max="21" width="13.125" style="115" customWidth="1"/>
    <col min="22" max="22" width="14.125" style="115" customWidth="1"/>
    <col min="23" max="23" width="14.375" style="115" customWidth="1"/>
    <col min="24" max="24" width="5" style="115" customWidth="1"/>
    <col min="25" max="27" width="18.875" style="115" customWidth="1"/>
    <col min="28" max="28" width="15.625" style="115" customWidth="1"/>
    <col min="29" max="30" width="14.375" style="115" customWidth="1"/>
    <col min="31" max="16384" width="9.125" style="115"/>
  </cols>
  <sheetData>
    <row r="1" spans="1:31" ht="129.94999999999999" customHeight="1" x14ac:dyDescent="0.2">
      <c r="A1" s="213" t="s">
        <v>261</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5"/>
    </row>
    <row r="2" spans="1:31" ht="15" customHeight="1" x14ac:dyDescent="0.2">
      <c r="A2" s="68" t="s">
        <v>0</v>
      </c>
      <c r="B2" s="283" t="str">
        <f>'Cover Sheet'!C17</f>
        <v xml:space="preserve">(Instruction -You MUST enter your organisation name into cell 17c on the Cover Sheet tab)  </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4"/>
    </row>
    <row r="3" spans="1:31" ht="15" customHeight="1" x14ac:dyDescent="0.2">
      <c r="A3" s="116"/>
      <c r="B3" s="285" t="s">
        <v>238</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6"/>
    </row>
    <row r="4" spans="1:31" ht="15.95" customHeight="1" thickBot="1" x14ac:dyDescent="0.25">
      <c r="A4" s="117"/>
      <c r="B4" s="287" t="s">
        <v>239</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8"/>
    </row>
    <row r="5" spans="1:31" ht="22.5" customHeight="1" x14ac:dyDescent="0.25">
      <c r="A5" s="118" t="s">
        <v>153</v>
      </c>
      <c r="B5" s="119"/>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76"/>
      <c r="AE5" s="121"/>
    </row>
    <row r="6" spans="1:31" ht="60.75" customHeight="1" x14ac:dyDescent="0.2">
      <c r="A6" s="122"/>
      <c r="B6" s="232" t="s">
        <v>8</v>
      </c>
      <c r="C6" s="232" t="s">
        <v>9</v>
      </c>
      <c r="D6" s="232" t="s">
        <v>6</v>
      </c>
      <c r="E6" s="232" t="s">
        <v>154</v>
      </c>
      <c r="F6" s="232" t="s">
        <v>155</v>
      </c>
      <c r="G6" s="289" t="s">
        <v>156</v>
      </c>
      <c r="H6" s="232" t="s">
        <v>157</v>
      </c>
      <c r="I6" s="232" t="s">
        <v>10</v>
      </c>
      <c r="J6" s="232"/>
      <c r="K6" s="232" t="s">
        <v>158</v>
      </c>
      <c r="L6" s="232"/>
      <c r="M6" s="232" t="s">
        <v>159</v>
      </c>
      <c r="N6" s="232"/>
      <c r="O6" s="232" t="s">
        <v>12</v>
      </c>
      <c r="P6" s="233"/>
      <c r="Q6" s="232" t="s">
        <v>13</v>
      </c>
      <c r="R6" s="232" t="s">
        <v>14</v>
      </c>
      <c r="S6" s="232" t="s">
        <v>15</v>
      </c>
      <c r="T6" s="232"/>
      <c r="U6" s="232"/>
      <c r="V6" s="232" t="s">
        <v>16</v>
      </c>
      <c r="W6" s="232"/>
      <c r="X6" s="123"/>
      <c r="Y6" s="62" t="s">
        <v>208</v>
      </c>
      <c r="Z6" s="62" t="s">
        <v>210</v>
      </c>
      <c r="AA6" s="62" t="s">
        <v>215</v>
      </c>
      <c r="AB6" s="232" t="s">
        <v>235</v>
      </c>
      <c r="AC6" s="232" t="s">
        <v>17</v>
      </c>
      <c r="AD6" s="233"/>
      <c r="AE6" s="121"/>
    </row>
    <row r="7" spans="1:31" ht="48.75" customHeight="1" x14ac:dyDescent="0.2">
      <c r="A7" s="122"/>
      <c r="B7" s="232"/>
      <c r="C7" s="232"/>
      <c r="D7" s="232"/>
      <c r="E7" s="232"/>
      <c r="F7" s="232"/>
      <c r="G7" s="255"/>
      <c r="H7" s="232"/>
      <c r="I7" s="62" t="s">
        <v>18</v>
      </c>
      <c r="J7" s="62" t="s">
        <v>19</v>
      </c>
      <c r="K7" s="232" t="s">
        <v>20</v>
      </c>
      <c r="L7" s="233"/>
      <c r="M7" s="62" t="s">
        <v>160</v>
      </c>
      <c r="N7" s="62" t="s">
        <v>161</v>
      </c>
      <c r="O7" s="62" t="s">
        <v>20</v>
      </c>
      <c r="P7" s="62" t="s">
        <v>147</v>
      </c>
      <c r="Q7" s="233"/>
      <c r="R7" s="233"/>
      <c r="S7" s="62" t="s">
        <v>330</v>
      </c>
      <c r="T7" s="62" t="s">
        <v>21</v>
      </c>
      <c r="U7" s="62" t="s">
        <v>22</v>
      </c>
      <c r="V7" s="62" t="s">
        <v>330</v>
      </c>
      <c r="W7" s="62" t="s">
        <v>21</v>
      </c>
      <c r="X7" s="123"/>
      <c r="Y7" s="62" t="s">
        <v>23</v>
      </c>
      <c r="Z7" s="62" t="s">
        <v>38</v>
      </c>
      <c r="AA7" s="62" t="s">
        <v>48</v>
      </c>
      <c r="AB7" s="233"/>
      <c r="AC7" s="62" t="s">
        <v>20</v>
      </c>
      <c r="AD7" s="62" t="s">
        <v>147</v>
      </c>
      <c r="AE7" s="121"/>
    </row>
    <row r="8" spans="1:31" s="133" customFormat="1" ht="75" customHeight="1" x14ac:dyDescent="0.25">
      <c r="A8" s="124"/>
      <c r="B8" s="125" t="s">
        <v>162</v>
      </c>
      <c r="C8" s="126">
        <v>123</v>
      </c>
      <c r="D8" s="126" t="s">
        <v>19</v>
      </c>
      <c r="E8" s="127" t="s">
        <v>29</v>
      </c>
      <c r="F8" s="126"/>
      <c r="G8" s="128">
        <v>10000</v>
      </c>
      <c r="H8" s="128">
        <v>1000000</v>
      </c>
      <c r="I8" s="126">
        <v>35</v>
      </c>
      <c r="J8" s="126">
        <v>35</v>
      </c>
      <c r="K8" s="126">
        <v>8.1</v>
      </c>
      <c r="L8" s="177">
        <v>8.1</v>
      </c>
      <c r="M8" s="126">
        <v>60</v>
      </c>
      <c r="N8" s="126">
        <v>30</v>
      </c>
      <c r="O8" s="126">
        <v>100</v>
      </c>
      <c r="P8" s="126">
        <v>100</v>
      </c>
      <c r="Q8" s="126" t="s">
        <v>163</v>
      </c>
      <c r="R8" s="126" t="s">
        <v>164</v>
      </c>
      <c r="S8" s="129">
        <v>0.5</v>
      </c>
      <c r="T8" s="129">
        <v>2</v>
      </c>
      <c r="U8" s="126">
        <v>0.1</v>
      </c>
      <c r="V8" s="126">
        <v>20</v>
      </c>
      <c r="W8" s="126">
        <v>100</v>
      </c>
      <c r="X8" s="130"/>
      <c r="Y8" s="126">
        <v>200</v>
      </c>
      <c r="Z8" s="126">
        <v>175</v>
      </c>
      <c r="AA8" s="126">
        <v>150</v>
      </c>
      <c r="AB8" s="126">
        <v>3500</v>
      </c>
      <c r="AC8" s="126">
        <v>3.0000000000000001E-3</v>
      </c>
      <c r="AD8" s="126">
        <v>0.03</v>
      </c>
      <c r="AE8" s="132"/>
    </row>
    <row r="9" spans="1:31" s="133" customFormat="1" ht="30.75" customHeight="1" x14ac:dyDescent="0.25">
      <c r="A9" s="124"/>
      <c r="B9" s="125"/>
      <c r="C9" s="126" t="s">
        <v>165</v>
      </c>
      <c r="D9" s="126"/>
      <c r="E9" s="126"/>
      <c r="F9" s="126" t="s">
        <v>331</v>
      </c>
      <c r="G9" s="126"/>
      <c r="H9" s="126"/>
      <c r="I9" s="126"/>
      <c r="J9" s="126"/>
      <c r="K9" s="126"/>
      <c r="L9" s="177"/>
      <c r="M9" s="126"/>
      <c r="N9" s="126"/>
      <c r="O9" s="126"/>
      <c r="P9" s="126"/>
      <c r="Q9" s="126"/>
      <c r="R9" s="126"/>
      <c r="S9" s="126"/>
      <c r="T9" s="126"/>
      <c r="U9" s="126"/>
      <c r="V9" s="126"/>
      <c r="W9" s="126"/>
      <c r="X9" s="130"/>
      <c r="Y9" s="126">
        <v>15</v>
      </c>
      <c r="Z9" s="126">
        <v>10</v>
      </c>
      <c r="AA9" s="126">
        <v>5</v>
      </c>
      <c r="AB9" s="126">
        <v>125</v>
      </c>
      <c r="AC9" s="126"/>
      <c r="AD9" s="126"/>
      <c r="AE9" s="132"/>
    </row>
    <row r="10" spans="1:31" s="133" customFormat="1" ht="30.75" customHeight="1" x14ac:dyDescent="0.25">
      <c r="A10" s="124"/>
      <c r="B10" s="125"/>
      <c r="C10" s="126" t="s">
        <v>166</v>
      </c>
      <c r="D10" s="126"/>
      <c r="E10" s="126"/>
      <c r="F10" s="126" t="s">
        <v>167</v>
      </c>
      <c r="G10" s="126"/>
      <c r="H10" s="126"/>
      <c r="I10" s="126"/>
      <c r="J10" s="126"/>
      <c r="K10" s="126"/>
      <c r="L10" s="177"/>
      <c r="M10" s="126"/>
      <c r="N10" s="126"/>
      <c r="O10" s="126"/>
      <c r="P10" s="126"/>
      <c r="Q10" s="126"/>
      <c r="R10" s="126"/>
      <c r="S10" s="126"/>
      <c r="T10" s="126"/>
      <c r="U10" s="126"/>
      <c r="V10" s="126"/>
      <c r="W10" s="126"/>
      <c r="X10" s="130"/>
      <c r="Y10" s="126">
        <v>50</v>
      </c>
      <c r="Z10" s="126">
        <v>40</v>
      </c>
      <c r="AA10" s="126">
        <v>30</v>
      </c>
      <c r="AB10" s="126">
        <v>700</v>
      </c>
      <c r="AC10" s="126"/>
      <c r="AD10" s="126"/>
      <c r="AE10" s="132"/>
    </row>
    <row r="11" spans="1:31" s="133" customFormat="1" ht="30.75" customHeight="1" x14ac:dyDescent="0.25">
      <c r="A11" s="124"/>
      <c r="B11" s="125"/>
      <c r="C11" s="126" t="s">
        <v>168</v>
      </c>
      <c r="D11" s="126"/>
      <c r="E11" s="126"/>
      <c r="F11" s="126" t="s">
        <v>30</v>
      </c>
      <c r="G11" s="126"/>
      <c r="H11" s="126"/>
      <c r="I11" s="126"/>
      <c r="J11" s="126"/>
      <c r="K11" s="126"/>
      <c r="L11" s="177"/>
      <c r="M11" s="126"/>
      <c r="N11" s="126"/>
      <c r="O11" s="126"/>
      <c r="P11" s="126"/>
      <c r="Q11" s="126"/>
      <c r="R11" s="126"/>
      <c r="S11" s="126"/>
      <c r="T11" s="126"/>
      <c r="U11" s="126"/>
      <c r="V11" s="126"/>
      <c r="W11" s="126"/>
      <c r="X11" s="130"/>
      <c r="Y11" s="126">
        <v>150</v>
      </c>
      <c r="Z11" s="126">
        <v>125</v>
      </c>
      <c r="AA11" s="126">
        <v>100</v>
      </c>
      <c r="AB11" s="126">
        <v>2500</v>
      </c>
      <c r="AC11" s="126"/>
      <c r="AD11" s="126"/>
      <c r="AE11" s="132"/>
    </row>
    <row r="12" spans="1:31" ht="15.75" customHeight="1" x14ac:dyDescent="0.25">
      <c r="A12" s="122"/>
      <c r="B12" s="119"/>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1"/>
    </row>
    <row r="13" spans="1:31" ht="15.75" customHeight="1" thickBot="1" x14ac:dyDescent="0.3">
      <c r="A13" s="134"/>
      <c r="B13" s="135"/>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7"/>
    </row>
    <row r="14" spans="1:31" ht="15.75" customHeight="1" thickBot="1" x14ac:dyDescent="0.3">
      <c r="A14" s="138"/>
      <c r="B14" s="139"/>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1"/>
    </row>
    <row r="15" spans="1:31" ht="39.950000000000003" customHeight="1" thickBot="1" x14ac:dyDescent="0.25">
      <c r="A15" s="122"/>
      <c r="B15" s="310" t="s">
        <v>259</v>
      </c>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2"/>
      <c r="AE15" s="121"/>
    </row>
    <row r="16" spans="1:31" ht="39" customHeight="1" thickBot="1" x14ac:dyDescent="0.25">
      <c r="A16" s="122"/>
      <c r="B16" s="315" t="s">
        <v>252</v>
      </c>
      <c r="C16" s="316"/>
      <c r="D16" s="316"/>
      <c r="E16" s="316"/>
      <c r="F16" s="316"/>
      <c r="G16" s="316"/>
      <c r="H16" s="316"/>
      <c r="I16" s="316"/>
      <c r="J16" s="316"/>
      <c r="K16" s="316"/>
      <c r="L16" s="316"/>
      <c r="M16" s="316"/>
      <c r="N16" s="316"/>
      <c r="O16" s="316"/>
      <c r="P16" s="316"/>
      <c r="Q16" s="316"/>
      <c r="R16" s="316"/>
      <c r="S16" s="316"/>
      <c r="T16" s="316"/>
      <c r="U16" s="316"/>
      <c r="V16" s="316"/>
      <c r="W16" s="317"/>
      <c r="X16" s="178"/>
      <c r="Y16" s="315" t="s">
        <v>253</v>
      </c>
      <c r="Z16" s="316"/>
      <c r="AA16" s="316"/>
      <c r="AB16" s="316"/>
      <c r="AC16" s="316"/>
      <c r="AD16" s="317"/>
      <c r="AE16" s="121"/>
    </row>
    <row r="17" spans="1:31" ht="60" customHeight="1" x14ac:dyDescent="0.2">
      <c r="A17" s="122"/>
      <c r="B17" s="313" t="s">
        <v>8</v>
      </c>
      <c r="C17" s="313" t="s">
        <v>9</v>
      </c>
      <c r="D17" s="313" t="s">
        <v>6</v>
      </c>
      <c r="E17" s="313" t="s">
        <v>169</v>
      </c>
      <c r="F17" s="313" t="s">
        <v>155</v>
      </c>
      <c r="G17" s="313" t="s">
        <v>156</v>
      </c>
      <c r="H17" s="313" t="s">
        <v>157</v>
      </c>
      <c r="I17" s="236" t="s">
        <v>10</v>
      </c>
      <c r="J17" s="237"/>
      <c r="K17" s="236" t="s">
        <v>11</v>
      </c>
      <c r="L17" s="237"/>
      <c r="M17" s="236" t="s">
        <v>159</v>
      </c>
      <c r="N17" s="237"/>
      <c r="O17" s="236" t="s">
        <v>12</v>
      </c>
      <c r="P17" s="314"/>
      <c r="Q17" s="313" t="s">
        <v>13</v>
      </c>
      <c r="R17" s="313" t="s">
        <v>14</v>
      </c>
      <c r="S17" s="255" t="s">
        <v>15</v>
      </c>
      <c r="T17" s="255"/>
      <c r="U17" s="255"/>
      <c r="V17" s="236" t="s">
        <v>16</v>
      </c>
      <c r="W17" s="237"/>
      <c r="X17" s="179"/>
      <c r="Y17" s="180" t="s">
        <v>208</v>
      </c>
      <c r="Z17" s="180" t="s">
        <v>210</v>
      </c>
      <c r="AA17" s="180" t="s">
        <v>215</v>
      </c>
      <c r="AB17" s="255" t="s">
        <v>235</v>
      </c>
      <c r="AC17" s="236" t="s">
        <v>17</v>
      </c>
      <c r="AD17" s="314"/>
      <c r="AE17" s="121"/>
    </row>
    <row r="18" spans="1:31" ht="30" x14ac:dyDescent="0.2">
      <c r="A18" s="122"/>
      <c r="B18" s="255"/>
      <c r="C18" s="255"/>
      <c r="D18" s="255"/>
      <c r="E18" s="255"/>
      <c r="F18" s="255"/>
      <c r="G18" s="255"/>
      <c r="H18" s="255"/>
      <c r="I18" s="62" t="s">
        <v>18</v>
      </c>
      <c r="J18" s="62" t="s">
        <v>19</v>
      </c>
      <c r="K18" s="62" t="s">
        <v>20</v>
      </c>
      <c r="L18" s="62" t="s">
        <v>147</v>
      </c>
      <c r="M18" s="62" t="s">
        <v>160</v>
      </c>
      <c r="N18" s="62" t="s">
        <v>161</v>
      </c>
      <c r="O18" s="62" t="s">
        <v>20</v>
      </c>
      <c r="P18" s="62" t="s">
        <v>147</v>
      </c>
      <c r="Q18" s="243"/>
      <c r="R18" s="243"/>
      <c r="S18" s="62" t="s">
        <v>330</v>
      </c>
      <c r="T18" s="62" t="s">
        <v>21</v>
      </c>
      <c r="U18" s="62" t="s">
        <v>22</v>
      </c>
      <c r="V18" s="62" t="s">
        <v>330</v>
      </c>
      <c r="W18" s="62" t="s">
        <v>21</v>
      </c>
      <c r="X18" s="147"/>
      <c r="Y18" s="62" t="s">
        <v>23</v>
      </c>
      <c r="Z18" s="62" t="s">
        <v>38</v>
      </c>
      <c r="AA18" s="62" t="s">
        <v>48</v>
      </c>
      <c r="AB18" s="233"/>
      <c r="AC18" s="146" t="s">
        <v>20</v>
      </c>
      <c r="AD18" s="62" t="s">
        <v>147</v>
      </c>
      <c r="AE18" s="121"/>
    </row>
    <row r="19" spans="1:31" s="173" customFormat="1" x14ac:dyDescent="0.2">
      <c r="A19" s="162"/>
      <c r="B19" s="149"/>
      <c r="C19" s="149"/>
      <c r="D19" s="149"/>
      <c r="E19" s="149"/>
      <c r="F19" s="149"/>
      <c r="G19" s="150"/>
      <c r="H19" s="150"/>
      <c r="I19" s="151"/>
      <c r="J19" s="153"/>
      <c r="K19" s="151"/>
      <c r="L19" s="153"/>
      <c r="M19" s="156"/>
      <c r="N19" s="152"/>
      <c r="O19" s="153"/>
      <c r="P19" s="153"/>
      <c r="Q19" s="153"/>
      <c r="R19" s="153"/>
      <c r="S19" s="156"/>
      <c r="T19" s="156"/>
      <c r="U19" s="152"/>
      <c r="V19" s="156"/>
      <c r="W19" s="152"/>
      <c r="X19" s="157"/>
      <c r="Y19" s="156"/>
      <c r="Z19" s="164"/>
      <c r="AA19" s="164"/>
      <c r="AB19" s="164"/>
      <c r="AC19" s="164"/>
      <c r="AD19" s="181"/>
      <c r="AE19" s="163"/>
    </row>
    <row r="20" spans="1:31" s="173" customFormat="1" x14ac:dyDescent="0.2">
      <c r="A20" s="295" t="s">
        <v>170</v>
      </c>
      <c r="B20" s="2"/>
      <c r="C20" s="2"/>
      <c r="D20" s="2"/>
      <c r="E20" s="2"/>
      <c r="F20" s="2"/>
      <c r="G20" s="2"/>
      <c r="H20" s="2"/>
      <c r="I20" s="2"/>
      <c r="J20" s="5"/>
      <c r="K20" s="2"/>
      <c r="L20" s="2"/>
      <c r="M20" s="2"/>
      <c r="N20" s="2"/>
      <c r="O20" s="2"/>
      <c r="P20" s="2"/>
      <c r="Q20" s="2"/>
      <c r="R20" s="2"/>
      <c r="S20" s="2"/>
      <c r="T20" s="2"/>
      <c r="U20" s="2"/>
      <c r="V20" s="2"/>
      <c r="W20" s="2"/>
      <c r="X20" s="5"/>
      <c r="Y20" s="2"/>
      <c r="Z20" s="2"/>
      <c r="AA20" s="2"/>
      <c r="AB20" s="2"/>
      <c r="AC20" s="2"/>
      <c r="AD20" s="2"/>
      <c r="AE20" s="163"/>
    </row>
    <row r="21" spans="1:31" s="173" customFormat="1" x14ac:dyDescent="0.2">
      <c r="A21" s="296"/>
      <c r="B21" s="2"/>
      <c r="C21" s="2"/>
      <c r="D21" s="2"/>
      <c r="E21" s="2"/>
      <c r="F21" s="2"/>
      <c r="G21" s="2"/>
      <c r="H21" s="2"/>
      <c r="I21" s="2"/>
      <c r="J21" s="5"/>
      <c r="K21" s="2"/>
      <c r="L21" s="2"/>
      <c r="M21" s="2"/>
      <c r="N21" s="2"/>
      <c r="O21" s="2"/>
      <c r="P21" s="2"/>
      <c r="Q21" s="2"/>
      <c r="R21" s="2"/>
      <c r="S21" s="2"/>
      <c r="T21" s="2"/>
      <c r="U21" s="2"/>
      <c r="V21" s="2"/>
      <c r="W21" s="2"/>
      <c r="X21" s="5"/>
      <c r="Y21" s="2"/>
      <c r="Z21" s="2"/>
      <c r="AA21" s="2"/>
      <c r="AB21" s="2"/>
      <c r="AC21" s="182"/>
      <c r="AD21" s="2"/>
      <c r="AE21" s="163"/>
    </row>
    <row r="22" spans="1:31" s="173" customFormat="1" x14ac:dyDescent="0.2">
      <c r="A22" s="296"/>
      <c r="B22" s="2"/>
      <c r="C22" s="2"/>
      <c r="D22" s="2"/>
      <c r="E22" s="2"/>
      <c r="F22" s="2"/>
      <c r="G22" s="2"/>
      <c r="H22" s="2"/>
      <c r="I22" s="2"/>
      <c r="J22" s="5"/>
      <c r="K22" s="2"/>
      <c r="L22" s="2"/>
      <c r="M22" s="2"/>
      <c r="N22" s="2"/>
      <c r="O22" s="2"/>
      <c r="P22" s="2"/>
      <c r="Q22" s="2"/>
      <c r="R22" s="2"/>
      <c r="S22" s="2"/>
      <c r="T22" s="2"/>
      <c r="U22" s="2"/>
      <c r="V22" s="2"/>
      <c r="W22" s="2"/>
      <c r="X22" s="5"/>
      <c r="Y22" s="2"/>
      <c r="Z22" s="2"/>
      <c r="AA22" s="2"/>
      <c r="AB22" s="2"/>
      <c r="AC22" s="2"/>
      <c r="AD22" s="2"/>
      <c r="AE22" s="163"/>
    </row>
    <row r="23" spans="1:31" s="173" customFormat="1" x14ac:dyDescent="0.2">
      <c r="A23" s="296"/>
      <c r="B23" s="2"/>
      <c r="C23" s="2"/>
      <c r="D23" s="2"/>
      <c r="E23" s="2"/>
      <c r="F23" s="2"/>
      <c r="G23" s="2"/>
      <c r="H23" s="2"/>
      <c r="I23" s="2"/>
      <c r="J23" s="6"/>
      <c r="K23" s="2"/>
      <c r="L23" s="2"/>
      <c r="M23" s="2"/>
      <c r="N23" s="2"/>
      <c r="O23" s="2"/>
      <c r="P23" s="2"/>
      <c r="Q23" s="2"/>
      <c r="R23" s="2"/>
      <c r="S23" s="2"/>
      <c r="T23" s="2"/>
      <c r="U23" s="2"/>
      <c r="V23" s="2"/>
      <c r="W23" s="2"/>
      <c r="X23" s="6"/>
      <c r="Y23" s="2"/>
      <c r="Z23" s="2"/>
      <c r="AA23" s="2"/>
      <c r="AB23" s="2"/>
      <c r="AC23" s="2"/>
      <c r="AD23" s="2"/>
      <c r="AE23" s="163"/>
    </row>
    <row r="24" spans="1:31" s="173" customFormat="1" x14ac:dyDescent="0.2">
      <c r="A24" s="297"/>
      <c r="B24" s="2"/>
      <c r="C24" s="2"/>
      <c r="D24" s="2"/>
      <c r="E24" s="2"/>
      <c r="F24" s="2"/>
      <c r="G24" s="2"/>
      <c r="H24" s="2"/>
      <c r="I24" s="2"/>
      <c r="J24" s="7"/>
      <c r="K24" s="2"/>
      <c r="L24" s="2"/>
      <c r="M24" s="2"/>
      <c r="N24" s="2"/>
      <c r="O24" s="2"/>
      <c r="P24" s="2"/>
      <c r="Q24" s="2"/>
      <c r="R24" s="2"/>
      <c r="S24" s="2"/>
      <c r="T24" s="2"/>
      <c r="U24" s="2"/>
      <c r="V24" s="2"/>
      <c r="W24" s="2"/>
      <c r="X24" s="6"/>
      <c r="Y24" s="2"/>
      <c r="Z24" s="2"/>
      <c r="AA24" s="2"/>
      <c r="AB24" s="2"/>
      <c r="AC24" s="2"/>
      <c r="AD24" s="2"/>
      <c r="AE24" s="163"/>
    </row>
    <row r="25" spans="1:31" s="173" customFormat="1" x14ac:dyDescent="0.2">
      <c r="A25" s="160"/>
      <c r="B25" s="149"/>
      <c r="C25" s="149"/>
      <c r="D25" s="149"/>
      <c r="E25" s="149"/>
      <c r="F25" s="149"/>
      <c r="G25" s="150"/>
      <c r="H25" s="150"/>
      <c r="I25" s="151"/>
      <c r="J25" s="151"/>
      <c r="K25" s="151"/>
      <c r="L25" s="151"/>
      <c r="M25" s="151"/>
      <c r="N25" s="152"/>
      <c r="O25" s="153"/>
      <c r="P25" s="153"/>
      <c r="Q25" s="153"/>
      <c r="R25" s="153"/>
      <c r="S25" s="151"/>
      <c r="T25" s="151"/>
      <c r="U25" s="152"/>
      <c r="V25" s="151"/>
      <c r="W25" s="152"/>
      <c r="X25" s="153"/>
      <c r="Y25" s="154"/>
      <c r="Z25" s="155"/>
      <c r="AA25" s="155"/>
      <c r="AB25" s="155"/>
      <c r="AC25" s="155"/>
      <c r="AD25" s="155"/>
      <c r="AE25" s="163"/>
    </row>
    <row r="26" spans="1:31" s="173" customFormat="1" x14ac:dyDescent="0.2">
      <c r="A26" s="295" t="s">
        <v>67</v>
      </c>
      <c r="B26" s="2"/>
      <c r="C26" s="2"/>
      <c r="D26" s="2"/>
      <c r="E26" s="2"/>
      <c r="F26" s="2"/>
      <c r="G26" s="2"/>
      <c r="H26" s="2"/>
      <c r="I26" s="2"/>
      <c r="J26" s="2"/>
      <c r="K26" s="2"/>
      <c r="L26" s="2"/>
      <c r="M26" s="2"/>
      <c r="N26" s="2"/>
      <c r="O26" s="2"/>
      <c r="P26" s="2"/>
      <c r="Q26" s="2"/>
      <c r="R26" s="2"/>
      <c r="S26" s="2"/>
      <c r="T26" s="2"/>
      <c r="U26" s="2"/>
      <c r="V26" s="2"/>
      <c r="W26" s="2"/>
      <c r="X26" s="6"/>
      <c r="Y26" s="2"/>
      <c r="Z26" s="2"/>
      <c r="AA26" s="2"/>
      <c r="AB26" s="2"/>
      <c r="AC26" s="2"/>
      <c r="AD26" s="2"/>
      <c r="AE26" s="163"/>
    </row>
    <row r="27" spans="1:31" s="173" customFormat="1" x14ac:dyDescent="0.2">
      <c r="A27" s="298"/>
      <c r="B27" s="2"/>
      <c r="C27" s="2"/>
      <c r="D27" s="2"/>
      <c r="E27" s="2"/>
      <c r="F27" s="2"/>
      <c r="G27" s="2"/>
      <c r="H27" s="2"/>
      <c r="I27" s="2"/>
      <c r="J27" s="2"/>
      <c r="K27" s="2"/>
      <c r="L27" s="2"/>
      <c r="M27" s="2"/>
      <c r="N27" s="2"/>
      <c r="O27" s="2"/>
      <c r="P27" s="2"/>
      <c r="Q27" s="2"/>
      <c r="R27" s="2"/>
      <c r="S27" s="2"/>
      <c r="T27" s="2"/>
      <c r="U27" s="2"/>
      <c r="V27" s="2"/>
      <c r="W27" s="2"/>
      <c r="X27" s="6"/>
      <c r="Y27" s="2"/>
      <c r="Z27" s="2"/>
      <c r="AA27" s="2"/>
      <c r="AB27" s="2"/>
      <c r="AC27" s="2"/>
      <c r="AD27" s="2"/>
      <c r="AE27" s="163"/>
    </row>
    <row r="28" spans="1:31" s="173" customFormat="1" x14ac:dyDescent="0.2">
      <c r="A28" s="298"/>
      <c r="B28" s="2"/>
      <c r="C28" s="2"/>
      <c r="D28" s="2"/>
      <c r="E28" s="2"/>
      <c r="F28" s="2"/>
      <c r="G28" s="2"/>
      <c r="H28" s="2"/>
      <c r="I28" s="2"/>
      <c r="J28" s="2"/>
      <c r="K28" s="2"/>
      <c r="L28" s="2"/>
      <c r="M28" s="2"/>
      <c r="N28" s="2"/>
      <c r="O28" s="2"/>
      <c r="P28" s="2"/>
      <c r="Q28" s="2"/>
      <c r="R28" s="2"/>
      <c r="S28" s="2"/>
      <c r="T28" s="2"/>
      <c r="U28" s="2"/>
      <c r="V28" s="2"/>
      <c r="W28" s="2"/>
      <c r="X28" s="6"/>
      <c r="Y28" s="2"/>
      <c r="Z28" s="2"/>
      <c r="AA28" s="2"/>
      <c r="AB28" s="2"/>
      <c r="AC28" s="2"/>
      <c r="AD28" s="2"/>
      <c r="AE28" s="163"/>
    </row>
    <row r="29" spans="1:31" s="173" customFormat="1" x14ac:dyDescent="0.2">
      <c r="A29" s="298"/>
      <c r="B29" s="2"/>
      <c r="C29" s="2"/>
      <c r="D29" s="2"/>
      <c r="E29" s="2"/>
      <c r="F29" s="2"/>
      <c r="G29" s="2"/>
      <c r="H29" s="2"/>
      <c r="I29" s="2"/>
      <c r="J29" s="2"/>
      <c r="K29" s="2"/>
      <c r="L29" s="2"/>
      <c r="M29" s="2"/>
      <c r="N29" s="2"/>
      <c r="O29" s="2"/>
      <c r="P29" s="2"/>
      <c r="Q29" s="2"/>
      <c r="R29" s="2"/>
      <c r="S29" s="2"/>
      <c r="T29" s="2"/>
      <c r="U29" s="2"/>
      <c r="V29" s="2"/>
      <c r="W29" s="2"/>
      <c r="X29" s="6"/>
      <c r="Y29" s="2"/>
      <c r="Z29" s="2"/>
      <c r="AA29" s="2"/>
      <c r="AB29" s="2"/>
      <c r="AC29" s="2"/>
      <c r="AD29" s="2"/>
      <c r="AE29" s="163"/>
    </row>
    <row r="30" spans="1:31" s="173" customFormat="1" x14ac:dyDescent="0.2">
      <c r="A30" s="298"/>
      <c r="B30" s="2"/>
      <c r="C30" s="2"/>
      <c r="D30" s="2"/>
      <c r="E30" s="2"/>
      <c r="F30" s="2"/>
      <c r="G30" s="2"/>
      <c r="H30" s="2"/>
      <c r="I30" s="2"/>
      <c r="J30" s="2"/>
      <c r="K30" s="2"/>
      <c r="L30" s="2"/>
      <c r="M30" s="2"/>
      <c r="N30" s="2"/>
      <c r="O30" s="2"/>
      <c r="P30" s="2"/>
      <c r="Q30" s="2"/>
      <c r="R30" s="2"/>
      <c r="S30" s="2"/>
      <c r="T30" s="2"/>
      <c r="U30" s="2"/>
      <c r="V30" s="2"/>
      <c r="W30" s="2"/>
      <c r="X30" s="6"/>
      <c r="Y30" s="2"/>
      <c r="Z30" s="2"/>
      <c r="AA30" s="2"/>
      <c r="AB30" s="2"/>
      <c r="AC30" s="2"/>
      <c r="AD30" s="2"/>
      <c r="AE30" s="163"/>
    </row>
    <row r="31" spans="1:31" s="173" customFormat="1" x14ac:dyDescent="0.2">
      <c r="A31" s="298"/>
      <c r="B31" s="2"/>
      <c r="C31" s="2"/>
      <c r="D31" s="2"/>
      <c r="E31" s="2"/>
      <c r="F31" s="2"/>
      <c r="G31" s="2"/>
      <c r="H31" s="2"/>
      <c r="I31" s="2"/>
      <c r="J31" s="2"/>
      <c r="K31" s="2"/>
      <c r="L31" s="2"/>
      <c r="M31" s="2"/>
      <c r="N31" s="2"/>
      <c r="O31" s="2"/>
      <c r="P31" s="2"/>
      <c r="Q31" s="2"/>
      <c r="R31" s="2"/>
      <c r="S31" s="2"/>
      <c r="T31" s="2"/>
      <c r="U31" s="2"/>
      <c r="V31" s="2"/>
      <c r="W31" s="2"/>
      <c r="X31" s="6"/>
      <c r="Y31" s="2"/>
      <c r="Z31" s="2"/>
      <c r="AA31" s="2"/>
      <c r="AB31" s="2"/>
      <c r="AC31" s="2"/>
      <c r="AD31" s="2"/>
      <c r="AE31" s="163"/>
    </row>
    <row r="32" spans="1:31" s="173" customFormat="1" x14ac:dyDescent="0.2">
      <c r="A32" s="298"/>
      <c r="B32" s="2"/>
      <c r="C32" s="2"/>
      <c r="D32" s="2"/>
      <c r="E32" s="2"/>
      <c r="F32" s="2"/>
      <c r="G32" s="2"/>
      <c r="H32" s="2"/>
      <c r="I32" s="2"/>
      <c r="J32" s="2"/>
      <c r="K32" s="2"/>
      <c r="L32" s="2"/>
      <c r="M32" s="2"/>
      <c r="N32" s="2"/>
      <c r="O32" s="2"/>
      <c r="P32" s="2"/>
      <c r="Q32" s="2"/>
      <c r="R32" s="2"/>
      <c r="S32" s="2"/>
      <c r="T32" s="2"/>
      <c r="U32" s="2"/>
      <c r="V32" s="2"/>
      <c r="W32" s="2"/>
      <c r="X32" s="6"/>
      <c r="Y32" s="2"/>
      <c r="Z32" s="2"/>
      <c r="AA32" s="2"/>
      <c r="AB32" s="2"/>
      <c r="AC32" s="2"/>
      <c r="AD32" s="2"/>
      <c r="AE32" s="163"/>
    </row>
    <row r="33" spans="1:31" s="173" customFormat="1" x14ac:dyDescent="0.2">
      <c r="A33" s="298"/>
      <c r="B33" s="2"/>
      <c r="C33" s="2"/>
      <c r="D33" s="2"/>
      <c r="E33" s="2"/>
      <c r="F33" s="2"/>
      <c r="G33" s="2"/>
      <c r="H33" s="2"/>
      <c r="I33" s="2"/>
      <c r="J33" s="2"/>
      <c r="K33" s="2"/>
      <c r="L33" s="2"/>
      <c r="M33" s="2"/>
      <c r="N33" s="2"/>
      <c r="O33" s="2"/>
      <c r="P33" s="2"/>
      <c r="Q33" s="2"/>
      <c r="R33" s="2"/>
      <c r="S33" s="2"/>
      <c r="T33" s="2"/>
      <c r="U33" s="2"/>
      <c r="V33" s="2"/>
      <c r="W33" s="2"/>
      <c r="X33" s="6"/>
      <c r="Y33" s="2"/>
      <c r="Z33" s="2"/>
      <c r="AA33" s="2"/>
      <c r="AB33" s="2"/>
      <c r="AC33" s="2"/>
      <c r="AD33" s="2"/>
      <c r="AE33" s="163"/>
    </row>
    <row r="34" spans="1:31" s="173" customFormat="1" x14ac:dyDescent="0.2">
      <c r="A34" s="298"/>
      <c r="B34" s="2"/>
      <c r="C34" s="2"/>
      <c r="D34" s="2"/>
      <c r="E34" s="2"/>
      <c r="F34" s="2"/>
      <c r="G34" s="2"/>
      <c r="H34" s="2"/>
      <c r="I34" s="2"/>
      <c r="J34" s="2"/>
      <c r="K34" s="2"/>
      <c r="L34" s="2"/>
      <c r="M34" s="2"/>
      <c r="N34" s="2"/>
      <c r="O34" s="2"/>
      <c r="P34" s="2"/>
      <c r="Q34" s="2"/>
      <c r="R34" s="2"/>
      <c r="S34" s="2"/>
      <c r="T34" s="2"/>
      <c r="U34" s="2"/>
      <c r="V34" s="2"/>
      <c r="W34" s="2"/>
      <c r="X34" s="6"/>
      <c r="Y34" s="2"/>
      <c r="Z34" s="2"/>
      <c r="AA34" s="2"/>
      <c r="AB34" s="2"/>
      <c r="AC34" s="2"/>
      <c r="AD34" s="2"/>
      <c r="AE34" s="163"/>
    </row>
    <row r="35" spans="1:31" s="173" customFormat="1" x14ac:dyDescent="0.2">
      <c r="A35" s="298"/>
      <c r="B35" s="2"/>
      <c r="C35" s="2"/>
      <c r="D35" s="2"/>
      <c r="E35" s="2"/>
      <c r="F35" s="2"/>
      <c r="G35" s="2"/>
      <c r="H35" s="2"/>
      <c r="I35" s="2"/>
      <c r="J35" s="2"/>
      <c r="K35" s="2"/>
      <c r="L35" s="2"/>
      <c r="M35" s="2"/>
      <c r="N35" s="2"/>
      <c r="O35" s="2"/>
      <c r="P35" s="2"/>
      <c r="Q35" s="2"/>
      <c r="R35" s="2"/>
      <c r="S35" s="2"/>
      <c r="T35" s="2"/>
      <c r="U35" s="2"/>
      <c r="V35" s="2"/>
      <c r="W35" s="2"/>
      <c r="X35" s="6"/>
      <c r="Y35" s="2"/>
      <c r="Z35" s="2"/>
      <c r="AA35" s="2"/>
      <c r="AB35" s="2"/>
      <c r="AC35" s="2"/>
      <c r="AD35" s="2"/>
      <c r="AE35" s="163"/>
    </row>
    <row r="36" spans="1:31" s="173" customFormat="1" x14ac:dyDescent="0.2">
      <c r="A36" s="298"/>
      <c r="B36" s="2"/>
      <c r="C36" s="2"/>
      <c r="D36" s="2"/>
      <c r="E36" s="2"/>
      <c r="F36" s="2"/>
      <c r="G36" s="2"/>
      <c r="H36" s="2"/>
      <c r="I36" s="2"/>
      <c r="J36" s="2"/>
      <c r="K36" s="2"/>
      <c r="L36" s="2"/>
      <c r="M36" s="2"/>
      <c r="N36" s="2"/>
      <c r="O36" s="2"/>
      <c r="P36" s="2"/>
      <c r="Q36" s="2"/>
      <c r="R36" s="2"/>
      <c r="S36" s="2"/>
      <c r="T36" s="2"/>
      <c r="U36" s="2"/>
      <c r="V36" s="2"/>
      <c r="W36" s="2"/>
      <c r="X36" s="6"/>
      <c r="Y36" s="2"/>
      <c r="Z36" s="2"/>
      <c r="AA36" s="2"/>
      <c r="AB36" s="2"/>
      <c r="AC36" s="2"/>
      <c r="AD36" s="2"/>
      <c r="AE36" s="163"/>
    </row>
    <row r="37" spans="1:31" s="173" customFormat="1" x14ac:dyDescent="0.2">
      <c r="A37" s="298"/>
      <c r="B37" s="2"/>
      <c r="C37" s="2"/>
      <c r="D37" s="2"/>
      <c r="E37" s="2"/>
      <c r="F37" s="2"/>
      <c r="G37" s="2"/>
      <c r="H37" s="2"/>
      <c r="I37" s="2"/>
      <c r="J37" s="2"/>
      <c r="K37" s="2"/>
      <c r="L37" s="2"/>
      <c r="M37" s="2"/>
      <c r="N37" s="2"/>
      <c r="O37" s="2"/>
      <c r="P37" s="2"/>
      <c r="Q37" s="2"/>
      <c r="R37" s="2"/>
      <c r="S37" s="2"/>
      <c r="T37" s="2"/>
      <c r="U37" s="2"/>
      <c r="V37" s="2"/>
      <c r="W37" s="2"/>
      <c r="X37" s="6"/>
      <c r="Y37" s="2"/>
      <c r="Z37" s="2"/>
      <c r="AA37" s="2"/>
      <c r="AB37" s="2"/>
      <c r="AC37" s="2"/>
      <c r="AD37" s="2"/>
      <c r="AE37" s="163"/>
    </row>
    <row r="38" spans="1:31" s="173" customFormat="1" x14ac:dyDescent="0.2">
      <c r="A38" s="298"/>
      <c r="B38" s="2"/>
      <c r="C38" s="2"/>
      <c r="D38" s="2"/>
      <c r="E38" s="2"/>
      <c r="F38" s="2"/>
      <c r="G38" s="2"/>
      <c r="H38" s="2"/>
      <c r="I38" s="2"/>
      <c r="J38" s="2"/>
      <c r="K38" s="2"/>
      <c r="L38" s="2"/>
      <c r="M38" s="2"/>
      <c r="N38" s="2"/>
      <c r="O38" s="2"/>
      <c r="P38" s="2"/>
      <c r="Q38" s="2"/>
      <c r="R38" s="2"/>
      <c r="S38" s="2"/>
      <c r="T38" s="2"/>
      <c r="U38" s="2"/>
      <c r="V38" s="2"/>
      <c r="W38" s="2"/>
      <c r="X38" s="6"/>
      <c r="Y38" s="2"/>
      <c r="Z38" s="2"/>
      <c r="AA38" s="2"/>
      <c r="AB38" s="2"/>
      <c r="AC38" s="2"/>
      <c r="AD38" s="2"/>
      <c r="AE38" s="163"/>
    </row>
    <row r="39" spans="1:31" s="173" customFormat="1" x14ac:dyDescent="0.2">
      <c r="A39" s="299"/>
      <c r="B39" s="2"/>
      <c r="C39" s="2"/>
      <c r="D39" s="2"/>
      <c r="E39" s="2"/>
      <c r="F39" s="2"/>
      <c r="G39" s="2"/>
      <c r="H39" s="2"/>
      <c r="I39" s="2"/>
      <c r="J39" s="2"/>
      <c r="K39" s="2"/>
      <c r="L39" s="2"/>
      <c r="M39" s="2"/>
      <c r="N39" s="2"/>
      <c r="O39" s="2"/>
      <c r="P39" s="2"/>
      <c r="Q39" s="2"/>
      <c r="R39" s="2"/>
      <c r="S39" s="2"/>
      <c r="T39" s="2"/>
      <c r="U39" s="2"/>
      <c r="V39" s="2"/>
      <c r="W39" s="2"/>
      <c r="X39" s="6"/>
      <c r="Y39" s="2"/>
      <c r="Z39" s="2"/>
      <c r="AA39" s="2"/>
      <c r="AB39" s="2"/>
      <c r="AC39" s="2"/>
      <c r="AD39" s="2"/>
      <c r="AE39" s="163"/>
    </row>
    <row r="40" spans="1:31" s="173" customFormat="1" x14ac:dyDescent="0.2">
      <c r="A40" s="160"/>
      <c r="B40" s="149"/>
      <c r="C40" s="149"/>
      <c r="D40" s="149"/>
      <c r="E40" s="149"/>
      <c r="F40" s="149"/>
      <c r="G40" s="150"/>
      <c r="H40" s="150"/>
      <c r="I40" s="151"/>
      <c r="J40" s="151"/>
      <c r="K40" s="151"/>
      <c r="L40" s="151"/>
      <c r="M40" s="156"/>
      <c r="N40" s="152"/>
      <c r="O40" s="153"/>
      <c r="P40" s="153"/>
      <c r="Q40" s="153"/>
      <c r="R40" s="153"/>
      <c r="S40" s="156"/>
      <c r="T40" s="156"/>
      <c r="U40" s="152"/>
      <c r="V40" s="156"/>
      <c r="W40" s="152"/>
      <c r="X40" s="157"/>
      <c r="Y40" s="158"/>
      <c r="Z40" s="159"/>
      <c r="AA40" s="159"/>
      <c r="AB40" s="159"/>
      <c r="AC40" s="159"/>
      <c r="AD40" s="159"/>
      <c r="AE40" s="163"/>
    </row>
    <row r="41" spans="1:31" s="173" customFormat="1" x14ac:dyDescent="0.2">
      <c r="A41" s="300" t="s">
        <v>68</v>
      </c>
      <c r="B41" s="2"/>
      <c r="C41" s="2"/>
      <c r="D41" s="2"/>
      <c r="E41" s="2"/>
      <c r="F41" s="2"/>
      <c r="G41" s="2"/>
      <c r="H41" s="2"/>
      <c r="I41" s="2"/>
      <c r="J41" s="2"/>
      <c r="K41" s="2"/>
      <c r="L41" s="2"/>
      <c r="M41" s="2"/>
      <c r="N41" s="2"/>
      <c r="O41" s="2"/>
      <c r="P41" s="2"/>
      <c r="Q41" s="2"/>
      <c r="R41" s="2"/>
      <c r="S41" s="2"/>
      <c r="T41" s="2"/>
      <c r="U41" s="2"/>
      <c r="V41" s="2"/>
      <c r="W41" s="2"/>
      <c r="X41" s="5"/>
      <c r="Y41" s="2"/>
      <c r="Z41" s="2"/>
      <c r="AA41" s="2"/>
      <c r="AB41" s="2"/>
      <c r="AC41" s="2"/>
      <c r="AD41" s="2"/>
      <c r="AE41" s="163"/>
    </row>
    <row r="42" spans="1:31" s="173" customFormat="1" x14ac:dyDescent="0.2">
      <c r="A42" s="301"/>
      <c r="B42" s="2"/>
      <c r="C42" s="2"/>
      <c r="D42" s="2"/>
      <c r="E42" s="2"/>
      <c r="F42" s="2"/>
      <c r="G42" s="2"/>
      <c r="H42" s="2"/>
      <c r="I42" s="2"/>
      <c r="J42" s="2"/>
      <c r="K42" s="2"/>
      <c r="L42" s="2"/>
      <c r="M42" s="2"/>
      <c r="N42" s="2"/>
      <c r="O42" s="2"/>
      <c r="P42" s="2"/>
      <c r="Q42" s="2"/>
      <c r="R42" s="2"/>
      <c r="S42" s="2"/>
      <c r="T42" s="2"/>
      <c r="U42" s="2"/>
      <c r="V42" s="2"/>
      <c r="W42" s="2"/>
      <c r="X42" s="5"/>
      <c r="Y42" s="2"/>
      <c r="Z42" s="2"/>
      <c r="AA42" s="2"/>
      <c r="AB42" s="2"/>
      <c r="AC42" s="2"/>
      <c r="AD42" s="2"/>
      <c r="AE42" s="163"/>
    </row>
    <row r="43" spans="1:31" s="173" customFormat="1" x14ac:dyDescent="0.2">
      <c r="A43" s="301"/>
      <c r="B43" s="2"/>
      <c r="C43" s="2"/>
      <c r="D43" s="2"/>
      <c r="E43" s="2"/>
      <c r="F43" s="2"/>
      <c r="G43" s="2"/>
      <c r="H43" s="2"/>
      <c r="I43" s="2"/>
      <c r="J43" s="2"/>
      <c r="K43" s="2"/>
      <c r="L43" s="2"/>
      <c r="M43" s="2"/>
      <c r="N43" s="2"/>
      <c r="O43" s="2"/>
      <c r="P43" s="2"/>
      <c r="Q43" s="2"/>
      <c r="R43" s="2"/>
      <c r="S43" s="2"/>
      <c r="T43" s="2"/>
      <c r="U43" s="2"/>
      <c r="V43" s="2"/>
      <c r="W43" s="2"/>
      <c r="X43" s="5"/>
      <c r="Y43" s="2"/>
      <c r="Z43" s="2"/>
      <c r="AA43" s="2"/>
      <c r="AB43" s="2"/>
      <c r="AC43" s="2"/>
      <c r="AD43" s="2"/>
      <c r="AE43" s="163"/>
    </row>
    <row r="44" spans="1:31" s="173" customFormat="1" x14ac:dyDescent="0.2">
      <c r="A44" s="301"/>
      <c r="B44" s="2"/>
      <c r="C44" s="2"/>
      <c r="D44" s="2"/>
      <c r="E44" s="2"/>
      <c r="F44" s="2"/>
      <c r="G44" s="2"/>
      <c r="H44" s="2"/>
      <c r="I44" s="2"/>
      <c r="J44" s="2"/>
      <c r="K44" s="2"/>
      <c r="L44" s="2"/>
      <c r="M44" s="2"/>
      <c r="N44" s="2"/>
      <c r="O44" s="2"/>
      <c r="P44" s="2"/>
      <c r="Q44" s="2"/>
      <c r="R44" s="2"/>
      <c r="S44" s="2"/>
      <c r="T44" s="2"/>
      <c r="U44" s="2"/>
      <c r="V44" s="2"/>
      <c r="W44" s="2"/>
      <c r="X44" s="5"/>
      <c r="Y44" s="2"/>
      <c r="Z44" s="2"/>
      <c r="AA44" s="2"/>
      <c r="AB44" s="2"/>
      <c r="AC44" s="2"/>
      <c r="AD44" s="2"/>
      <c r="AE44" s="163"/>
    </row>
    <row r="45" spans="1:31" s="173" customFormat="1" x14ac:dyDescent="0.2">
      <c r="A45" s="302"/>
      <c r="B45" s="2"/>
      <c r="C45" s="2"/>
      <c r="D45" s="2"/>
      <c r="E45" s="2"/>
      <c r="F45" s="2"/>
      <c r="G45" s="2"/>
      <c r="H45" s="2"/>
      <c r="I45" s="2"/>
      <c r="J45" s="2"/>
      <c r="K45" s="2"/>
      <c r="L45" s="2"/>
      <c r="M45" s="2"/>
      <c r="N45" s="2"/>
      <c r="O45" s="2"/>
      <c r="P45" s="2"/>
      <c r="Q45" s="2"/>
      <c r="R45" s="2"/>
      <c r="S45" s="2"/>
      <c r="T45" s="2"/>
      <c r="U45" s="2"/>
      <c r="V45" s="2"/>
      <c r="W45" s="2"/>
      <c r="X45" s="6"/>
      <c r="Y45" s="2"/>
      <c r="Z45" s="2"/>
      <c r="AA45" s="2"/>
      <c r="AB45" s="2"/>
      <c r="AC45" s="2"/>
      <c r="AD45" s="2"/>
      <c r="AE45" s="163"/>
    </row>
    <row r="46" spans="1:31" s="173" customFormat="1" x14ac:dyDescent="0.2">
      <c r="A46" s="302"/>
      <c r="B46" s="2"/>
      <c r="C46" s="2"/>
      <c r="D46" s="2"/>
      <c r="E46" s="2"/>
      <c r="F46" s="2"/>
      <c r="G46" s="2"/>
      <c r="H46" s="2"/>
      <c r="I46" s="2"/>
      <c r="J46" s="2"/>
      <c r="K46" s="2"/>
      <c r="L46" s="2"/>
      <c r="M46" s="2"/>
      <c r="N46" s="2"/>
      <c r="O46" s="2"/>
      <c r="P46" s="2"/>
      <c r="Q46" s="2"/>
      <c r="R46" s="2"/>
      <c r="S46" s="2"/>
      <c r="T46" s="2"/>
      <c r="U46" s="2"/>
      <c r="V46" s="2"/>
      <c r="W46" s="2"/>
      <c r="X46" s="6"/>
      <c r="Y46" s="2"/>
      <c r="Z46" s="2"/>
      <c r="AA46" s="2"/>
      <c r="AB46" s="2"/>
      <c r="AC46" s="2"/>
      <c r="AD46" s="2"/>
      <c r="AE46" s="163"/>
    </row>
    <row r="47" spans="1:31" s="173" customFormat="1" x14ac:dyDescent="0.2">
      <c r="A47" s="303"/>
      <c r="B47" s="2"/>
      <c r="C47" s="2"/>
      <c r="D47" s="2"/>
      <c r="E47" s="2"/>
      <c r="F47" s="2"/>
      <c r="G47" s="2"/>
      <c r="H47" s="2"/>
      <c r="I47" s="2"/>
      <c r="J47" s="2"/>
      <c r="K47" s="2"/>
      <c r="L47" s="2"/>
      <c r="M47" s="2"/>
      <c r="N47" s="2"/>
      <c r="O47" s="2"/>
      <c r="P47" s="2"/>
      <c r="Q47" s="2"/>
      <c r="R47" s="2"/>
      <c r="S47" s="2"/>
      <c r="T47" s="2"/>
      <c r="U47" s="2"/>
      <c r="V47" s="2"/>
      <c r="W47" s="2"/>
      <c r="X47" s="6"/>
      <c r="Y47" s="2"/>
      <c r="Z47" s="2"/>
      <c r="AA47" s="2"/>
      <c r="AB47" s="2"/>
      <c r="AC47" s="2"/>
      <c r="AD47" s="2"/>
      <c r="AE47" s="163"/>
    </row>
    <row r="48" spans="1:31" s="173" customFormat="1" x14ac:dyDescent="0.2">
      <c r="A48" s="160"/>
      <c r="B48" s="149"/>
      <c r="C48" s="149"/>
      <c r="D48" s="149"/>
      <c r="E48" s="149"/>
      <c r="F48" s="149"/>
      <c r="G48" s="150"/>
      <c r="H48" s="150"/>
      <c r="I48" s="151"/>
      <c r="J48" s="151"/>
      <c r="K48" s="151"/>
      <c r="L48" s="151"/>
      <c r="M48" s="156"/>
      <c r="N48" s="152"/>
      <c r="O48" s="153"/>
      <c r="P48" s="153"/>
      <c r="Q48" s="153"/>
      <c r="R48" s="153"/>
      <c r="S48" s="156"/>
      <c r="T48" s="156"/>
      <c r="U48" s="152"/>
      <c r="V48" s="156"/>
      <c r="W48" s="152"/>
      <c r="X48" s="157"/>
      <c r="Y48" s="158"/>
      <c r="Z48" s="159"/>
      <c r="AA48" s="159"/>
      <c r="AB48" s="159"/>
      <c r="AC48" s="159"/>
      <c r="AD48" s="159"/>
      <c r="AE48" s="163"/>
    </row>
    <row r="49" spans="1:31" s="173" customFormat="1" ht="15" customHeight="1" x14ac:dyDescent="0.2">
      <c r="A49" s="300" t="s">
        <v>171</v>
      </c>
      <c r="B49" s="2"/>
      <c r="C49" s="2"/>
      <c r="D49" s="2"/>
      <c r="E49" s="2"/>
      <c r="F49" s="2"/>
      <c r="G49" s="2"/>
      <c r="H49" s="2"/>
      <c r="I49" s="2"/>
      <c r="J49" s="2"/>
      <c r="K49" s="2"/>
      <c r="L49" s="2"/>
      <c r="M49" s="2"/>
      <c r="N49" s="2"/>
      <c r="O49" s="2"/>
      <c r="P49" s="2"/>
      <c r="Q49" s="2"/>
      <c r="R49" s="2"/>
      <c r="S49" s="2"/>
      <c r="T49" s="2"/>
      <c r="U49" s="2"/>
      <c r="V49" s="2"/>
      <c r="W49" s="2"/>
      <c r="X49" s="5"/>
      <c r="Y49" s="2"/>
      <c r="Z49" s="2"/>
      <c r="AA49" s="2"/>
      <c r="AB49" s="2"/>
      <c r="AC49" s="2"/>
      <c r="AD49" s="2"/>
      <c r="AE49" s="163"/>
    </row>
    <row r="50" spans="1:31" s="173" customFormat="1" ht="15" customHeight="1" x14ac:dyDescent="0.2">
      <c r="A50" s="301"/>
      <c r="B50" s="2"/>
      <c r="C50" s="2"/>
      <c r="D50" s="2"/>
      <c r="E50" s="2"/>
      <c r="F50" s="2"/>
      <c r="G50" s="2"/>
      <c r="H50" s="2"/>
      <c r="I50" s="2"/>
      <c r="J50" s="2"/>
      <c r="K50" s="2"/>
      <c r="L50" s="2"/>
      <c r="M50" s="2"/>
      <c r="N50" s="2"/>
      <c r="O50" s="2"/>
      <c r="P50" s="2"/>
      <c r="Q50" s="2"/>
      <c r="R50" s="2"/>
      <c r="S50" s="2"/>
      <c r="T50" s="2"/>
      <c r="U50" s="2"/>
      <c r="V50" s="2"/>
      <c r="W50" s="2"/>
      <c r="X50" s="5"/>
      <c r="Y50" s="2"/>
      <c r="Z50" s="2"/>
      <c r="AA50" s="2"/>
      <c r="AB50" s="2"/>
      <c r="AC50" s="2"/>
      <c r="AD50" s="2"/>
      <c r="AE50" s="163"/>
    </row>
    <row r="51" spans="1:31" s="173" customFormat="1" ht="15" customHeight="1" x14ac:dyDescent="0.2">
      <c r="A51" s="301"/>
      <c r="B51" s="2"/>
      <c r="C51" s="2"/>
      <c r="D51" s="2"/>
      <c r="E51" s="2"/>
      <c r="F51" s="2"/>
      <c r="G51" s="2"/>
      <c r="H51" s="2"/>
      <c r="I51" s="2"/>
      <c r="J51" s="2"/>
      <c r="K51" s="2"/>
      <c r="L51" s="2"/>
      <c r="M51" s="2"/>
      <c r="N51" s="2"/>
      <c r="O51" s="2"/>
      <c r="P51" s="2"/>
      <c r="Q51" s="2"/>
      <c r="R51" s="2"/>
      <c r="S51" s="2"/>
      <c r="T51" s="2"/>
      <c r="U51" s="2"/>
      <c r="V51" s="2"/>
      <c r="W51" s="2"/>
      <c r="X51" s="5"/>
      <c r="Y51" s="2"/>
      <c r="Z51" s="2"/>
      <c r="AA51" s="2"/>
      <c r="AB51" s="2"/>
      <c r="AC51" s="2"/>
      <c r="AD51" s="2"/>
      <c r="AE51" s="163"/>
    </row>
    <row r="52" spans="1:31" s="173" customFormat="1" x14ac:dyDescent="0.2">
      <c r="A52" s="301"/>
      <c r="B52" s="2"/>
      <c r="C52" s="2"/>
      <c r="D52" s="2"/>
      <c r="E52" s="2"/>
      <c r="F52" s="2"/>
      <c r="G52" s="2"/>
      <c r="H52" s="2"/>
      <c r="I52" s="2"/>
      <c r="J52" s="2"/>
      <c r="K52" s="2"/>
      <c r="L52" s="2"/>
      <c r="M52" s="2"/>
      <c r="N52" s="2"/>
      <c r="O52" s="2"/>
      <c r="P52" s="2"/>
      <c r="Q52" s="2"/>
      <c r="R52" s="2"/>
      <c r="S52" s="2"/>
      <c r="T52" s="2"/>
      <c r="U52" s="2"/>
      <c r="V52" s="2"/>
      <c r="W52" s="2"/>
      <c r="X52" s="6"/>
      <c r="Y52" s="2"/>
      <c r="Z52" s="2"/>
      <c r="AA52" s="2"/>
      <c r="AB52" s="2"/>
      <c r="AC52" s="2"/>
      <c r="AD52" s="2"/>
      <c r="AE52" s="163"/>
    </row>
    <row r="53" spans="1:31" s="173" customFormat="1" x14ac:dyDescent="0.2">
      <c r="A53" s="301"/>
      <c r="B53" s="2"/>
      <c r="C53" s="2"/>
      <c r="D53" s="2"/>
      <c r="E53" s="2"/>
      <c r="F53" s="2"/>
      <c r="G53" s="2"/>
      <c r="H53" s="2"/>
      <c r="I53" s="2"/>
      <c r="J53" s="2"/>
      <c r="K53" s="2"/>
      <c r="L53" s="2"/>
      <c r="M53" s="2"/>
      <c r="N53" s="2"/>
      <c r="O53" s="2"/>
      <c r="P53" s="2"/>
      <c r="Q53" s="2"/>
      <c r="R53" s="2"/>
      <c r="S53" s="2"/>
      <c r="T53" s="2"/>
      <c r="U53" s="2"/>
      <c r="V53" s="2"/>
      <c r="W53" s="2"/>
      <c r="X53" s="6"/>
      <c r="Y53" s="2"/>
      <c r="Z53" s="2"/>
      <c r="AA53" s="2"/>
      <c r="AB53" s="2"/>
      <c r="AC53" s="2"/>
      <c r="AD53" s="2"/>
      <c r="AE53" s="163"/>
    </row>
    <row r="54" spans="1:31" s="173" customFormat="1" x14ac:dyDescent="0.2">
      <c r="A54" s="301"/>
      <c r="B54" s="2"/>
      <c r="C54" s="2"/>
      <c r="D54" s="2"/>
      <c r="E54" s="2"/>
      <c r="F54" s="2"/>
      <c r="G54" s="2"/>
      <c r="H54" s="2"/>
      <c r="I54" s="2"/>
      <c r="J54" s="2"/>
      <c r="K54" s="2"/>
      <c r="L54" s="2"/>
      <c r="M54" s="2"/>
      <c r="N54" s="2"/>
      <c r="O54" s="2"/>
      <c r="P54" s="2"/>
      <c r="Q54" s="2"/>
      <c r="R54" s="2"/>
      <c r="S54" s="2"/>
      <c r="T54" s="2"/>
      <c r="U54" s="2"/>
      <c r="V54" s="2"/>
      <c r="W54" s="2"/>
      <c r="X54" s="6"/>
      <c r="Y54" s="2"/>
      <c r="Z54" s="2"/>
      <c r="AA54" s="2"/>
      <c r="AB54" s="2"/>
      <c r="AC54" s="2"/>
      <c r="AD54" s="2"/>
      <c r="AE54" s="163"/>
    </row>
    <row r="55" spans="1:31" s="173" customFormat="1" x14ac:dyDescent="0.2">
      <c r="A55" s="161"/>
      <c r="B55" s="149"/>
      <c r="C55" s="149"/>
      <c r="D55" s="149"/>
      <c r="E55" s="149"/>
      <c r="F55" s="149"/>
      <c r="G55" s="150"/>
      <c r="H55" s="150"/>
      <c r="I55" s="151"/>
      <c r="J55" s="151"/>
      <c r="K55" s="151"/>
      <c r="L55" s="151"/>
      <c r="M55" s="156"/>
      <c r="N55" s="152"/>
      <c r="O55" s="153"/>
      <c r="P55" s="153"/>
      <c r="Q55" s="153"/>
      <c r="R55" s="153"/>
      <c r="S55" s="156"/>
      <c r="T55" s="156"/>
      <c r="U55" s="152"/>
      <c r="V55" s="156"/>
      <c r="W55" s="152"/>
      <c r="X55" s="157"/>
      <c r="Y55" s="158"/>
      <c r="Z55" s="159"/>
      <c r="AA55" s="159"/>
      <c r="AB55" s="159"/>
      <c r="AC55" s="159"/>
      <c r="AD55" s="159"/>
      <c r="AE55" s="163"/>
    </row>
    <row r="56" spans="1:31" s="173" customFormat="1" x14ac:dyDescent="0.2">
      <c r="A56" s="304" t="s">
        <v>172</v>
      </c>
      <c r="B56" s="2"/>
      <c r="C56" s="2"/>
      <c r="D56" s="2"/>
      <c r="E56" s="2"/>
      <c r="F56" s="2"/>
      <c r="G56" s="2"/>
      <c r="H56" s="2"/>
      <c r="I56" s="2"/>
      <c r="J56" s="2"/>
      <c r="K56" s="2"/>
      <c r="L56" s="2"/>
      <c r="M56" s="2"/>
      <c r="N56" s="2"/>
      <c r="O56" s="2"/>
      <c r="P56" s="2"/>
      <c r="Q56" s="2"/>
      <c r="R56" s="2"/>
      <c r="S56" s="2"/>
      <c r="T56" s="2"/>
      <c r="U56" s="2"/>
      <c r="V56" s="2"/>
      <c r="W56" s="2"/>
      <c r="X56" s="5"/>
      <c r="Y56" s="2"/>
      <c r="Z56" s="2"/>
      <c r="AA56" s="2"/>
      <c r="AB56" s="2"/>
      <c r="AC56" s="2"/>
      <c r="AD56" s="2"/>
      <c r="AE56" s="163"/>
    </row>
    <row r="57" spans="1:31" s="173" customFormat="1" x14ac:dyDescent="0.2">
      <c r="A57" s="304"/>
      <c r="B57" s="2"/>
      <c r="C57" s="2"/>
      <c r="D57" s="2"/>
      <c r="E57" s="2"/>
      <c r="F57" s="2"/>
      <c r="G57" s="2"/>
      <c r="H57" s="2"/>
      <c r="I57" s="2"/>
      <c r="J57" s="2"/>
      <c r="K57" s="2"/>
      <c r="L57" s="2"/>
      <c r="M57" s="2"/>
      <c r="N57" s="2"/>
      <c r="O57" s="2"/>
      <c r="P57" s="2"/>
      <c r="Q57" s="2"/>
      <c r="R57" s="2"/>
      <c r="S57" s="2"/>
      <c r="T57" s="2"/>
      <c r="U57" s="2"/>
      <c r="V57" s="2"/>
      <c r="W57" s="2"/>
      <c r="X57" s="5"/>
      <c r="Y57" s="2"/>
      <c r="Z57" s="2"/>
      <c r="AA57" s="2"/>
      <c r="AB57" s="2"/>
      <c r="AC57" s="2"/>
      <c r="AD57" s="2"/>
      <c r="AE57" s="163"/>
    </row>
    <row r="58" spans="1:31" s="173" customFormat="1" x14ac:dyDescent="0.2">
      <c r="A58" s="305"/>
      <c r="B58" s="2"/>
      <c r="C58" s="2"/>
      <c r="D58" s="2"/>
      <c r="E58" s="2"/>
      <c r="F58" s="2"/>
      <c r="G58" s="2"/>
      <c r="H58" s="2"/>
      <c r="I58" s="2"/>
      <c r="J58" s="2"/>
      <c r="K58" s="2"/>
      <c r="L58" s="2"/>
      <c r="M58" s="2"/>
      <c r="N58" s="2"/>
      <c r="O58" s="2"/>
      <c r="P58" s="2"/>
      <c r="Q58" s="2"/>
      <c r="R58" s="2"/>
      <c r="S58" s="2"/>
      <c r="T58" s="2"/>
      <c r="U58" s="2"/>
      <c r="V58" s="2"/>
      <c r="W58" s="2"/>
      <c r="X58" s="6"/>
      <c r="Y58" s="2"/>
      <c r="Z58" s="2"/>
      <c r="AA58" s="2"/>
      <c r="AB58" s="2"/>
      <c r="AC58" s="2"/>
      <c r="AD58" s="2"/>
      <c r="AE58" s="163"/>
    </row>
    <row r="59" spans="1:31" s="173" customFormat="1" x14ac:dyDescent="0.2">
      <c r="A59" s="305"/>
      <c r="B59" s="2"/>
      <c r="C59" s="2"/>
      <c r="D59" s="2"/>
      <c r="E59" s="2"/>
      <c r="F59" s="2"/>
      <c r="G59" s="2"/>
      <c r="H59" s="2"/>
      <c r="I59" s="2"/>
      <c r="J59" s="2"/>
      <c r="K59" s="2"/>
      <c r="L59" s="2"/>
      <c r="M59" s="2"/>
      <c r="N59" s="2"/>
      <c r="O59" s="2"/>
      <c r="P59" s="2"/>
      <c r="Q59" s="2"/>
      <c r="R59" s="2"/>
      <c r="S59" s="2"/>
      <c r="T59" s="2"/>
      <c r="U59" s="2"/>
      <c r="V59" s="2"/>
      <c r="W59" s="2"/>
      <c r="X59" s="6"/>
      <c r="Y59" s="2"/>
      <c r="Z59" s="2"/>
      <c r="AA59" s="2"/>
      <c r="AB59" s="2"/>
      <c r="AC59" s="2"/>
      <c r="AD59" s="2"/>
      <c r="AE59" s="163"/>
    </row>
    <row r="60" spans="1:31" s="173" customFormat="1" x14ac:dyDescent="0.2">
      <c r="A60" s="305"/>
      <c r="B60" s="2"/>
      <c r="C60" s="2"/>
      <c r="D60" s="2"/>
      <c r="E60" s="2"/>
      <c r="F60" s="2"/>
      <c r="G60" s="2"/>
      <c r="H60" s="2"/>
      <c r="I60" s="2"/>
      <c r="J60" s="2"/>
      <c r="K60" s="2"/>
      <c r="L60" s="2"/>
      <c r="M60" s="2"/>
      <c r="N60" s="2"/>
      <c r="O60" s="2"/>
      <c r="P60" s="2"/>
      <c r="Q60" s="2"/>
      <c r="R60" s="2"/>
      <c r="S60" s="2"/>
      <c r="T60" s="2"/>
      <c r="U60" s="2"/>
      <c r="V60" s="2"/>
      <c r="W60" s="2"/>
      <c r="X60" s="6"/>
      <c r="Y60" s="2"/>
      <c r="Z60" s="2"/>
      <c r="AA60" s="2"/>
      <c r="AB60" s="2"/>
      <c r="AC60" s="2"/>
      <c r="AD60" s="2"/>
      <c r="AE60" s="163"/>
    </row>
    <row r="61" spans="1:31" s="173" customFormat="1" x14ac:dyDescent="0.2">
      <c r="A61" s="162"/>
      <c r="B61" s="165"/>
      <c r="C61" s="165"/>
      <c r="D61" s="165"/>
      <c r="E61" s="166"/>
      <c r="F61" s="166"/>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3"/>
    </row>
    <row r="62" spans="1:31" s="173" customFormat="1" ht="15.75" thickBot="1" x14ac:dyDescent="0.25">
      <c r="A62" s="168"/>
      <c r="B62" s="169"/>
      <c r="C62" s="169"/>
      <c r="D62" s="169"/>
      <c r="E62" s="170"/>
      <c r="F62" s="170"/>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2"/>
    </row>
    <row r="63" spans="1:31" s="173" customFormat="1" x14ac:dyDescent="0.2">
      <c r="B63" s="174"/>
      <c r="C63" s="174"/>
      <c r="D63" s="174"/>
      <c r="E63" s="175"/>
      <c r="F63" s="175"/>
    </row>
    <row r="64" spans="1:31" s="173" customFormat="1" x14ac:dyDescent="0.2">
      <c r="B64" s="174"/>
      <c r="C64" s="174"/>
      <c r="D64" s="174"/>
      <c r="E64" s="175"/>
      <c r="F64" s="175"/>
    </row>
    <row r="65" spans="2:6" s="173" customFormat="1" x14ac:dyDescent="0.2">
      <c r="B65" s="174"/>
      <c r="C65" s="174"/>
      <c r="D65" s="174"/>
      <c r="E65" s="175"/>
      <c r="F65" s="175"/>
    </row>
    <row r="66" spans="2:6" s="173" customFormat="1" x14ac:dyDescent="0.2">
      <c r="B66" s="174"/>
      <c r="C66" s="174"/>
      <c r="D66" s="174"/>
      <c r="E66" s="175"/>
      <c r="F66" s="175"/>
    </row>
    <row r="67" spans="2:6" s="173" customFormat="1" x14ac:dyDescent="0.2">
      <c r="B67" s="174"/>
      <c r="C67" s="174"/>
      <c r="D67" s="174"/>
      <c r="E67" s="175"/>
      <c r="F67" s="175"/>
    </row>
    <row r="68" spans="2:6" s="173" customFormat="1" x14ac:dyDescent="0.2">
      <c r="B68" s="174"/>
      <c r="C68" s="174"/>
      <c r="D68" s="174"/>
      <c r="E68" s="175"/>
      <c r="F68" s="175"/>
    </row>
    <row r="69" spans="2:6" s="173" customFormat="1" x14ac:dyDescent="0.2">
      <c r="B69" s="174"/>
      <c r="C69" s="174"/>
      <c r="D69" s="174"/>
      <c r="E69" s="175"/>
      <c r="F69" s="175"/>
    </row>
    <row r="70" spans="2:6" s="173" customFormat="1" x14ac:dyDescent="0.2">
      <c r="B70" s="174"/>
      <c r="C70" s="174"/>
      <c r="D70" s="174"/>
      <c r="E70" s="175"/>
      <c r="F70" s="175"/>
    </row>
    <row r="71" spans="2:6" s="173" customFormat="1" x14ac:dyDescent="0.2">
      <c r="B71" s="174"/>
      <c r="C71" s="174"/>
      <c r="D71" s="174"/>
      <c r="E71" s="175"/>
      <c r="F71" s="175"/>
    </row>
    <row r="72" spans="2:6" s="173" customFormat="1" x14ac:dyDescent="0.2">
      <c r="B72" s="174"/>
      <c r="C72" s="174"/>
      <c r="D72" s="174"/>
      <c r="E72" s="175"/>
      <c r="F72" s="175"/>
    </row>
    <row r="73" spans="2:6" s="173" customFormat="1" x14ac:dyDescent="0.2">
      <c r="B73" s="174"/>
      <c r="C73" s="174"/>
      <c r="D73" s="174"/>
      <c r="E73" s="175"/>
      <c r="F73" s="175"/>
    </row>
    <row r="74" spans="2:6" s="173" customFormat="1" x14ac:dyDescent="0.2">
      <c r="B74" s="174"/>
      <c r="C74" s="174"/>
      <c r="D74" s="174"/>
      <c r="E74" s="175"/>
      <c r="F74" s="175"/>
    </row>
    <row r="75" spans="2:6" s="173" customFormat="1" x14ac:dyDescent="0.2">
      <c r="B75" s="174"/>
      <c r="C75" s="174"/>
      <c r="D75" s="174"/>
      <c r="E75" s="175"/>
      <c r="F75" s="175"/>
    </row>
    <row r="76" spans="2:6" s="173" customFormat="1" x14ac:dyDescent="0.2">
      <c r="B76" s="174"/>
      <c r="C76" s="174"/>
      <c r="D76" s="174"/>
      <c r="E76" s="175"/>
      <c r="F76" s="175"/>
    </row>
    <row r="77" spans="2:6" s="173" customFormat="1" x14ac:dyDescent="0.2">
      <c r="B77" s="174"/>
      <c r="C77" s="174"/>
      <c r="D77" s="174"/>
      <c r="E77" s="175"/>
      <c r="F77" s="175"/>
    </row>
    <row r="78" spans="2:6" s="173" customFormat="1" x14ac:dyDescent="0.2">
      <c r="B78" s="174"/>
      <c r="C78" s="174"/>
      <c r="D78" s="174"/>
      <c r="E78" s="175"/>
      <c r="F78" s="175"/>
    </row>
    <row r="79" spans="2:6" s="173" customFormat="1" x14ac:dyDescent="0.2">
      <c r="B79" s="174"/>
      <c r="C79" s="174"/>
      <c r="D79" s="174"/>
      <c r="E79" s="175"/>
      <c r="F79" s="175"/>
    </row>
    <row r="80" spans="2:6" s="173" customFormat="1" x14ac:dyDescent="0.2">
      <c r="B80" s="174"/>
      <c r="C80" s="174"/>
      <c r="D80" s="174"/>
      <c r="E80" s="175"/>
      <c r="F80" s="175"/>
    </row>
    <row r="81" spans="2:6" s="173" customFormat="1" x14ac:dyDescent="0.2">
      <c r="B81" s="174"/>
      <c r="C81" s="174"/>
      <c r="D81" s="174"/>
      <c r="E81" s="175"/>
      <c r="F81" s="175"/>
    </row>
    <row r="82" spans="2:6" s="173" customFormat="1" x14ac:dyDescent="0.2">
      <c r="B82" s="174"/>
      <c r="C82" s="174"/>
      <c r="D82" s="174"/>
      <c r="E82" s="175"/>
      <c r="F82" s="175"/>
    </row>
    <row r="83" spans="2:6" s="173" customFormat="1" x14ac:dyDescent="0.2">
      <c r="B83" s="174"/>
      <c r="C83" s="174"/>
      <c r="D83" s="174"/>
      <c r="E83" s="175"/>
      <c r="F83" s="175"/>
    </row>
    <row r="84" spans="2:6" s="173" customFormat="1" x14ac:dyDescent="0.2">
      <c r="B84" s="174"/>
      <c r="C84" s="174"/>
      <c r="D84" s="174"/>
      <c r="E84" s="175"/>
      <c r="F84" s="175"/>
    </row>
    <row r="85" spans="2:6" s="173" customFormat="1" x14ac:dyDescent="0.2">
      <c r="B85" s="174"/>
      <c r="C85" s="174"/>
      <c r="D85" s="174"/>
      <c r="E85" s="175"/>
      <c r="F85" s="175"/>
    </row>
    <row r="86" spans="2:6" s="173" customFormat="1" x14ac:dyDescent="0.2">
      <c r="B86" s="174"/>
      <c r="C86" s="174"/>
      <c r="D86" s="174"/>
      <c r="E86" s="175"/>
      <c r="F86" s="175"/>
    </row>
    <row r="87" spans="2:6" s="173" customFormat="1" x14ac:dyDescent="0.2">
      <c r="B87" s="174"/>
      <c r="C87" s="174"/>
      <c r="D87" s="174"/>
      <c r="E87" s="175"/>
      <c r="F87" s="175"/>
    </row>
    <row r="88" spans="2:6" s="173" customFormat="1" x14ac:dyDescent="0.2">
      <c r="B88" s="174"/>
      <c r="C88" s="174"/>
      <c r="D88" s="174"/>
      <c r="E88" s="175"/>
      <c r="F88" s="175"/>
    </row>
    <row r="89" spans="2:6" s="173" customFormat="1" x14ac:dyDescent="0.2">
      <c r="B89" s="174"/>
      <c r="C89" s="174"/>
      <c r="D89" s="174"/>
      <c r="E89" s="175"/>
      <c r="F89" s="175"/>
    </row>
    <row r="90" spans="2:6" s="173" customFormat="1" x14ac:dyDescent="0.2">
      <c r="B90" s="174"/>
      <c r="C90" s="174"/>
      <c r="D90" s="174"/>
      <c r="E90" s="175"/>
      <c r="F90" s="175"/>
    </row>
    <row r="91" spans="2:6" s="173" customFormat="1" x14ac:dyDescent="0.2">
      <c r="B91" s="174"/>
      <c r="C91" s="174"/>
      <c r="D91" s="174"/>
      <c r="E91" s="175"/>
      <c r="F91" s="175"/>
    </row>
    <row r="92" spans="2:6" s="173" customFormat="1" x14ac:dyDescent="0.2">
      <c r="B92" s="174"/>
      <c r="C92" s="174"/>
      <c r="D92" s="174"/>
      <c r="E92" s="175"/>
      <c r="F92" s="175"/>
    </row>
    <row r="93" spans="2:6" s="173" customFormat="1" x14ac:dyDescent="0.2">
      <c r="B93" s="174"/>
      <c r="C93" s="174"/>
      <c r="D93" s="174"/>
      <c r="E93" s="175"/>
      <c r="F93" s="175"/>
    </row>
    <row r="94" spans="2:6" s="173" customFormat="1" x14ac:dyDescent="0.2">
      <c r="B94" s="174"/>
      <c r="C94" s="174"/>
      <c r="D94" s="174"/>
      <c r="E94" s="175"/>
      <c r="F94" s="175"/>
    </row>
    <row r="95" spans="2:6" s="173" customFormat="1" x14ac:dyDescent="0.2">
      <c r="B95" s="174"/>
      <c r="C95" s="174"/>
      <c r="D95" s="174"/>
      <c r="E95" s="175"/>
      <c r="F95" s="175"/>
    </row>
    <row r="96" spans="2:6" s="173" customFormat="1" x14ac:dyDescent="0.2">
      <c r="B96" s="174"/>
      <c r="C96" s="174"/>
      <c r="D96" s="174"/>
      <c r="E96" s="175"/>
      <c r="F96" s="175"/>
    </row>
    <row r="97" spans="2:6" s="173" customFormat="1" x14ac:dyDescent="0.2">
      <c r="B97" s="174"/>
      <c r="C97" s="174"/>
      <c r="D97" s="174"/>
      <c r="E97" s="175"/>
      <c r="F97" s="175"/>
    </row>
    <row r="98" spans="2:6" s="173" customFormat="1" x14ac:dyDescent="0.2">
      <c r="B98" s="174"/>
      <c r="C98" s="174"/>
      <c r="D98" s="174"/>
      <c r="E98" s="175"/>
      <c r="F98" s="175"/>
    </row>
    <row r="99" spans="2:6" s="173" customFormat="1" x14ac:dyDescent="0.2">
      <c r="B99" s="174"/>
      <c r="C99" s="174"/>
      <c r="D99" s="174"/>
      <c r="E99" s="175"/>
      <c r="F99" s="175"/>
    </row>
    <row r="100" spans="2:6" s="173" customFormat="1" x14ac:dyDescent="0.2">
      <c r="B100" s="174"/>
      <c r="C100" s="174"/>
      <c r="D100" s="174"/>
      <c r="E100" s="175"/>
      <c r="F100" s="175"/>
    </row>
    <row r="101" spans="2:6" s="173" customFormat="1" x14ac:dyDescent="0.2">
      <c r="B101" s="174"/>
      <c r="C101" s="174"/>
      <c r="D101" s="174"/>
      <c r="E101" s="175"/>
      <c r="F101" s="175"/>
    </row>
    <row r="102" spans="2:6" s="173" customFormat="1" x14ac:dyDescent="0.2">
      <c r="B102" s="174"/>
      <c r="C102" s="174"/>
      <c r="D102" s="174"/>
      <c r="E102" s="175"/>
      <c r="F102" s="175"/>
    </row>
    <row r="103" spans="2:6" s="173" customFormat="1" x14ac:dyDescent="0.2">
      <c r="B103" s="174"/>
      <c r="C103" s="174"/>
      <c r="D103" s="174"/>
      <c r="E103" s="175"/>
      <c r="F103" s="175"/>
    </row>
    <row r="104" spans="2:6" s="173" customFormat="1" x14ac:dyDescent="0.2">
      <c r="B104" s="174"/>
      <c r="C104" s="174"/>
      <c r="D104" s="174"/>
      <c r="E104" s="175"/>
      <c r="F104" s="175"/>
    </row>
    <row r="105" spans="2:6" s="173" customFormat="1" x14ac:dyDescent="0.2">
      <c r="B105" s="174"/>
      <c r="C105" s="174"/>
      <c r="D105" s="174"/>
      <c r="E105" s="175"/>
      <c r="F105" s="175"/>
    </row>
    <row r="106" spans="2:6" s="173" customFormat="1" x14ac:dyDescent="0.2">
      <c r="B106" s="174"/>
      <c r="C106" s="174"/>
      <c r="D106" s="174"/>
      <c r="E106" s="175"/>
      <c r="F106" s="175"/>
    </row>
    <row r="107" spans="2:6" s="173" customFormat="1" x14ac:dyDescent="0.2">
      <c r="B107" s="174"/>
      <c r="C107" s="174"/>
      <c r="D107" s="174"/>
      <c r="E107" s="175"/>
      <c r="F107" s="175"/>
    </row>
    <row r="108" spans="2:6" s="173" customFormat="1" x14ac:dyDescent="0.2">
      <c r="B108" s="174"/>
      <c r="C108" s="174"/>
      <c r="D108" s="174"/>
      <c r="E108" s="175"/>
      <c r="F108" s="175"/>
    </row>
    <row r="109" spans="2:6" s="173" customFormat="1" x14ac:dyDescent="0.2">
      <c r="B109" s="174"/>
      <c r="C109" s="174"/>
      <c r="D109" s="174"/>
      <c r="E109" s="175"/>
      <c r="F109" s="175"/>
    </row>
    <row r="110" spans="2:6" s="173" customFormat="1" x14ac:dyDescent="0.2">
      <c r="B110" s="174"/>
      <c r="C110" s="174"/>
      <c r="D110" s="174"/>
      <c r="E110" s="175"/>
      <c r="F110" s="175"/>
    </row>
    <row r="111" spans="2:6" s="173" customFormat="1" x14ac:dyDescent="0.2">
      <c r="B111" s="174"/>
      <c r="C111" s="174"/>
      <c r="D111" s="174"/>
      <c r="E111" s="175"/>
      <c r="F111" s="175"/>
    </row>
    <row r="112" spans="2:6" s="173" customFormat="1" x14ac:dyDescent="0.2">
      <c r="B112" s="174"/>
      <c r="C112" s="174"/>
      <c r="D112" s="174"/>
      <c r="E112" s="175"/>
      <c r="F112" s="175"/>
    </row>
    <row r="113" spans="2:6" s="173" customFormat="1" x14ac:dyDescent="0.2">
      <c r="B113" s="174"/>
      <c r="C113" s="174"/>
      <c r="D113" s="174"/>
      <c r="E113" s="175"/>
      <c r="F113" s="175"/>
    </row>
    <row r="114" spans="2:6" s="173" customFormat="1" x14ac:dyDescent="0.2">
      <c r="B114" s="174"/>
      <c r="C114" s="174"/>
      <c r="D114" s="174"/>
      <c r="E114" s="175"/>
      <c r="F114" s="175"/>
    </row>
    <row r="115" spans="2:6" s="173" customFormat="1" x14ac:dyDescent="0.2">
      <c r="B115" s="174"/>
      <c r="C115" s="174"/>
      <c r="D115" s="174"/>
      <c r="E115" s="175"/>
      <c r="F115" s="175"/>
    </row>
    <row r="116" spans="2:6" s="173" customFormat="1" x14ac:dyDescent="0.2">
      <c r="B116" s="174"/>
      <c r="C116" s="174"/>
      <c r="D116" s="174"/>
      <c r="E116" s="175"/>
      <c r="F116" s="175"/>
    </row>
    <row r="117" spans="2:6" s="173" customFormat="1" x14ac:dyDescent="0.2">
      <c r="B117" s="174"/>
      <c r="C117" s="174"/>
      <c r="D117" s="174"/>
      <c r="E117" s="175"/>
      <c r="F117" s="175"/>
    </row>
    <row r="118" spans="2:6" s="173" customFormat="1" x14ac:dyDescent="0.2">
      <c r="B118" s="174"/>
      <c r="C118" s="174"/>
      <c r="D118" s="174"/>
      <c r="E118" s="175"/>
      <c r="F118" s="175"/>
    </row>
    <row r="119" spans="2:6" s="173" customFormat="1" x14ac:dyDescent="0.2">
      <c r="B119" s="174"/>
      <c r="C119" s="174"/>
      <c r="D119" s="174"/>
      <c r="E119" s="175"/>
      <c r="F119" s="175"/>
    </row>
    <row r="120" spans="2:6" s="173" customFormat="1" x14ac:dyDescent="0.2">
      <c r="B120" s="174"/>
      <c r="C120" s="174"/>
      <c r="D120" s="174"/>
      <c r="E120" s="175"/>
      <c r="F120" s="175"/>
    </row>
    <row r="121" spans="2:6" s="173" customFormat="1" x14ac:dyDescent="0.2">
      <c r="B121" s="174"/>
      <c r="C121" s="174"/>
      <c r="D121" s="174"/>
      <c r="E121" s="175"/>
      <c r="F121" s="175"/>
    </row>
    <row r="122" spans="2:6" s="173" customFormat="1" x14ac:dyDescent="0.2">
      <c r="B122" s="174"/>
      <c r="C122" s="174"/>
      <c r="D122" s="174"/>
      <c r="E122" s="175"/>
      <c r="F122" s="175"/>
    </row>
    <row r="123" spans="2:6" s="173" customFormat="1" x14ac:dyDescent="0.2">
      <c r="B123" s="174"/>
      <c r="C123" s="174"/>
      <c r="D123" s="174"/>
      <c r="E123" s="175"/>
      <c r="F123" s="175"/>
    </row>
    <row r="124" spans="2:6" s="173" customFormat="1" x14ac:dyDescent="0.2">
      <c r="B124" s="174"/>
      <c r="C124" s="174"/>
      <c r="D124" s="174"/>
      <c r="E124" s="175"/>
      <c r="F124" s="175"/>
    </row>
    <row r="125" spans="2:6" s="173" customFormat="1" x14ac:dyDescent="0.2">
      <c r="B125" s="174"/>
      <c r="C125" s="174"/>
      <c r="D125" s="174"/>
      <c r="E125" s="175"/>
      <c r="F125" s="175"/>
    </row>
    <row r="126" spans="2:6" s="173" customFormat="1" x14ac:dyDescent="0.2">
      <c r="B126" s="174"/>
      <c r="C126" s="174"/>
      <c r="D126" s="174"/>
      <c r="E126" s="175"/>
      <c r="F126" s="175"/>
    </row>
    <row r="127" spans="2:6" s="173" customFormat="1" x14ac:dyDescent="0.2">
      <c r="B127" s="174"/>
      <c r="C127" s="174"/>
      <c r="D127" s="174"/>
      <c r="E127" s="175"/>
      <c r="F127" s="175"/>
    </row>
    <row r="128" spans="2:6" s="173" customFormat="1" x14ac:dyDescent="0.2">
      <c r="B128" s="174"/>
      <c r="C128" s="174"/>
      <c r="D128" s="174"/>
      <c r="E128" s="175"/>
      <c r="F128" s="175"/>
    </row>
    <row r="129" spans="2:6" s="173" customFormat="1" x14ac:dyDescent="0.2">
      <c r="B129" s="174"/>
      <c r="C129" s="174"/>
      <c r="D129" s="174"/>
      <c r="E129" s="175"/>
      <c r="F129" s="175"/>
    </row>
    <row r="130" spans="2:6" s="173" customFormat="1" x14ac:dyDescent="0.2">
      <c r="B130" s="174"/>
      <c r="C130" s="174"/>
      <c r="D130" s="174"/>
      <c r="E130" s="175"/>
      <c r="F130" s="175"/>
    </row>
    <row r="131" spans="2:6" s="173" customFormat="1" x14ac:dyDescent="0.2">
      <c r="B131" s="174"/>
      <c r="C131" s="174"/>
      <c r="D131" s="174"/>
      <c r="E131" s="175"/>
      <c r="F131" s="175"/>
    </row>
    <row r="132" spans="2:6" s="173" customFormat="1" x14ac:dyDescent="0.2">
      <c r="B132" s="174"/>
      <c r="C132" s="174"/>
      <c r="D132" s="174"/>
      <c r="E132" s="175"/>
      <c r="F132" s="175"/>
    </row>
    <row r="133" spans="2:6" s="173" customFormat="1" x14ac:dyDescent="0.2">
      <c r="B133" s="174"/>
      <c r="C133" s="174"/>
      <c r="D133" s="174"/>
      <c r="E133" s="175"/>
      <c r="F133" s="175"/>
    </row>
    <row r="134" spans="2:6" s="173" customFormat="1" x14ac:dyDescent="0.2">
      <c r="B134" s="174"/>
      <c r="C134" s="174"/>
      <c r="D134" s="174"/>
      <c r="E134" s="175"/>
      <c r="F134" s="175"/>
    </row>
    <row r="135" spans="2:6" s="173" customFormat="1" x14ac:dyDescent="0.2">
      <c r="B135" s="174"/>
      <c r="C135" s="174"/>
      <c r="D135" s="174"/>
      <c r="E135" s="175"/>
      <c r="F135" s="175"/>
    </row>
    <row r="136" spans="2:6" s="173" customFormat="1" x14ac:dyDescent="0.2">
      <c r="B136" s="174"/>
      <c r="C136" s="174"/>
      <c r="D136" s="174"/>
      <c r="E136" s="175"/>
      <c r="F136" s="175"/>
    </row>
    <row r="137" spans="2:6" s="173" customFormat="1" x14ac:dyDescent="0.2">
      <c r="B137" s="174"/>
      <c r="C137" s="174"/>
      <c r="D137" s="174"/>
      <c r="E137" s="175"/>
      <c r="F137" s="175"/>
    </row>
    <row r="138" spans="2:6" s="173" customFormat="1" x14ac:dyDescent="0.2">
      <c r="B138" s="174"/>
      <c r="C138" s="174"/>
      <c r="D138" s="174"/>
      <c r="E138" s="175"/>
      <c r="F138" s="175"/>
    </row>
    <row r="139" spans="2:6" s="173" customFormat="1" x14ac:dyDescent="0.2">
      <c r="B139" s="174"/>
      <c r="C139" s="174"/>
      <c r="D139" s="174"/>
      <c r="E139" s="175"/>
      <c r="F139" s="175"/>
    </row>
    <row r="140" spans="2:6" s="173" customFormat="1" x14ac:dyDescent="0.2">
      <c r="B140" s="174"/>
      <c r="C140" s="174"/>
      <c r="D140" s="174"/>
      <c r="E140" s="175"/>
      <c r="F140" s="175"/>
    </row>
    <row r="141" spans="2:6" s="173" customFormat="1" x14ac:dyDescent="0.2">
      <c r="B141" s="174"/>
      <c r="C141" s="174"/>
      <c r="D141" s="174"/>
      <c r="E141" s="175"/>
      <c r="F141" s="175"/>
    </row>
    <row r="142" spans="2:6" s="173" customFormat="1" x14ac:dyDescent="0.2">
      <c r="B142" s="174"/>
      <c r="C142" s="174"/>
      <c r="D142" s="174"/>
      <c r="E142" s="175"/>
      <c r="F142" s="175"/>
    </row>
    <row r="143" spans="2:6" s="173" customFormat="1" x14ac:dyDescent="0.2">
      <c r="B143" s="174"/>
      <c r="C143" s="174"/>
      <c r="D143" s="174"/>
      <c r="E143" s="175"/>
      <c r="F143" s="175"/>
    </row>
    <row r="144" spans="2:6" s="173" customFormat="1" x14ac:dyDescent="0.2">
      <c r="B144" s="174"/>
      <c r="C144" s="174"/>
      <c r="D144" s="174"/>
      <c r="E144" s="175"/>
      <c r="F144" s="175"/>
    </row>
    <row r="145" spans="2:6" s="173" customFormat="1" x14ac:dyDescent="0.2">
      <c r="B145" s="174"/>
      <c r="C145" s="174"/>
      <c r="D145" s="174"/>
      <c r="E145" s="175"/>
      <c r="F145" s="175"/>
    </row>
    <row r="146" spans="2:6" s="173" customFormat="1" x14ac:dyDescent="0.2">
      <c r="B146" s="174"/>
      <c r="C146" s="174"/>
      <c r="D146" s="174"/>
      <c r="E146" s="175"/>
      <c r="F146" s="175"/>
    </row>
    <row r="147" spans="2:6" s="173" customFormat="1" x14ac:dyDescent="0.2">
      <c r="B147" s="174"/>
      <c r="C147" s="174"/>
      <c r="D147" s="174"/>
      <c r="E147" s="175"/>
      <c r="F147" s="175"/>
    </row>
    <row r="148" spans="2:6" s="173" customFormat="1" x14ac:dyDescent="0.2">
      <c r="B148" s="174"/>
      <c r="C148" s="174"/>
      <c r="D148" s="174"/>
      <c r="E148" s="175"/>
      <c r="F148" s="175"/>
    </row>
    <row r="149" spans="2:6" s="173" customFormat="1" x14ac:dyDescent="0.2">
      <c r="B149" s="174"/>
      <c r="C149" s="174"/>
      <c r="D149" s="174"/>
      <c r="E149" s="175"/>
      <c r="F149" s="175"/>
    </row>
    <row r="150" spans="2:6" s="173" customFormat="1" x14ac:dyDescent="0.2">
      <c r="B150" s="174"/>
      <c r="C150" s="174"/>
      <c r="D150" s="174"/>
      <c r="E150" s="175"/>
      <c r="F150" s="175"/>
    </row>
    <row r="151" spans="2:6" s="173" customFormat="1" x14ac:dyDescent="0.2">
      <c r="B151" s="174"/>
      <c r="C151" s="174"/>
      <c r="D151" s="174"/>
      <c r="E151" s="175"/>
      <c r="F151" s="175"/>
    </row>
    <row r="152" spans="2:6" s="173" customFormat="1" x14ac:dyDescent="0.2">
      <c r="B152" s="174"/>
      <c r="C152" s="174"/>
      <c r="D152" s="174"/>
      <c r="E152" s="175"/>
      <c r="F152" s="175"/>
    </row>
    <row r="153" spans="2:6" s="173" customFormat="1" x14ac:dyDescent="0.2">
      <c r="B153" s="174"/>
      <c r="C153" s="174"/>
      <c r="D153" s="174"/>
      <c r="E153" s="175"/>
      <c r="F153" s="175"/>
    </row>
    <row r="154" spans="2:6" s="173" customFormat="1" x14ac:dyDescent="0.2">
      <c r="B154" s="174"/>
      <c r="C154" s="174"/>
      <c r="D154" s="174"/>
      <c r="E154" s="175"/>
      <c r="F154" s="175"/>
    </row>
    <row r="155" spans="2:6" s="173" customFormat="1" x14ac:dyDescent="0.2">
      <c r="B155" s="174"/>
      <c r="C155" s="174"/>
      <c r="D155" s="174"/>
      <c r="E155" s="175"/>
      <c r="F155" s="175"/>
    </row>
    <row r="156" spans="2:6" s="173" customFormat="1" x14ac:dyDescent="0.2">
      <c r="B156" s="174"/>
      <c r="C156" s="174"/>
      <c r="D156" s="174"/>
      <c r="E156" s="175"/>
      <c r="F156" s="175"/>
    </row>
    <row r="157" spans="2:6" s="173" customFormat="1" x14ac:dyDescent="0.2">
      <c r="B157" s="174"/>
      <c r="C157" s="174"/>
      <c r="D157" s="174"/>
      <c r="E157" s="175"/>
      <c r="F157" s="175"/>
    </row>
    <row r="158" spans="2:6" s="173" customFormat="1" x14ac:dyDescent="0.2">
      <c r="B158" s="174"/>
      <c r="C158" s="174"/>
      <c r="D158" s="174"/>
      <c r="E158" s="175"/>
      <c r="F158" s="175"/>
    </row>
    <row r="159" spans="2:6" s="173" customFormat="1" x14ac:dyDescent="0.2">
      <c r="B159" s="174"/>
      <c r="C159" s="174"/>
      <c r="D159" s="174"/>
      <c r="E159" s="175"/>
      <c r="F159" s="175"/>
    </row>
  </sheetData>
  <sheetProtection sheet="1" objects="1" scenarios="1" insertRows="0" deleteRows="0" selectLockedCells="1"/>
  <mergeCells count="47">
    <mergeCell ref="B16:W16"/>
    <mergeCell ref="Y16:AD16"/>
    <mergeCell ref="B15:AD15"/>
    <mergeCell ref="A26:A39"/>
    <mergeCell ref="A41:A47"/>
    <mergeCell ref="C17:C18"/>
    <mergeCell ref="D17:D18"/>
    <mergeCell ref="E17:E18"/>
    <mergeCell ref="F17:F18"/>
    <mergeCell ref="G17:G18"/>
    <mergeCell ref="A56:A60"/>
    <mergeCell ref="A49:A54"/>
    <mergeCell ref="A1:AE1"/>
    <mergeCell ref="R17:R18"/>
    <mergeCell ref="S17:U17"/>
    <mergeCell ref="V17:W17"/>
    <mergeCell ref="AB17:AB18"/>
    <mergeCell ref="AC17:AD17"/>
    <mergeCell ref="A20:A24"/>
    <mergeCell ref="H17:H18"/>
    <mergeCell ref="I17:J17"/>
    <mergeCell ref="K17:L17"/>
    <mergeCell ref="M17:N17"/>
    <mergeCell ref="O17:P17"/>
    <mergeCell ref="Q17:Q18"/>
    <mergeCell ref="B17:B18"/>
    <mergeCell ref="Q6:Q7"/>
    <mergeCell ref="R6:R7"/>
    <mergeCell ref="S6:U6"/>
    <mergeCell ref="V6:W6"/>
    <mergeCell ref="AB6:AB7"/>
    <mergeCell ref="B2:AE2"/>
    <mergeCell ref="B3:AE3"/>
    <mergeCell ref="B4:AE4"/>
    <mergeCell ref="B6:B7"/>
    <mergeCell ref="C6:C7"/>
    <mergeCell ref="D6:D7"/>
    <mergeCell ref="E6:E7"/>
    <mergeCell ref="F6:F7"/>
    <mergeCell ref="AC6:AD6"/>
    <mergeCell ref="G6:G7"/>
    <mergeCell ref="H6:H7"/>
    <mergeCell ref="I6:J6"/>
    <mergeCell ref="K6:L6"/>
    <mergeCell ref="M6:N6"/>
    <mergeCell ref="O6:P6"/>
    <mergeCell ref="K7:L7"/>
  </mergeCells>
  <pageMargins left="0.75" right="0.75" top="1" bottom="1" header="0.5" footer="0.5"/>
  <pageSetup paperSize="8" scale="32" orientation="landscape"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L25"/>
  <sheetViews>
    <sheetView zoomScale="85" zoomScaleNormal="85" zoomScalePageLayoutView="85" workbookViewId="0">
      <selection activeCell="C23" sqref="C23:E23"/>
    </sheetView>
  </sheetViews>
  <sheetFormatPr defaultColWidth="11" defaultRowHeight="15.75" x14ac:dyDescent="0.25"/>
  <cols>
    <col min="1" max="1" width="15" style="67" customWidth="1"/>
    <col min="2" max="2" width="42.875" style="67" customWidth="1"/>
    <col min="3" max="3" width="17.125" style="67" customWidth="1"/>
    <col min="4" max="4" width="19.125" style="67" customWidth="1"/>
    <col min="5" max="5" width="19.375" style="67" customWidth="1"/>
    <col min="6" max="16384" width="11" style="67"/>
  </cols>
  <sheetData>
    <row r="1" spans="1:12" s="115" customFormat="1" ht="120.75" customHeight="1" thickBot="1" x14ac:dyDescent="0.25">
      <c r="A1" s="318" t="s">
        <v>266</v>
      </c>
      <c r="B1" s="319"/>
      <c r="C1" s="319"/>
      <c r="D1" s="319"/>
      <c r="E1" s="319"/>
      <c r="F1" s="319"/>
      <c r="G1" s="319"/>
      <c r="H1" s="319"/>
      <c r="I1" s="319"/>
      <c r="J1" s="319"/>
      <c r="K1" s="319"/>
      <c r="L1" s="320"/>
    </row>
    <row r="2" spans="1:12" s="115" customFormat="1" ht="15" customHeight="1" thickBot="1" x14ac:dyDescent="0.25">
      <c r="A2" s="183" t="s">
        <v>0</v>
      </c>
      <c r="B2" s="324" t="str">
        <f>'Cover Sheet'!C17</f>
        <v xml:space="preserve">(Instruction -You MUST enter your organisation name into cell 17c on the Cover Sheet tab)  </v>
      </c>
      <c r="C2" s="325"/>
      <c r="D2" s="325"/>
      <c r="E2" s="325"/>
      <c r="F2" s="325"/>
      <c r="G2" s="325"/>
      <c r="H2" s="325"/>
      <c r="I2" s="325"/>
      <c r="J2" s="325"/>
      <c r="K2" s="325"/>
      <c r="L2" s="326"/>
    </row>
    <row r="3" spans="1:12" s="115" customFormat="1" ht="15.95" customHeight="1" thickBot="1" x14ac:dyDescent="0.25">
      <c r="A3" s="184"/>
      <c r="B3" s="327" t="s">
        <v>240</v>
      </c>
      <c r="C3" s="328"/>
      <c r="D3" s="328"/>
      <c r="E3" s="328"/>
      <c r="F3" s="328"/>
      <c r="G3" s="328"/>
      <c r="H3" s="328"/>
      <c r="I3" s="328"/>
      <c r="J3" s="328"/>
      <c r="K3" s="328"/>
      <c r="L3" s="329"/>
    </row>
    <row r="4" spans="1:12" s="115" customFormat="1" ht="15.95" customHeight="1" x14ac:dyDescent="0.2">
      <c r="A4" s="185"/>
      <c r="B4" s="186"/>
      <c r="C4" s="186"/>
      <c r="D4" s="186"/>
      <c r="E4" s="186"/>
      <c r="F4" s="140"/>
      <c r="G4" s="140"/>
      <c r="H4" s="140"/>
      <c r="I4" s="140"/>
      <c r="J4" s="140"/>
      <c r="K4" s="140"/>
      <c r="L4" s="141"/>
    </row>
    <row r="5" spans="1:12" x14ac:dyDescent="0.25">
      <c r="A5" s="26"/>
      <c r="B5" s="23"/>
      <c r="C5" s="23"/>
      <c r="D5" s="23"/>
      <c r="E5" s="23"/>
      <c r="F5" s="23"/>
      <c r="G5" s="23"/>
      <c r="H5" s="23"/>
      <c r="I5" s="23"/>
      <c r="J5" s="23"/>
      <c r="K5" s="23"/>
      <c r="L5" s="24"/>
    </row>
    <row r="6" spans="1:12" x14ac:dyDescent="0.25">
      <c r="A6" s="26"/>
      <c r="B6" s="323" t="s">
        <v>332</v>
      </c>
      <c r="C6" s="323"/>
      <c r="D6" s="323"/>
      <c r="E6" s="323"/>
      <c r="F6" s="23"/>
      <c r="G6" s="23"/>
      <c r="H6" s="23"/>
      <c r="I6" s="23"/>
      <c r="J6" s="23"/>
      <c r="K6" s="23"/>
      <c r="L6" s="24"/>
    </row>
    <row r="7" spans="1:12" x14ac:dyDescent="0.25">
      <c r="A7" s="26"/>
      <c r="B7" s="321" t="s">
        <v>173</v>
      </c>
      <c r="C7" s="321"/>
      <c r="D7" s="321"/>
      <c r="E7" s="321"/>
      <c r="F7" s="23"/>
      <c r="G7" s="23"/>
      <c r="H7" s="23"/>
      <c r="I7" s="23"/>
      <c r="J7" s="23"/>
      <c r="K7" s="23"/>
      <c r="L7" s="24"/>
    </row>
    <row r="8" spans="1:12" x14ac:dyDescent="0.25">
      <c r="A8" s="26"/>
      <c r="B8" s="321" t="s">
        <v>174</v>
      </c>
      <c r="C8" s="321"/>
      <c r="D8" s="321"/>
      <c r="E8" s="321"/>
      <c r="F8" s="23"/>
      <c r="G8" s="23"/>
      <c r="H8" s="23"/>
      <c r="I8" s="23"/>
      <c r="J8" s="23"/>
      <c r="K8" s="23"/>
      <c r="L8" s="24"/>
    </row>
    <row r="9" spans="1:12" x14ac:dyDescent="0.25">
      <c r="A9" s="26"/>
      <c r="B9" s="187" t="s">
        <v>175</v>
      </c>
      <c r="C9" s="188" t="s">
        <v>176</v>
      </c>
      <c r="D9" s="188" t="s">
        <v>177</v>
      </c>
      <c r="E9" s="188" t="s">
        <v>178</v>
      </c>
      <c r="F9" s="23"/>
      <c r="G9" s="23"/>
      <c r="H9" s="23"/>
      <c r="I9" s="23"/>
      <c r="J9" s="23"/>
      <c r="K9" s="23"/>
      <c r="L9" s="24"/>
    </row>
    <row r="10" spans="1:12" x14ac:dyDescent="0.25">
      <c r="A10" s="26"/>
      <c r="B10" s="189" t="s">
        <v>179</v>
      </c>
      <c r="C10" s="13">
        <v>0</v>
      </c>
      <c r="D10" s="13">
        <v>0</v>
      </c>
      <c r="E10" s="13">
        <v>0</v>
      </c>
      <c r="F10" s="23"/>
      <c r="G10" s="23"/>
      <c r="H10" s="23"/>
      <c r="I10" s="23"/>
      <c r="J10" s="23"/>
      <c r="K10" s="23"/>
      <c r="L10" s="24"/>
    </row>
    <row r="11" spans="1:12" x14ac:dyDescent="0.25">
      <c r="A11" s="26"/>
      <c r="B11" s="189" t="s">
        <v>180</v>
      </c>
      <c r="C11" s="14">
        <v>0</v>
      </c>
      <c r="D11" s="14">
        <v>0</v>
      </c>
      <c r="E11" s="14">
        <v>0</v>
      </c>
      <c r="F11" s="23"/>
      <c r="G11" s="23"/>
      <c r="H11" s="23"/>
      <c r="I11" s="23"/>
      <c r="J11" s="23"/>
      <c r="K11" s="23"/>
      <c r="L11" s="24"/>
    </row>
    <row r="12" spans="1:12" x14ac:dyDescent="0.25">
      <c r="A12" s="26"/>
      <c r="B12" s="189" t="s">
        <v>181</v>
      </c>
      <c r="C12" s="14">
        <v>0</v>
      </c>
      <c r="D12" s="14">
        <v>0</v>
      </c>
      <c r="E12" s="14">
        <v>0</v>
      </c>
      <c r="F12" s="23"/>
      <c r="G12" s="23"/>
      <c r="H12" s="23"/>
      <c r="I12" s="23"/>
      <c r="J12" s="23"/>
      <c r="K12" s="23"/>
      <c r="L12" s="24"/>
    </row>
    <row r="13" spans="1:12" x14ac:dyDescent="0.25">
      <c r="A13" s="26"/>
      <c r="B13" s="322"/>
      <c r="C13" s="322"/>
      <c r="D13" s="322"/>
      <c r="E13" s="322"/>
      <c r="F13" s="23"/>
      <c r="G13" s="23"/>
      <c r="H13" s="23"/>
      <c r="I13" s="23"/>
      <c r="J13" s="23"/>
      <c r="K13" s="23"/>
      <c r="L13" s="24"/>
    </row>
    <row r="14" spans="1:12" x14ac:dyDescent="0.25">
      <c r="A14" s="26"/>
      <c r="B14" s="189" t="s">
        <v>182</v>
      </c>
      <c r="C14" s="14">
        <v>0</v>
      </c>
      <c r="D14" s="14">
        <v>0</v>
      </c>
      <c r="E14" s="14">
        <v>0</v>
      </c>
      <c r="F14" s="23"/>
      <c r="G14" s="23"/>
      <c r="H14" s="23"/>
      <c r="I14" s="23"/>
      <c r="J14" s="23"/>
      <c r="K14" s="23"/>
      <c r="L14" s="24"/>
    </row>
    <row r="15" spans="1:12" ht="31.5" x14ac:dyDescent="0.25">
      <c r="A15" s="26"/>
      <c r="B15" s="189" t="s">
        <v>183</v>
      </c>
      <c r="C15" s="13">
        <v>0</v>
      </c>
      <c r="D15" s="13">
        <v>0</v>
      </c>
      <c r="E15" s="13">
        <v>0</v>
      </c>
      <c r="F15" s="23"/>
      <c r="G15" s="23"/>
      <c r="H15" s="23"/>
      <c r="I15" s="23"/>
      <c r="J15" s="23"/>
      <c r="K15" s="23"/>
      <c r="L15" s="24"/>
    </row>
    <row r="16" spans="1:12" x14ac:dyDescent="0.25">
      <c r="A16" s="26"/>
      <c r="B16" s="190"/>
      <c r="C16" s="190"/>
      <c r="D16" s="190"/>
      <c r="E16" s="190"/>
      <c r="F16" s="23"/>
      <c r="G16" s="23"/>
      <c r="H16" s="23"/>
      <c r="I16" s="23"/>
      <c r="J16" s="23"/>
      <c r="K16" s="23"/>
      <c r="L16" s="24"/>
    </row>
    <row r="17" spans="1:12" x14ac:dyDescent="0.25">
      <c r="A17" s="26"/>
      <c r="B17" s="189" t="s">
        <v>184</v>
      </c>
      <c r="C17" s="10">
        <v>0.3</v>
      </c>
      <c r="D17" s="10">
        <v>0.2</v>
      </c>
      <c r="E17" s="10">
        <v>0.1</v>
      </c>
      <c r="F17" s="23"/>
      <c r="G17" s="23"/>
      <c r="H17" s="23"/>
      <c r="I17" s="23"/>
      <c r="J17" s="23"/>
      <c r="K17" s="23"/>
      <c r="L17" s="24"/>
    </row>
    <row r="18" spans="1:12" x14ac:dyDescent="0.25">
      <c r="A18" s="26"/>
      <c r="B18" s="190"/>
      <c r="C18" s="190"/>
      <c r="D18" s="190"/>
      <c r="E18" s="190"/>
      <c r="F18" s="23"/>
      <c r="G18" s="23"/>
      <c r="H18" s="23"/>
      <c r="I18" s="23"/>
      <c r="J18" s="23"/>
      <c r="K18" s="23"/>
      <c r="L18" s="24"/>
    </row>
    <row r="19" spans="1:12" ht="31.5" x14ac:dyDescent="0.25">
      <c r="A19" s="26"/>
      <c r="B19" s="189" t="s">
        <v>185</v>
      </c>
      <c r="C19" s="13">
        <v>0</v>
      </c>
      <c r="D19" s="13">
        <v>0</v>
      </c>
      <c r="E19" s="13">
        <v>0</v>
      </c>
      <c r="F19" s="23"/>
      <c r="G19" s="23"/>
      <c r="H19" s="23"/>
      <c r="I19" s="23"/>
      <c r="J19" s="23"/>
      <c r="K19" s="23"/>
      <c r="L19" s="24"/>
    </row>
    <row r="20" spans="1:12" ht="31.5" x14ac:dyDescent="0.25">
      <c r="A20" s="26"/>
      <c r="B20" s="189" t="s">
        <v>186</v>
      </c>
      <c r="C20" s="13">
        <v>0</v>
      </c>
      <c r="D20" s="13">
        <v>0</v>
      </c>
      <c r="E20" s="13">
        <v>0</v>
      </c>
      <c r="F20" s="23"/>
      <c r="G20" s="23"/>
      <c r="H20" s="23"/>
      <c r="I20" s="23"/>
      <c r="J20" s="23"/>
      <c r="K20" s="23"/>
      <c r="L20" s="24"/>
    </row>
    <row r="21" spans="1:12" ht="31.5" x14ac:dyDescent="0.25">
      <c r="A21" s="26"/>
      <c r="B21" s="189" t="s">
        <v>187</v>
      </c>
      <c r="C21" s="13">
        <v>0</v>
      </c>
      <c r="D21" s="13">
        <v>0</v>
      </c>
      <c r="E21" s="13">
        <v>0</v>
      </c>
      <c r="F21" s="23"/>
      <c r="G21" s="23"/>
      <c r="H21" s="23"/>
      <c r="I21" s="23"/>
      <c r="J21" s="23"/>
      <c r="K21" s="23"/>
      <c r="L21" s="24"/>
    </row>
    <row r="22" spans="1:12" x14ac:dyDescent="0.25">
      <c r="A22" s="26"/>
      <c r="B22" s="190"/>
      <c r="C22" s="190"/>
      <c r="D22" s="190"/>
      <c r="E22" s="190"/>
      <c r="F22" s="23"/>
      <c r="G22" s="23"/>
      <c r="H22" s="23"/>
      <c r="I22" s="23"/>
      <c r="J22" s="23"/>
      <c r="K22" s="23"/>
      <c r="L22" s="24"/>
    </row>
    <row r="23" spans="1:12" ht="31.5" x14ac:dyDescent="0.25">
      <c r="A23" s="26"/>
      <c r="B23" s="189" t="s">
        <v>188</v>
      </c>
      <c r="C23" s="14">
        <v>0</v>
      </c>
      <c r="D23" s="14">
        <v>0</v>
      </c>
      <c r="E23" s="14">
        <v>0</v>
      </c>
      <c r="F23" s="23"/>
      <c r="G23" s="23"/>
      <c r="H23" s="23"/>
      <c r="I23" s="23"/>
      <c r="J23" s="23"/>
      <c r="K23" s="23"/>
      <c r="L23" s="24"/>
    </row>
    <row r="24" spans="1:12" x14ac:dyDescent="0.25">
      <c r="A24" s="26"/>
      <c r="B24" s="23"/>
      <c r="C24" s="23"/>
      <c r="D24" s="23"/>
      <c r="E24" s="23"/>
      <c r="F24" s="23"/>
      <c r="G24" s="23"/>
      <c r="H24" s="23"/>
      <c r="I24" s="23"/>
      <c r="J24" s="23"/>
      <c r="K24" s="23"/>
      <c r="L24" s="24"/>
    </row>
    <row r="25" spans="1:12" ht="16.5" thickBot="1" x14ac:dyDescent="0.3">
      <c r="A25" s="191"/>
      <c r="B25" s="192"/>
      <c r="C25" s="192"/>
      <c r="D25" s="192"/>
      <c r="E25" s="192"/>
      <c r="F25" s="192"/>
      <c r="G25" s="192"/>
      <c r="H25" s="192"/>
      <c r="I25" s="192"/>
      <c r="J25" s="192"/>
      <c r="K25" s="192"/>
      <c r="L25" s="193"/>
    </row>
  </sheetData>
  <sheetProtection password="D13D" sheet="1" objects="1" scenarios="1" selectLockedCells="1"/>
  <mergeCells count="7">
    <mergeCell ref="A1:L1"/>
    <mergeCell ref="B8:E8"/>
    <mergeCell ref="B13:E13"/>
    <mergeCell ref="B6:E6"/>
    <mergeCell ref="B7:E7"/>
    <mergeCell ref="B2:L2"/>
    <mergeCell ref="B3:L3"/>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E63"/>
  <sheetViews>
    <sheetView workbookViewId="0">
      <selection activeCell="B32" sqref="B32"/>
    </sheetView>
  </sheetViews>
  <sheetFormatPr defaultColWidth="11" defaultRowHeight="15.75" x14ac:dyDescent="0.25"/>
  <cols>
    <col min="1" max="1" width="17.5" style="67" customWidth="1"/>
    <col min="2" max="2" width="26.375" style="67" customWidth="1"/>
    <col min="3" max="3" width="25.375" style="67" customWidth="1"/>
    <col min="4" max="4" width="29.125" style="67" customWidth="1"/>
    <col min="5" max="5" width="24.625" style="67" customWidth="1"/>
    <col min="6" max="6" width="26.875" style="67" customWidth="1"/>
    <col min="7" max="7" width="20.625" style="67" customWidth="1"/>
    <col min="8" max="8" width="23.875" style="67" customWidth="1"/>
    <col min="9" max="16384" width="11" style="67"/>
  </cols>
  <sheetData>
    <row r="1" spans="1:31" ht="108" customHeight="1" x14ac:dyDescent="0.25">
      <c r="A1" s="330" t="s">
        <v>267</v>
      </c>
      <c r="B1" s="331"/>
      <c r="C1" s="331"/>
      <c r="D1" s="331"/>
      <c r="E1" s="331"/>
      <c r="F1" s="331"/>
      <c r="G1" s="331"/>
      <c r="H1" s="331"/>
      <c r="I1" s="332"/>
      <c r="J1" s="194"/>
      <c r="K1" s="194"/>
      <c r="L1" s="194"/>
      <c r="M1" s="194"/>
      <c r="N1" s="194"/>
      <c r="O1" s="194"/>
      <c r="P1" s="194"/>
      <c r="Q1" s="194"/>
      <c r="R1" s="194"/>
      <c r="S1" s="194"/>
      <c r="T1" s="194"/>
      <c r="U1" s="194"/>
      <c r="V1" s="194"/>
      <c r="W1" s="194"/>
      <c r="X1" s="194"/>
      <c r="Y1" s="194"/>
      <c r="Z1" s="194"/>
      <c r="AA1" s="194"/>
      <c r="AB1" s="194"/>
      <c r="AC1" s="194"/>
      <c r="AD1" s="194"/>
      <c r="AE1" s="194"/>
    </row>
    <row r="2" spans="1:31" ht="15" customHeight="1" x14ac:dyDescent="0.25">
      <c r="A2" s="68" t="s">
        <v>0</v>
      </c>
      <c r="B2" s="244" t="str">
        <f>'Cover Sheet'!C17</f>
        <v xml:space="preserve">(Instruction -You MUST enter your organisation name into cell 17c on the Cover Sheet tab)  </v>
      </c>
      <c r="C2" s="245"/>
      <c r="D2" s="245"/>
      <c r="E2" s="245"/>
      <c r="F2" s="245"/>
      <c r="G2" s="245"/>
      <c r="H2" s="245"/>
      <c r="I2" s="246"/>
      <c r="J2" s="195"/>
      <c r="K2" s="195"/>
      <c r="L2" s="195"/>
      <c r="M2" s="195"/>
      <c r="N2" s="195"/>
      <c r="O2" s="195"/>
      <c r="P2" s="195"/>
      <c r="Q2" s="195"/>
      <c r="R2" s="195"/>
      <c r="S2" s="195"/>
      <c r="T2" s="195"/>
      <c r="U2" s="195"/>
      <c r="V2" s="195"/>
      <c r="W2" s="195"/>
      <c r="X2" s="195"/>
      <c r="Y2" s="195"/>
      <c r="Z2" s="195"/>
      <c r="AA2" s="195"/>
      <c r="AB2" s="195"/>
      <c r="AC2" s="195"/>
      <c r="AD2" s="195"/>
      <c r="AE2" s="195"/>
    </row>
    <row r="3" spans="1:31" ht="15" customHeight="1" x14ac:dyDescent="0.25">
      <c r="A3" s="116"/>
      <c r="B3" s="333" t="s">
        <v>236</v>
      </c>
      <c r="C3" s="334"/>
      <c r="D3" s="334"/>
      <c r="E3" s="334"/>
      <c r="F3" s="334"/>
      <c r="G3" s="334"/>
      <c r="H3" s="334"/>
      <c r="I3" s="335"/>
      <c r="J3" s="196"/>
      <c r="K3" s="196"/>
      <c r="L3" s="196"/>
      <c r="M3" s="196"/>
      <c r="N3" s="196"/>
      <c r="O3" s="196"/>
      <c r="P3" s="196"/>
      <c r="Q3" s="196"/>
      <c r="R3" s="196"/>
      <c r="S3" s="196"/>
      <c r="T3" s="196"/>
      <c r="U3" s="196"/>
      <c r="V3" s="196"/>
      <c r="W3" s="196"/>
      <c r="X3" s="196"/>
      <c r="Y3" s="196"/>
      <c r="Z3" s="196"/>
      <c r="AA3" s="196"/>
      <c r="AB3" s="196"/>
      <c r="AC3" s="196"/>
      <c r="AD3" s="196"/>
      <c r="AE3" s="196"/>
    </row>
    <row r="4" spans="1:31" ht="15" customHeight="1" x14ac:dyDescent="0.25">
      <c r="A4" s="117"/>
      <c r="B4" s="250" t="s">
        <v>242</v>
      </c>
      <c r="C4" s="251"/>
      <c r="D4" s="251"/>
      <c r="E4" s="251"/>
      <c r="F4" s="251"/>
      <c r="G4" s="251"/>
      <c r="H4" s="251"/>
      <c r="I4" s="252"/>
      <c r="J4" s="76"/>
      <c r="K4" s="76"/>
      <c r="L4" s="76"/>
      <c r="M4" s="76"/>
      <c r="N4" s="76"/>
      <c r="O4" s="76"/>
      <c r="P4" s="76"/>
      <c r="Q4" s="76"/>
      <c r="R4" s="76"/>
      <c r="S4" s="76"/>
      <c r="T4" s="76"/>
      <c r="U4" s="76"/>
      <c r="V4" s="76"/>
      <c r="W4" s="76"/>
      <c r="X4" s="76"/>
      <c r="Y4" s="76"/>
      <c r="Z4" s="76"/>
      <c r="AA4" s="76"/>
      <c r="AB4" s="76"/>
      <c r="AC4" s="76"/>
      <c r="AD4" s="76"/>
      <c r="AE4" s="76"/>
    </row>
    <row r="5" spans="1:31" ht="16.5" thickBot="1" x14ac:dyDescent="0.3">
      <c r="A5" s="26"/>
      <c r="B5" s="23"/>
      <c r="C5" s="23"/>
      <c r="D5" s="23"/>
      <c r="E5" s="23"/>
      <c r="F5" s="23"/>
      <c r="G5" s="23"/>
      <c r="H5" s="23"/>
      <c r="I5" s="24"/>
    </row>
    <row r="6" spans="1:31" ht="20.25" x14ac:dyDescent="0.3">
      <c r="A6" s="197"/>
      <c r="B6" s="198"/>
      <c r="C6" s="198"/>
      <c r="D6" s="198"/>
      <c r="E6" s="198"/>
      <c r="F6" s="198"/>
      <c r="G6" s="140"/>
      <c r="H6" s="140"/>
      <c r="I6" s="141"/>
    </row>
    <row r="7" spans="1:31" ht="18" x14ac:dyDescent="0.25">
      <c r="A7" s="199" t="s">
        <v>153</v>
      </c>
      <c r="B7" s="200"/>
      <c r="C7" s="200"/>
      <c r="D7" s="200"/>
      <c r="E7" s="200"/>
      <c r="F7" s="200"/>
      <c r="G7" s="120"/>
      <c r="H7" s="120"/>
      <c r="I7" s="121"/>
    </row>
    <row r="8" spans="1:31" ht="20.25" x14ac:dyDescent="0.3">
      <c r="A8" s="201"/>
      <c r="B8" s="338" t="s">
        <v>189</v>
      </c>
      <c r="C8" s="338" t="s">
        <v>190</v>
      </c>
      <c r="D8" s="338" t="s">
        <v>191</v>
      </c>
      <c r="E8" s="202" t="s">
        <v>192</v>
      </c>
      <c r="F8" s="338" t="s">
        <v>193</v>
      </c>
      <c r="G8" s="202" t="s">
        <v>194</v>
      </c>
      <c r="H8" s="202" t="s">
        <v>195</v>
      </c>
      <c r="I8" s="121"/>
    </row>
    <row r="9" spans="1:31" ht="31.5" x14ac:dyDescent="0.3">
      <c r="A9" s="201"/>
      <c r="B9" s="243"/>
      <c r="C9" s="243"/>
      <c r="D9" s="339"/>
      <c r="E9" s="202" t="s">
        <v>196</v>
      </c>
      <c r="F9" s="243"/>
      <c r="G9" s="202" t="s">
        <v>197</v>
      </c>
      <c r="H9" s="202" t="s">
        <v>198</v>
      </c>
      <c r="I9" s="121"/>
    </row>
    <row r="10" spans="1:31" ht="45" x14ac:dyDescent="0.3">
      <c r="A10" s="201"/>
      <c r="B10" s="126" t="s">
        <v>199</v>
      </c>
      <c r="C10" s="126" t="s">
        <v>200</v>
      </c>
      <c r="D10" s="203" t="s">
        <v>201</v>
      </c>
      <c r="E10" s="126" t="s">
        <v>202</v>
      </c>
      <c r="F10" s="204">
        <v>30</v>
      </c>
      <c r="G10" s="126" t="s">
        <v>203</v>
      </c>
      <c r="H10" s="203" t="s">
        <v>204</v>
      </c>
      <c r="I10" s="121"/>
    </row>
    <row r="11" spans="1:31" ht="20.25" x14ac:dyDescent="0.3">
      <c r="A11" s="201"/>
      <c r="B11" s="200"/>
      <c r="C11" s="200"/>
      <c r="D11" s="200"/>
      <c r="E11" s="200"/>
      <c r="F11" s="200"/>
      <c r="G11" s="120"/>
      <c r="H11" s="120"/>
      <c r="I11" s="121"/>
    </row>
    <row r="12" spans="1:31" ht="21" thickBot="1" x14ac:dyDescent="0.35">
      <c r="A12" s="201"/>
      <c r="B12" s="200"/>
      <c r="C12" s="200"/>
      <c r="D12" s="200"/>
      <c r="E12" s="200"/>
      <c r="F12" s="200"/>
      <c r="G12" s="120"/>
      <c r="H12" s="120"/>
      <c r="I12" s="121"/>
    </row>
    <row r="13" spans="1:31" ht="20.25" x14ac:dyDescent="0.3">
      <c r="A13" s="205"/>
      <c r="B13" s="198"/>
      <c r="C13" s="198"/>
      <c r="D13" s="198"/>
      <c r="E13" s="198"/>
      <c r="F13" s="198"/>
      <c r="G13" s="140"/>
      <c r="H13" s="140"/>
      <c r="I13" s="141"/>
    </row>
    <row r="14" spans="1:31" x14ac:dyDescent="0.25">
      <c r="A14" s="122"/>
      <c r="B14" s="340" t="s">
        <v>241</v>
      </c>
      <c r="C14" s="340"/>
      <c r="D14" s="340"/>
      <c r="E14" s="340"/>
      <c r="F14" s="340"/>
      <c r="G14" s="340"/>
      <c r="H14" s="340"/>
      <c r="I14" s="121"/>
    </row>
    <row r="15" spans="1:31" x14ac:dyDescent="0.25">
      <c r="A15" s="122"/>
      <c r="B15" s="336" t="s">
        <v>189</v>
      </c>
      <c r="C15" s="336" t="s">
        <v>190</v>
      </c>
      <c r="D15" s="336" t="s">
        <v>191</v>
      </c>
      <c r="E15" s="202" t="s">
        <v>192</v>
      </c>
      <c r="F15" s="336" t="s">
        <v>193</v>
      </c>
      <c r="G15" s="202" t="s">
        <v>194</v>
      </c>
      <c r="H15" s="202" t="s">
        <v>195</v>
      </c>
      <c r="I15" s="121"/>
    </row>
    <row r="16" spans="1:31" ht="31.5" x14ac:dyDescent="0.25">
      <c r="A16" s="122"/>
      <c r="B16" s="233"/>
      <c r="C16" s="233"/>
      <c r="D16" s="337"/>
      <c r="E16" s="202" t="s">
        <v>196</v>
      </c>
      <c r="F16" s="233"/>
      <c r="G16" s="202" t="s">
        <v>197</v>
      </c>
      <c r="H16" s="202" t="s">
        <v>198</v>
      </c>
      <c r="I16" s="121"/>
    </row>
    <row r="17" spans="1:9" s="206" customFormat="1" x14ac:dyDescent="0.25">
      <c r="A17" s="162"/>
      <c r="B17" s="2"/>
      <c r="C17" s="2"/>
      <c r="D17" s="2"/>
      <c r="E17" s="2"/>
      <c r="F17" s="2"/>
      <c r="G17" s="2"/>
      <c r="H17" s="2"/>
      <c r="I17" s="163"/>
    </row>
    <row r="18" spans="1:9" s="206" customFormat="1" x14ac:dyDescent="0.25">
      <c r="A18" s="162"/>
      <c r="B18" s="2"/>
      <c r="C18" s="2"/>
      <c r="D18" s="2"/>
      <c r="E18" s="2"/>
      <c r="F18" s="2"/>
      <c r="G18" s="2"/>
      <c r="H18" s="2"/>
      <c r="I18" s="163"/>
    </row>
    <row r="19" spans="1:9" s="206" customFormat="1" x14ac:dyDescent="0.25">
      <c r="A19" s="162"/>
      <c r="B19" s="2"/>
      <c r="C19" s="2"/>
      <c r="D19" s="2"/>
      <c r="E19" s="2"/>
      <c r="F19" s="2"/>
      <c r="G19" s="2"/>
      <c r="H19" s="2"/>
      <c r="I19" s="163"/>
    </row>
    <row r="20" spans="1:9" s="206" customFormat="1" x14ac:dyDescent="0.25">
      <c r="A20" s="162"/>
      <c r="B20" s="2"/>
      <c r="C20" s="2"/>
      <c r="D20" s="2"/>
      <c r="E20" s="2"/>
      <c r="F20" s="2"/>
      <c r="G20" s="2"/>
      <c r="H20" s="2"/>
      <c r="I20" s="163"/>
    </row>
    <row r="21" spans="1:9" s="206" customFormat="1" x14ac:dyDescent="0.25">
      <c r="A21" s="162"/>
      <c r="B21" s="2"/>
      <c r="C21" s="2"/>
      <c r="D21" s="2"/>
      <c r="E21" s="2"/>
      <c r="F21" s="2"/>
      <c r="G21" s="2"/>
      <c r="H21" s="2"/>
      <c r="I21" s="163"/>
    </row>
    <row r="22" spans="1:9" s="206" customFormat="1" x14ac:dyDescent="0.25">
      <c r="A22" s="162"/>
      <c r="B22" s="2"/>
      <c r="C22" s="2"/>
      <c r="D22" s="2"/>
      <c r="E22" s="2"/>
      <c r="F22" s="2"/>
      <c r="G22" s="2"/>
      <c r="H22" s="2"/>
      <c r="I22" s="163"/>
    </row>
    <row r="23" spans="1:9" s="206" customFormat="1" x14ac:dyDescent="0.25">
      <c r="A23" s="162"/>
      <c r="B23" s="2"/>
      <c r="C23" s="2"/>
      <c r="D23" s="2"/>
      <c r="E23" s="2"/>
      <c r="F23" s="2"/>
      <c r="G23" s="2"/>
      <c r="H23" s="2"/>
      <c r="I23" s="163"/>
    </row>
    <row r="24" spans="1:9" s="206" customFormat="1" x14ac:dyDescent="0.25">
      <c r="A24" s="162"/>
      <c r="B24" s="2"/>
      <c r="C24" s="2"/>
      <c r="D24" s="2"/>
      <c r="E24" s="2"/>
      <c r="F24" s="2"/>
      <c r="G24" s="2"/>
      <c r="H24" s="2"/>
      <c r="I24" s="163"/>
    </row>
    <row r="25" spans="1:9" s="206" customFormat="1" x14ac:dyDescent="0.25">
      <c r="A25" s="162"/>
      <c r="B25" s="2"/>
      <c r="C25" s="2"/>
      <c r="D25" s="2"/>
      <c r="E25" s="2"/>
      <c r="F25" s="2"/>
      <c r="G25" s="2"/>
      <c r="H25" s="2"/>
      <c r="I25" s="163"/>
    </row>
    <row r="26" spans="1:9" s="206" customFormat="1" x14ac:dyDescent="0.25">
      <c r="A26" s="162"/>
      <c r="B26" s="2"/>
      <c r="C26" s="2"/>
      <c r="D26" s="2"/>
      <c r="E26" s="2"/>
      <c r="F26" s="2"/>
      <c r="G26" s="2"/>
      <c r="H26" s="2"/>
      <c r="I26" s="163"/>
    </row>
    <row r="27" spans="1:9" s="206" customFormat="1" x14ac:dyDescent="0.25">
      <c r="A27" s="162"/>
      <c r="B27" s="2"/>
      <c r="C27" s="2"/>
      <c r="D27" s="2"/>
      <c r="E27" s="2"/>
      <c r="F27" s="2"/>
      <c r="G27" s="2"/>
      <c r="H27" s="2"/>
      <c r="I27" s="163"/>
    </row>
    <row r="28" spans="1:9" s="206" customFormat="1" x14ac:dyDescent="0.25">
      <c r="A28" s="162"/>
      <c r="B28" s="2"/>
      <c r="C28" s="2"/>
      <c r="D28" s="2"/>
      <c r="E28" s="2"/>
      <c r="F28" s="2"/>
      <c r="G28" s="2"/>
      <c r="H28" s="2"/>
      <c r="I28" s="163"/>
    </row>
    <row r="29" spans="1:9" s="206" customFormat="1" x14ac:dyDescent="0.25">
      <c r="A29" s="162"/>
      <c r="B29" s="2"/>
      <c r="C29" s="2"/>
      <c r="D29" s="2"/>
      <c r="E29" s="2"/>
      <c r="F29" s="2"/>
      <c r="G29" s="2"/>
      <c r="H29" s="2"/>
      <c r="I29" s="163"/>
    </row>
    <row r="30" spans="1:9" s="206" customFormat="1" x14ac:dyDescent="0.25">
      <c r="A30" s="162"/>
      <c r="B30" s="166"/>
      <c r="C30" s="166"/>
      <c r="D30" s="167"/>
      <c r="E30" s="167"/>
      <c r="F30" s="167"/>
      <c r="G30" s="167"/>
      <c r="H30" s="167"/>
      <c r="I30" s="163"/>
    </row>
    <row r="31" spans="1:9" s="206" customFormat="1" ht="16.5" thickBot="1" x14ac:dyDescent="0.3">
      <c r="A31" s="207"/>
      <c r="B31" s="208"/>
      <c r="C31" s="208"/>
      <c r="D31" s="208"/>
      <c r="E31" s="208"/>
      <c r="F31" s="208"/>
      <c r="G31" s="208"/>
      <c r="H31" s="208"/>
      <c r="I31" s="209"/>
    </row>
    <row r="32" spans="1:9" s="206" customFormat="1" x14ac:dyDescent="0.25"/>
    <row r="33" s="206" customFormat="1" x14ac:dyDescent="0.25"/>
    <row r="34" s="206" customFormat="1" x14ac:dyDescent="0.25"/>
    <row r="35" s="206" customFormat="1" x14ac:dyDescent="0.25"/>
    <row r="36" s="206" customFormat="1" x14ac:dyDescent="0.25"/>
    <row r="37" s="206" customFormat="1" x14ac:dyDescent="0.25"/>
    <row r="38" s="206" customFormat="1" x14ac:dyDescent="0.25"/>
    <row r="39" s="206" customFormat="1" x14ac:dyDescent="0.25"/>
    <row r="40" s="206" customFormat="1" x14ac:dyDescent="0.25"/>
    <row r="41" s="206" customFormat="1" x14ac:dyDescent="0.25"/>
    <row r="42" s="206" customFormat="1" x14ac:dyDescent="0.25"/>
    <row r="43" s="206" customFormat="1" x14ac:dyDescent="0.25"/>
    <row r="44" s="206" customFormat="1" x14ac:dyDescent="0.25"/>
    <row r="45" s="206" customFormat="1" x14ac:dyDescent="0.25"/>
    <row r="46" s="206" customFormat="1" x14ac:dyDescent="0.25"/>
    <row r="47" s="206" customFormat="1" x14ac:dyDescent="0.25"/>
    <row r="48" s="206" customFormat="1" x14ac:dyDescent="0.25"/>
    <row r="49" s="206" customFormat="1" x14ac:dyDescent="0.25"/>
    <row r="50" s="206" customFormat="1" x14ac:dyDescent="0.25"/>
    <row r="51" s="206" customFormat="1" x14ac:dyDescent="0.25"/>
    <row r="52" s="206" customFormat="1" x14ac:dyDescent="0.25"/>
    <row r="53" s="206" customFormat="1" x14ac:dyDescent="0.25"/>
    <row r="54" s="206" customFormat="1" x14ac:dyDescent="0.25"/>
    <row r="55" s="206" customFormat="1" x14ac:dyDescent="0.25"/>
    <row r="56" s="206" customFormat="1" x14ac:dyDescent="0.25"/>
    <row r="57" s="206" customFormat="1" x14ac:dyDescent="0.25"/>
    <row r="58" s="206" customFormat="1" x14ac:dyDescent="0.25"/>
    <row r="59" s="206" customFormat="1" x14ac:dyDescent="0.25"/>
    <row r="60" s="206" customFormat="1" x14ac:dyDescent="0.25"/>
    <row r="61" s="206" customFormat="1" x14ac:dyDescent="0.25"/>
    <row r="62" s="206" customFormat="1" x14ac:dyDescent="0.25"/>
    <row r="63" s="206" customFormat="1" x14ac:dyDescent="0.25"/>
  </sheetData>
  <sheetProtection password="D13D" sheet="1" objects="1" scenarios="1" insertRows="0" deleteRows="0" selectLockedCells="1"/>
  <mergeCells count="13">
    <mergeCell ref="A1:I1"/>
    <mergeCell ref="B2:I2"/>
    <mergeCell ref="B3:I3"/>
    <mergeCell ref="B4:I4"/>
    <mergeCell ref="B15:B16"/>
    <mergeCell ref="C15:C16"/>
    <mergeCell ref="D15:D16"/>
    <mergeCell ref="F15:F16"/>
    <mergeCell ref="B8:B9"/>
    <mergeCell ref="C8:C9"/>
    <mergeCell ref="D8:D9"/>
    <mergeCell ref="F8:F9"/>
    <mergeCell ref="B14:H14"/>
  </mergeCells>
  <pageMargins left="0.75" right="0.75" top="1" bottom="1" header="0.5" footer="0.5"/>
  <pageSetup paperSize="8" scale="86"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Instructions</vt:lpstr>
      <vt:lpstr>Mono (A)</vt:lpstr>
      <vt:lpstr>Colour (B)</vt:lpstr>
      <vt:lpstr>Summary Sheet A+B</vt:lpstr>
      <vt:lpstr>Mono Catalogue (C)</vt:lpstr>
      <vt:lpstr>Colour Catalogue (D)</vt:lpstr>
      <vt:lpstr>Leasing Rates (E)</vt:lpstr>
      <vt:lpstr>Software (F)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Helen Draper</cp:lastModifiedBy>
  <cp:lastPrinted>2016-07-26T11:46:19Z</cp:lastPrinted>
  <dcterms:created xsi:type="dcterms:W3CDTF">2016-06-21T12:58:21Z</dcterms:created>
  <dcterms:modified xsi:type="dcterms:W3CDTF">2016-08-04T15:43:45Z</dcterms:modified>
</cp:coreProperties>
</file>