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33" i="1" l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S18" i="1" l="1"/>
  <c r="S17" i="1"/>
  <c r="S16" i="1"/>
  <c r="S15" i="1"/>
  <c r="F18" i="1"/>
  <c r="F17" i="1"/>
  <c r="F16" i="1"/>
  <c r="F15" i="1"/>
  <c r="S14" i="1" l="1"/>
  <c r="S13" i="1" l="1"/>
  <c r="F13" i="1"/>
  <c r="S12" i="1" l="1"/>
  <c r="S19" i="1"/>
  <c r="S34" i="1" l="1"/>
  <c r="S11" i="1"/>
  <c r="S10" i="1"/>
  <c r="S9" i="1"/>
</calcChain>
</file>

<file path=xl/sharedStrings.xml><?xml version="1.0" encoding="utf-8"?>
<sst xmlns="http://schemas.openxmlformats.org/spreadsheetml/2006/main" count="169" uniqueCount="124">
  <si>
    <t xml:space="preserve">Question  </t>
  </si>
  <si>
    <t>Weighting</t>
  </si>
  <si>
    <t>TAB Reference 
Doc. No 5a</t>
  </si>
  <si>
    <t>Score</t>
  </si>
  <si>
    <t>Question Type / Maximum Score</t>
  </si>
  <si>
    <t>Maximum Weighted Score</t>
  </si>
  <si>
    <t>Response 
0 Marks</t>
  </si>
  <si>
    <t>Response  
1 Mark</t>
  </si>
  <si>
    <t>Response   
2 Marks</t>
  </si>
  <si>
    <t>Response   
3 Marks</t>
  </si>
  <si>
    <t>Response   
4 Marks</t>
  </si>
  <si>
    <t>Response   
5 Marks</t>
  </si>
  <si>
    <t>Response   
6 Marks</t>
  </si>
  <si>
    <t>Response   
7 Marks</t>
  </si>
  <si>
    <t>Response   
8 Marks</t>
  </si>
  <si>
    <t>Response   
9 Marks</t>
  </si>
  <si>
    <t>Response  
10 Marks</t>
  </si>
  <si>
    <t>Question Score as % of Total Tender</t>
  </si>
  <si>
    <t>Eligibility</t>
  </si>
  <si>
    <t>Technical merit/safety</t>
  </si>
  <si>
    <t>Terms and conditions</t>
  </si>
  <si>
    <t>Service levels</t>
  </si>
  <si>
    <t>Ease of Use</t>
  </si>
  <si>
    <t>Does ancillary pack allow for sterile administrations via portacath with a syringe which is 10ml or greater?</t>
  </si>
  <si>
    <t>Does ancillary pack allow for administration of multiple vials with one syringe?</t>
  </si>
  <si>
    <t>Is there an option to add an ancillary pack to the purchase order without packs automatically being supplied?</t>
  </si>
  <si>
    <t>How environmentally friendly is packaging i.e. amount of packaging, plastic v cardboard, bulkiness of packaging?</t>
  </si>
  <si>
    <t>How many steps are required to prepare product for administration?</t>
  </si>
  <si>
    <t>How easily can a 750 IU dose be prepared and infused</t>
  </si>
  <si>
    <t>Number of vial sizes available</t>
  </si>
  <si>
    <t>Security of Supply</t>
  </si>
  <si>
    <r>
      <t xml:space="preserve">Drug substance manufacture
</t>
    </r>
    <r>
      <rPr>
        <sz val="11"/>
        <color rgb="FFFF0000"/>
        <rFont val="Arial"/>
        <family val="2"/>
      </rPr>
      <t>preparation of substances to be used in the manufacture of the final drug</t>
    </r>
  </si>
  <si>
    <r>
      <t xml:space="preserve">Production of drug
</t>
    </r>
    <r>
      <rPr>
        <sz val="11"/>
        <color rgb="FFFF0000"/>
        <rFont val="Arial"/>
        <family val="2"/>
      </rPr>
      <t>the manufacture of the final drug</t>
    </r>
  </si>
  <si>
    <r>
      <t xml:space="preserve">Packaging and labelling
</t>
    </r>
    <r>
      <rPr>
        <sz val="11"/>
        <color rgb="FFFF0000"/>
        <rFont val="Arial"/>
        <family val="2"/>
      </rPr>
      <t>enclosing and labelling products for distribution, storage, sale and safe use</t>
    </r>
  </si>
  <si>
    <r>
      <t xml:space="preserve">Stock holding facility / warehouse 
</t>
    </r>
    <r>
      <rPr>
        <sz val="11"/>
        <color rgb="FFFF0000"/>
        <rFont val="Arial"/>
        <family val="2"/>
      </rPr>
      <t>facility for storing finished product which is ready for distribution to end user</t>
    </r>
  </si>
  <si>
    <t>Cost</t>
  </si>
  <si>
    <t>Price per IU</t>
  </si>
  <si>
    <t>Total</t>
  </si>
  <si>
    <t>Mandatory Requirements</t>
  </si>
  <si>
    <t>Pass / Fail</t>
  </si>
  <si>
    <t>N/A</t>
  </si>
  <si>
    <t>FAIL</t>
  </si>
  <si>
    <t>PASS</t>
  </si>
  <si>
    <t>PASS or FAIL</t>
  </si>
  <si>
    <t>No bid</t>
  </si>
  <si>
    <t>40.0001% or higher than lowest offer price</t>
  </si>
  <si>
    <t>35.0001% higher and equal to/less than 40% higher</t>
  </si>
  <si>
    <t>30.0001% higher and equal to/less than 35% higher</t>
  </si>
  <si>
    <t>25.0001% higher and equal to/less than 30% higher</t>
  </si>
  <si>
    <t>20.0001% higher and equal to/less than 25% higher</t>
  </si>
  <si>
    <t>15.0001% higher and equal to/less than 20% higher</t>
  </si>
  <si>
    <t>10.0001% higher and equal to/less than 15% higher</t>
  </si>
  <si>
    <t>5.0001% higher and equal to/less than 10% higher</t>
  </si>
  <si>
    <t>0.0001% higher and equal to/less than 5% higher</t>
  </si>
  <si>
    <t>lowest price</t>
  </si>
  <si>
    <t>One facility at one geographic location</t>
  </si>
  <si>
    <t>One geographic location with two or more facilities</t>
  </si>
  <si>
    <t>Two geographic locations with facilities</t>
  </si>
  <si>
    <t>Multiple geographic locations with facilities</t>
  </si>
  <si>
    <t>No</t>
  </si>
  <si>
    <t>Yes</t>
  </si>
  <si>
    <t>No but extra syringe can be provided</t>
  </si>
  <si>
    <t>Bulky waste which includes all non-recycling material</t>
  </si>
  <si>
    <t>Bulky waste which includes some non-recycling material</t>
  </si>
  <si>
    <t>Bulky waste which includes all recyclable material</t>
  </si>
  <si>
    <t>Least amount of waste all of which is recyclable</t>
  </si>
  <si>
    <t>Most number of steps</t>
  </si>
  <si>
    <t>Tenth number of steps</t>
  </si>
  <si>
    <t>Ninth least number of steps</t>
  </si>
  <si>
    <t>Eighth least number of steps</t>
  </si>
  <si>
    <t>Seventh least number of steps</t>
  </si>
  <si>
    <t>Sixth least number of steps</t>
  </si>
  <si>
    <t>Fifth least number of steps</t>
  </si>
  <si>
    <t>Fourth least number of steps</t>
  </si>
  <si>
    <t>Third least number of steps</t>
  </si>
  <si>
    <t xml:space="preserve">Second least number of steps </t>
  </si>
  <si>
    <t>Least steps</t>
  </si>
  <si>
    <t>Very Difficult</t>
  </si>
  <si>
    <t>Difficult</t>
  </si>
  <si>
    <t>Very easy</t>
  </si>
  <si>
    <t>One vial option not incl. 250 or 500 IU vial</t>
  </si>
  <si>
    <r>
      <t xml:space="preserve"> Two vial options not incl. 250 or 500 IU vials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One vial option which incl. either a 250 or 500 IU vial</t>
    </r>
  </si>
  <si>
    <r>
      <t xml:space="preserve"> Three vial options not incl. 250 or 500 IU vials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Two vial options which incl. either a 250 or 500 IU vial</t>
    </r>
  </si>
  <si>
    <r>
      <t xml:space="preserve">Four vial options not incl. 250 or 500 IU vials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 Three vial options which incl. either a 250 or 500 IU vial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Two vial options which incl. 250 &amp; 500 IU vials</t>
    </r>
  </si>
  <si>
    <r>
      <t xml:space="preserve">Four vial options which incl. either a 250 or 500 IU vial
</t>
    </r>
    <r>
      <rPr>
        <b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
Three vial options which incl. 250 &amp; 500 IU vials</t>
    </r>
  </si>
  <si>
    <t>Four vial options which incl. 250 &amp; 500 IU vials</t>
  </si>
  <si>
    <t>Five vial options which include either a 250 or 500 IU vial</t>
  </si>
  <si>
    <t>Five vial options which include 250 &amp; 500 IU vials</t>
  </si>
  <si>
    <t>All vial options</t>
  </si>
  <si>
    <t xml:space="preserve">Framework Reference: </t>
  </si>
  <si>
    <t xml:space="preserve">Framework Title: </t>
  </si>
  <si>
    <t xml:space="preserve">Framework Timeframe: </t>
  </si>
  <si>
    <t>CM/PHS/17/5534</t>
  </si>
  <si>
    <r>
      <t>1</t>
    </r>
    <r>
      <rPr>
        <vertAlign val="superscript"/>
        <sz val="14"/>
        <color theme="1"/>
        <rFont val="Arial"/>
        <family val="2"/>
      </rPr>
      <t>st</t>
    </r>
    <r>
      <rPr>
        <sz val="14"/>
        <color theme="1"/>
        <rFont val="Arial"/>
        <family val="2"/>
      </rPr>
      <t xml:space="preserve"> March 2019 to 28th February 2021 with options to extend up to a further 24 months. The total maximum framework period including any extensions will be no more than 48 months</t>
    </r>
  </si>
  <si>
    <t>Pass/Fail</t>
  </si>
  <si>
    <t>NHS National Framework Agreement for the supply of Recombinant Factor IX products for the treatment of Haemophilia B</t>
  </si>
  <si>
    <t>Does packaging contain bar-code?</t>
  </si>
  <si>
    <t>Can't be stored at room temperature</t>
  </si>
  <si>
    <t>&lt; 3 months</t>
  </si>
  <si>
    <t>3-6 months</t>
  </si>
  <si>
    <t>6-9 months</t>
  </si>
  <si>
    <t>&gt;12 months</t>
  </si>
  <si>
    <t>9-12 months</t>
  </si>
  <si>
    <t>Diluent volume supplied with 250 - 1000 IU vial</t>
  </si>
  <si>
    <t>Diluent volume supplied with 1500 - 3000 IU vial</t>
  </si>
  <si>
    <t>&lt;3ml</t>
  </si>
  <si>
    <t>3-4ml</t>
  </si>
  <si>
    <t>5ml</t>
  </si>
  <si>
    <t>&gt;5ml</t>
  </si>
  <si>
    <t>Document No. 5b - rFIX - Scoring Methodology</t>
  </si>
  <si>
    <t>Easy</t>
  </si>
  <si>
    <t>Can unconstitued product be stored at room temperature?</t>
  </si>
  <si>
    <t>How long can unconstitued product be stored at room temperature?</t>
  </si>
  <si>
    <t>Total number of infusions required per week per adult with severe Haemophilia B</t>
  </si>
  <si>
    <t>2 - 3 per week</t>
  </si>
  <si>
    <t>Licensed age</t>
  </si>
  <si>
    <t>&gt; 12 years only</t>
  </si>
  <si>
    <t>2 - 12 years
&gt; 12 years</t>
  </si>
  <si>
    <t>&lt; 2years
2 - 12 years
&gt; 12 years</t>
  </si>
  <si>
    <t>Once or less per week</t>
  </si>
  <si>
    <t>1 -2 per week</t>
  </si>
  <si>
    <t>More than three times a week</t>
  </si>
  <si>
    <t>Product Information</t>
  </si>
  <si>
    <t>Product Information (sample for patient/treater evaluation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</si>
</sst>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5" fillId="3" borderId="2" xfId="1" applyFont="1" applyFill="1" applyBorder="1" applyAlignment="1" applyProtection="1">
      <alignment horizont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2" borderId="18" xfId="0" applyFont="1" applyFill="1" applyBorder="1"/>
    <xf numFmtId="0" fontId="2" fillId="2" borderId="19" xfId="0" applyFont="1" applyFill="1" applyBorder="1"/>
    <xf numFmtId="0" fontId="2" fillId="5" borderId="18" xfId="0" applyFont="1" applyFill="1" applyBorder="1"/>
    <xf numFmtId="0" fontId="2" fillId="5" borderId="19" xfId="0" applyFont="1" applyFill="1" applyBorder="1"/>
    <xf numFmtId="0" fontId="2" fillId="3" borderId="0" xfId="0" applyFont="1" applyFill="1"/>
    <xf numFmtId="0" fontId="2" fillId="5" borderId="0" xfId="0" applyFont="1" applyFill="1" applyBorder="1"/>
    <xf numFmtId="0" fontId="2" fillId="5" borderId="8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3" borderId="0" xfId="0" applyFont="1" applyFill="1" applyBorder="1"/>
    <xf numFmtId="0" fontId="5" fillId="3" borderId="4" xfId="1" applyFont="1" applyFill="1" applyBorder="1" applyAlignment="1" applyProtection="1">
      <alignment horizontal="center"/>
    </xf>
    <xf numFmtId="0" fontId="2" fillId="5" borderId="12" xfId="0" applyFont="1" applyFill="1" applyBorder="1"/>
    <xf numFmtId="0" fontId="2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2" borderId="32" xfId="0" applyFont="1" applyFill="1" applyBorder="1"/>
    <xf numFmtId="0" fontId="2" fillId="2" borderId="33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25" xfId="0" applyFont="1" applyFill="1" applyBorder="1"/>
    <xf numFmtId="0" fontId="5" fillId="3" borderId="36" xfId="1" applyFont="1" applyFill="1" applyBorder="1" applyAlignment="1" applyProtection="1">
      <alignment horizontal="center"/>
    </xf>
    <xf numFmtId="0" fontId="2" fillId="5" borderId="3" xfId="0" applyFont="1" applyFill="1" applyBorder="1"/>
    <xf numFmtId="0" fontId="2" fillId="5" borderId="9" xfId="0" applyFont="1" applyFill="1" applyBorder="1"/>
    <xf numFmtId="0" fontId="2" fillId="5" borderId="5" xfId="0" applyFont="1" applyFill="1" applyBorder="1"/>
    <xf numFmtId="0" fontId="2" fillId="4" borderId="13" xfId="1" applyFont="1" applyFill="1" applyBorder="1" applyAlignment="1" applyProtection="1">
      <alignment horizontal="right" vertical="center" wrapText="1"/>
    </xf>
    <xf numFmtId="0" fontId="2" fillId="4" borderId="11" xfId="1" applyFont="1" applyFill="1" applyBorder="1" applyAlignment="1" applyProtection="1">
      <alignment horizontal="right" vertical="center" wrapText="1"/>
    </xf>
    <xf numFmtId="0" fontId="2" fillId="4" borderId="14" xfId="1" applyFont="1" applyFill="1" applyBorder="1" applyAlignment="1" applyProtection="1">
      <alignment horizontal="right" vertical="center" wrapText="1"/>
    </xf>
    <xf numFmtId="0" fontId="6" fillId="2" borderId="7" xfId="1" applyFont="1" applyFill="1" applyBorder="1" applyAlignment="1" applyProtection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 wrapText="1"/>
    </xf>
    <xf numFmtId="0" fontId="2" fillId="0" borderId="26" xfId="0" applyFont="1" applyFill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vertical="center"/>
    </xf>
    <xf numFmtId="0" fontId="0" fillId="0" borderId="0" xfId="0" applyFill="1"/>
    <xf numFmtId="0" fontId="11" fillId="0" borderId="0" xfId="0" applyFont="1" applyFill="1" applyProtection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2" fillId="7" borderId="35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right" vertical="center" wrapText="1"/>
    </xf>
    <xf numFmtId="0" fontId="2" fillId="7" borderId="2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2" borderId="15" xfId="0" applyFont="1" applyFill="1" applyBorder="1"/>
    <xf numFmtId="0" fontId="2" fillId="2" borderId="0" xfId="0" applyFont="1" applyFill="1" applyBorder="1"/>
    <xf numFmtId="2" fontId="15" fillId="0" borderId="3" xfId="0" applyNumberFormat="1" applyFont="1" applyFill="1" applyBorder="1" applyAlignment="1">
      <alignment horizontal="center" vertical="center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7" xfId="1" applyFont="1" applyFill="1" applyBorder="1" applyAlignment="1" applyProtection="1">
      <alignment horizontal="center" vertical="center" wrapText="1"/>
    </xf>
    <xf numFmtId="0" fontId="15" fillId="3" borderId="2" xfId="1" applyFont="1" applyFill="1" applyBorder="1" applyAlignment="1" applyProtection="1">
      <alignment horizontal="center"/>
    </xf>
    <xf numFmtId="0" fontId="15" fillId="0" borderId="0" xfId="0" applyFont="1"/>
    <xf numFmtId="0" fontId="2" fillId="7" borderId="3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2" fillId="5" borderId="34" xfId="0" applyFont="1" applyFill="1" applyBorder="1"/>
    <xf numFmtId="0" fontId="2" fillId="7" borderId="46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5" borderId="42" xfId="0" applyFont="1" applyFill="1" applyBorder="1"/>
    <xf numFmtId="0" fontId="2" fillId="5" borderId="4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/>
    </xf>
    <xf numFmtId="2" fontId="16" fillId="0" borderId="9" xfId="0" applyNumberFormat="1" applyFont="1" applyFill="1" applyBorder="1" applyAlignment="1">
      <alignment horizontal="center" vertical="center"/>
    </xf>
    <xf numFmtId="2" fontId="16" fillId="0" borderId="5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 vertical="center"/>
    </xf>
    <xf numFmtId="2" fontId="17" fillId="2" borderId="2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5" borderId="36" xfId="0" applyFont="1" applyFill="1" applyBorder="1"/>
    <xf numFmtId="0" fontId="2" fillId="5" borderId="47" xfId="0" applyFont="1" applyFill="1" applyBorder="1"/>
    <xf numFmtId="0" fontId="16" fillId="8" borderId="48" xfId="0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</cellXfs>
  <cellStyles count="8">
    <cellStyle name="Comma 2" xfId="2"/>
    <cellStyle name="Normal" xfId="0" builtinId="0"/>
    <cellStyle name="Normal 2" xfId="3"/>
    <cellStyle name="Normal 3" xfId="1"/>
    <cellStyle name="Normal 4" xfId="4"/>
    <cellStyle name="Normal 5" xfId="5"/>
    <cellStyle name="Percent 2" xfId="6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tabSelected="1" zoomScale="60" zoomScaleNormal="60" workbookViewId="0">
      <selection activeCell="G3" sqref="G3"/>
    </sheetView>
  </sheetViews>
  <sheetFormatPr defaultColWidth="8.88671875" defaultRowHeight="13.8" x14ac:dyDescent="0.25"/>
  <cols>
    <col min="1" max="1" width="58.109375" style="1" customWidth="1"/>
    <col min="2" max="2" width="17.33203125" style="1" customWidth="1"/>
    <col min="3" max="3" width="17.6640625" style="1" customWidth="1"/>
    <col min="4" max="4" width="14" style="1" customWidth="1"/>
    <col min="5" max="5" width="16" style="1" customWidth="1"/>
    <col min="6" max="6" width="15.6640625" style="1" customWidth="1"/>
    <col min="7" max="17" width="17" style="1" customWidth="1"/>
    <col min="18" max="18" width="1.33203125" style="1" customWidth="1"/>
    <col min="19" max="19" width="22.44140625" style="1" customWidth="1"/>
    <col min="20" max="16384" width="8.88671875" style="1"/>
  </cols>
  <sheetData>
    <row r="1" spans="1:19" ht="28.2" x14ac:dyDescent="0.3">
      <c r="A1" s="61" t="s">
        <v>109</v>
      </c>
      <c r="B1" s="62"/>
    </row>
    <row r="2" spans="1:19" ht="8.4" customHeight="1" x14ac:dyDescent="0.3">
      <c r="A2" s="63"/>
      <c r="B2" s="62"/>
    </row>
    <row r="3" spans="1:19" ht="21" x14ac:dyDescent="0.4">
      <c r="A3" s="64" t="s">
        <v>89</v>
      </c>
      <c r="B3" s="65" t="s">
        <v>92</v>
      </c>
    </row>
    <row r="4" spans="1:19" ht="21" x14ac:dyDescent="0.4">
      <c r="A4" s="64" t="s">
        <v>90</v>
      </c>
      <c r="B4" s="65" t="s">
        <v>95</v>
      </c>
    </row>
    <row r="5" spans="1:19" ht="21" x14ac:dyDescent="0.4">
      <c r="A5" s="64" t="s">
        <v>91</v>
      </c>
      <c r="B5" s="66" t="s">
        <v>93</v>
      </c>
    </row>
    <row r="6" spans="1:19" ht="14.4" thickBot="1" x14ac:dyDescent="0.3"/>
    <row r="7" spans="1:19" s="96" customFormat="1" ht="84.6" thickBot="1" x14ac:dyDescent="0.4">
      <c r="A7" s="92" t="s">
        <v>0</v>
      </c>
      <c r="B7" s="92" t="s">
        <v>1</v>
      </c>
      <c r="C7" s="92" t="s">
        <v>2</v>
      </c>
      <c r="D7" s="93" t="s">
        <v>3</v>
      </c>
      <c r="E7" s="94" t="s">
        <v>4</v>
      </c>
      <c r="F7" s="93" t="s">
        <v>5</v>
      </c>
      <c r="G7" s="93" t="s">
        <v>6</v>
      </c>
      <c r="H7" s="93" t="s">
        <v>7</v>
      </c>
      <c r="I7" s="93" t="s">
        <v>8</v>
      </c>
      <c r="J7" s="93" t="s">
        <v>9</v>
      </c>
      <c r="K7" s="93" t="s">
        <v>10</v>
      </c>
      <c r="L7" s="93" t="s">
        <v>11</v>
      </c>
      <c r="M7" s="93" t="s">
        <v>12</v>
      </c>
      <c r="N7" s="93" t="s">
        <v>13</v>
      </c>
      <c r="O7" s="93" t="s">
        <v>14</v>
      </c>
      <c r="P7" s="93" t="s">
        <v>15</v>
      </c>
      <c r="Q7" s="93" t="s">
        <v>16</v>
      </c>
      <c r="R7" s="95"/>
      <c r="S7" s="93" t="s">
        <v>17</v>
      </c>
    </row>
    <row r="8" spans="1:19" ht="36" customHeight="1" thickBot="1" x14ac:dyDescent="0.3">
      <c r="A8" s="34" t="s">
        <v>18</v>
      </c>
      <c r="B8" s="89" t="s">
        <v>94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2"/>
      <c r="S8" s="131" t="s">
        <v>43</v>
      </c>
    </row>
    <row r="9" spans="1:19" ht="46.2" customHeight="1" x14ac:dyDescent="0.25">
      <c r="A9" s="31" t="s">
        <v>19</v>
      </c>
      <c r="B9" s="24"/>
      <c r="C9" s="107" t="s">
        <v>38</v>
      </c>
      <c r="D9" s="118"/>
      <c r="E9" s="107" t="s">
        <v>39</v>
      </c>
      <c r="F9" s="107" t="s">
        <v>40</v>
      </c>
      <c r="G9" s="19" t="s">
        <v>41</v>
      </c>
      <c r="H9" s="3" t="s">
        <v>42</v>
      </c>
      <c r="I9" s="9"/>
      <c r="J9" s="9"/>
      <c r="K9" s="9"/>
      <c r="L9" s="9"/>
      <c r="M9" s="9"/>
      <c r="N9" s="9"/>
      <c r="O9" s="9"/>
      <c r="P9" s="9"/>
      <c r="Q9" s="10"/>
      <c r="R9" s="11"/>
      <c r="S9" s="124">
        <f>D9</f>
        <v>0</v>
      </c>
    </row>
    <row r="10" spans="1:19" ht="46.2" customHeight="1" x14ac:dyDescent="0.25">
      <c r="A10" s="32" t="s">
        <v>20</v>
      </c>
      <c r="B10" s="25"/>
      <c r="C10" s="108" t="s">
        <v>38</v>
      </c>
      <c r="D10" s="119"/>
      <c r="E10" s="108" t="s">
        <v>39</v>
      </c>
      <c r="F10" s="108" t="s">
        <v>40</v>
      </c>
      <c r="G10" s="20" t="s">
        <v>41</v>
      </c>
      <c r="H10" s="4" t="s">
        <v>42</v>
      </c>
      <c r="I10" s="12"/>
      <c r="J10" s="12"/>
      <c r="K10" s="12"/>
      <c r="L10" s="12"/>
      <c r="M10" s="12"/>
      <c r="N10" s="12"/>
      <c r="O10" s="12"/>
      <c r="P10" s="12"/>
      <c r="Q10" s="13"/>
      <c r="R10" s="11"/>
      <c r="S10" s="125">
        <f>D10</f>
        <v>0</v>
      </c>
    </row>
    <row r="11" spans="1:19" ht="46.2" customHeight="1" thickBot="1" x14ac:dyDescent="0.3">
      <c r="A11" s="33" t="s">
        <v>21</v>
      </c>
      <c r="B11" s="26"/>
      <c r="C11" s="109" t="s">
        <v>38</v>
      </c>
      <c r="D11" s="120"/>
      <c r="E11" s="109" t="s">
        <v>39</v>
      </c>
      <c r="F11" s="109" t="s">
        <v>40</v>
      </c>
      <c r="G11" s="21" t="s">
        <v>41</v>
      </c>
      <c r="H11" s="6" t="s">
        <v>42</v>
      </c>
      <c r="I11" s="14"/>
      <c r="J11" s="14"/>
      <c r="K11" s="14"/>
      <c r="L11" s="14"/>
      <c r="M11" s="14"/>
      <c r="N11" s="14"/>
      <c r="O11" s="14"/>
      <c r="P11" s="14"/>
      <c r="Q11" s="15"/>
      <c r="R11" s="16"/>
      <c r="S11" s="126">
        <f>D11</f>
        <v>0</v>
      </c>
    </row>
    <row r="12" spans="1:19" ht="36" customHeight="1" thickBot="1" x14ac:dyDescent="0.3">
      <c r="A12" s="90" t="s">
        <v>35</v>
      </c>
      <c r="B12" s="91">
        <v>0.8</v>
      </c>
      <c r="C12" s="88"/>
      <c r="D12" s="88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3"/>
      <c r="R12" s="17"/>
      <c r="S12" s="132">
        <f>S13</f>
        <v>0</v>
      </c>
    </row>
    <row r="13" spans="1:19" ht="72.599999999999994" customHeight="1" thickBot="1" x14ac:dyDescent="0.3">
      <c r="A13" s="42" t="s">
        <v>36</v>
      </c>
      <c r="B13" s="24"/>
      <c r="C13" s="134" t="s">
        <v>122</v>
      </c>
      <c r="D13" s="121"/>
      <c r="E13" s="110">
        <v>10</v>
      </c>
      <c r="F13" s="111">
        <f>(E13/10)*80</f>
        <v>80</v>
      </c>
      <c r="G13" s="43" t="s">
        <v>44</v>
      </c>
      <c r="H13" s="43" t="s">
        <v>45</v>
      </c>
      <c r="I13" s="43" t="s">
        <v>46</v>
      </c>
      <c r="J13" s="43" t="s">
        <v>47</v>
      </c>
      <c r="K13" s="43" t="s">
        <v>48</v>
      </c>
      <c r="L13" s="43" t="s">
        <v>49</v>
      </c>
      <c r="M13" s="43" t="s">
        <v>50</v>
      </c>
      <c r="N13" s="43" t="s">
        <v>51</v>
      </c>
      <c r="O13" s="43" t="s">
        <v>52</v>
      </c>
      <c r="P13" s="43" t="s">
        <v>53</v>
      </c>
      <c r="Q13" s="44" t="s">
        <v>54</v>
      </c>
      <c r="R13" s="17"/>
      <c r="S13" s="127">
        <f>(D13/10)*80</f>
        <v>0</v>
      </c>
    </row>
    <row r="14" spans="1:19" ht="36" customHeight="1" thickBot="1" x14ac:dyDescent="0.3">
      <c r="A14" s="90" t="s">
        <v>30</v>
      </c>
      <c r="B14" s="91">
        <v>0.05</v>
      </c>
      <c r="C14" s="139"/>
      <c r="D14" s="88"/>
      <c r="E14" s="22"/>
      <c r="F14" s="7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17"/>
      <c r="S14" s="132">
        <f>SUM(S15:S18)</f>
        <v>0</v>
      </c>
    </row>
    <row r="15" spans="1:19" ht="63" customHeight="1" thickBot="1" x14ac:dyDescent="0.3">
      <c r="A15" s="40" t="s">
        <v>31</v>
      </c>
      <c r="B15" s="135"/>
      <c r="C15" s="107" t="s">
        <v>122</v>
      </c>
      <c r="D15" s="137"/>
      <c r="E15" s="112">
        <v>5</v>
      </c>
      <c r="F15" s="86">
        <f>(E15/20)*5</f>
        <v>1.25</v>
      </c>
      <c r="G15" s="45"/>
      <c r="H15" s="46" t="s">
        <v>55</v>
      </c>
      <c r="I15" s="46" t="s">
        <v>56</v>
      </c>
      <c r="J15" s="47"/>
      <c r="K15" s="46" t="s">
        <v>57</v>
      </c>
      <c r="L15" s="68" t="s">
        <v>58</v>
      </c>
      <c r="M15" s="48"/>
      <c r="N15" s="48"/>
      <c r="O15" s="48"/>
      <c r="P15" s="48"/>
      <c r="Q15" s="49"/>
      <c r="R15" s="27"/>
      <c r="S15" s="128">
        <f>(D15/20)*5</f>
        <v>0</v>
      </c>
    </row>
    <row r="16" spans="1:19" ht="63" customHeight="1" thickBot="1" x14ac:dyDescent="0.3">
      <c r="A16" s="40" t="s">
        <v>32</v>
      </c>
      <c r="B16" s="135"/>
      <c r="C16" s="141" t="s">
        <v>122</v>
      </c>
      <c r="D16" s="137"/>
      <c r="E16" s="113">
        <v>5</v>
      </c>
      <c r="F16" s="86">
        <f>(E16/20)*5</f>
        <v>1.25</v>
      </c>
      <c r="G16" s="50"/>
      <c r="H16" s="51" t="s">
        <v>55</v>
      </c>
      <c r="I16" s="51" t="s">
        <v>56</v>
      </c>
      <c r="J16" s="52"/>
      <c r="K16" s="51" t="s">
        <v>57</v>
      </c>
      <c r="L16" s="4" t="s">
        <v>58</v>
      </c>
      <c r="M16" s="50"/>
      <c r="N16" s="50"/>
      <c r="O16" s="50"/>
      <c r="P16" s="50"/>
      <c r="Q16" s="53"/>
      <c r="R16" s="27"/>
      <c r="S16" s="129">
        <f>(D16/20)*5</f>
        <v>0</v>
      </c>
    </row>
    <row r="17" spans="1:19" ht="63" customHeight="1" thickBot="1" x14ac:dyDescent="0.3">
      <c r="A17" s="40" t="s">
        <v>33</v>
      </c>
      <c r="B17" s="135"/>
      <c r="C17" s="141" t="s">
        <v>122</v>
      </c>
      <c r="D17" s="137"/>
      <c r="E17" s="113">
        <v>5</v>
      </c>
      <c r="F17" s="86">
        <f>(E17/20)*5</f>
        <v>1.25</v>
      </c>
      <c r="G17" s="50"/>
      <c r="H17" s="51" t="s">
        <v>55</v>
      </c>
      <c r="I17" s="51" t="s">
        <v>56</v>
      </c>
      <c r="J17" s="52"/>
      <c r="K17" s="51" t="s">
        <v>57</v>
      </c>
      <c r="L17" s="4" t="s">
        <v>58</v>
      </c>
      <c r="M17" s="50"/>
      <c r="N17" s="50"/>
      <c r="O17" s="50"/>
      <c r="P17" s="50"/>
      <c r="Q17" s="53"/>
      <c r="R17" s="27"/>
      <c r="S17" s="129">
        <f>(D17/20)*5</f>
        <v>0</v>
      </c>
    </row>
    <row r="18" spans="1:19" ht="63" customHeight="1" thickBot="1" x14ac:dyDescent="0.3">
      <c r="A18" s="41" t="s">
        <v>34</v>
      </c>
      <c r="B18" s="136"/>
      <c r="C18" s="142" t="s">
        <v>122</v>
      </c>
      <c r="D18" s="138"/>
      <c r="E18" s="114">
        <v>5</v>
      </c>
      <c r="F18" s="87">
        <f>(E18/20)*5</f>
        <v>1.25</v>
      </c>
      <c r="G18" s="50"/>
      <c r="H18" s="54" t="s">
        <v>55</v>
      </c>
      <c r="I18" s="54" t="s">
        <v>56</v>
      </c>
      <c r="J18" s="48"/>
      <c r="K18" s="54" t="s">
        <v>57</v>
      </c>
      <c r="L18" s="69" t="s">
        <v>58</v>
      </c>
      <c r="M18" s="50"/>
      <c r="N18" s="50"/>
      <c r="O18" s="50"/>
      <c r="P18" s="50"/>
      <c r="Q18" s="53"/>
      <c r="R18" s="27"/>
      <c r="S18" s="130">
        <f>(D18/20)*5</f>
        <v>0</v>
      </c>
    </row>
    <row r="19" spans="1:19" ht="36" customHeight="1" thickBot="1" x14ac:dyDescent="0.3">
      <c r="A19" s="90" t="s">
        <v>22</v>
      </c>
      <c r="B19" s="91">
        <v>0.15</v>
      </c>
      <c r="C19" s="140"/>
      <c r="D19" s="88"/>
      <c r="E19" s="22"/>
      <c r="F19" s="8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17"/>
      <c r="S19" s="132">
        <f>SUM(S20:S33)</f>
        <v>0</v>
      </c>
    </row>
    <row r="20" spans="1:19" ht="32.4" customHeight="1" x14ac:dyDescent="0.25">
      <c r="A20" s="35" t="s">
        <v>23</v>
      </c>
      <c r="B20" s="28"/>
      <c r="C20" s="143" t="s">
        <v>123</v>
      </c>
      <c r="D20" s="122"/>
      <c r="E20" s="115">
        <v>4</v>
      </c>
      <c r="F20" s="85">
        <f t="shared" ref="F20:F33" si="0">(E20/94)*15</f>
        <v>0.63829787234042556</v>
      </c>
      <c r="G20" s="103" t="s">
        <v>59</v>
      </c>
      <c r="H20" s="98"/>
      <c r="I20" s="98"/>
      <c r="J20" s="98"/>
      <c r="K20" s="3" t="s">
        <v>60</v>
      </c>
      <c r="L20" s="98"/>
      <c r="M20" s="98"/>
      <c r="N20" s="98"/>
      <c r="O20" s="98"/>
      <c r="P20" s="98"/>
      <c r="Q20" s="99"/>
      <c r="R20" s="16"/>
      <c r="S20" s="128">
        <f t="shared" ref="S20:S33" si="1">(D20/94)*15</f>
        <v>0</v>
      </c>
    </row>
    <row r="21" spans="1:19" ht="43.95" customHeight="1" x14ac:dyDescent="0.25">
      <c r="A21" s="36" t="s">
        <v>24</v>
      </c>
      <c r="B21" s="29"/>
      <c r="C21" s="144"/>
      <c r="D21" s="123"/>
      <c r="E21" s="116">
        <v>2</v>
      </c>
      <c r="F21" s="86">
        <f t="shared" si="0"/>
        <v>0.31914893617021278</v>
      </c>
      <c r="G21" s="56" t="s">
        <v>59</v>
      </c>
      <c r="H21" s="51" t="s">
        <v>61</v>
      </c>
      <c r="I21" s="4" t="s">
        <v>60</v>
      </c>
      <c r="J21" s="52"/>
      <c r="K21" s="52"/>
      <c r="L21" s="52"/>
      <c r="M21" s="52"/>
      <c r="N21" s="52"/>
      <c r="O21" s="52"/>
      <c r="P21" s="52"/>
      <c r="Q21" s="57"/>
      <c r="R21" s="11"/>
      <c r="S21" s="129">
        <f t="shared" si="1"/>
        <v>0</v>
      </c>
    </row>
    <row r="22" spans="1:19" ht="38.4" customHeight="1" x14ac:dyDescent="0.25">
      <c r="A22" s="37" t="s">
        <v>25</v>
      </c>
      <c r="B22" s="29"/>
      <c r="C22" s="144"/>
      <c r="D22" s="123"/>
      <c r="E22" s="116">
        <v>1</v>
      </c>
      <c r="F22" s="86">
        <f t="shared" si="0"/>
        <v>0.15957446808510639</v>
      </c>
      <c r="G22" s="56" t="s">
        <v>59</v>
      </c>
      <c r="H22" s="4" t="s">
        <v>60</v>
      </c>
      <c r="I22" s="52"/>
      <c r="J22" s="52"/>
      <c r="K22" s="52"/>
      <c r="L22" s="52"/>
      <c r="M22" s="52"/>
      <c r="N22" s="52"/>
      <c r="O22" s="52"/>
      <c r="P22" s="52"/>
      <c r="Q22" s="57"/>
      <c r="R22" s="11"/>
      <c r="S22" s="129">
        <f t="shared" si="1"/>
        <v>0</v>
      </c>
    </row>
    <row r="23" spans="1:19" ht="39.6" customHeight="1" x14ac:dyDescent="0.25">
      <c r="A23" s="38" t="s">
        <v>96</v>
      </c>
      <c r="B23" s="29"/>
      <c r="C23" s="144"/>
      <c r="D23" s="123"/>
      <c r="E23" s="116">
        <v>5</v>
      </c>
      <c r="F23" s="86">
        <f t="shared" si="0"/>
        <v>0.7978723404255319</v>
      </c>
      <c r="G23" s="55" t="s">
        <v>59</v>
      </c>
      <c r="H23" s="18"/>
      <c r="I23" s="18"/>
      <c r="J23" s="18"/>
      <c r="K23" s="18"/>
      <c r="L23" s="4" t="s">
        <v>60</v>
      </c>
      <c r="M23" s="18"/>
      <c r="N23" s="18"/>
      <c r="O23" s="18"/>
      <c r="P23" s="18"/>
      <c r="Q23" s="100"/>
      <c r="R23" s="11"/>
      <c r="S23" s="129">
        <f t="shared" si="1"/>
        <v>0</v>
      </c>
    </row>
    <row r="24" spans="1:19" ht="83.4" customHeight="1" x14ac:dyDescent="0.25">
      <c r="A24" s="37" t="s">
        <v>26</v>
      </c>
      <c r="B24" s="29"/>
      <c r="C24" s="144"/>
      <c r="D24" s="123"/>
      <c r="E24" s="116">
        <v>8</v>
      </c>
      <c r="F24" s="86">
        <f t="shared" si="0"/>
        <v>1.2765957446808511</v>
      </c>
      <c r="G24" s="56" t="s">
        <v>62</v>
      </c>
      <c r="H24" s="52"/>
      <c r="I24" s="51" t="s">
        <v>63</v>
      </c>
      <c r="J24" s="52"/>
      <c r="K24" s="52"/>
      <c r="L24" s="51" t="s">
        <v>64</v>
      </c>
      <c r="M24" s="52"/>
      <c r="N24" s="52"/>
      <c r="O24" s="4" t="s">
        <v>65</v>
      </c>
      <c r="P24" s="52"/>
      <c r="Q24" s="57"/>
      <c r="R24" s="11"/>
      <c r="S24" s="129">
        <f t="shared" si="1"/>
        <v>0</v>
      </c>
    </row>
    <row r="25" spans="1:19" ht="46.2" customHeight="1" x14ac:dyDescent="0.25">
      <c r="A25" s="38" t="s">
        <v>27</v>
      </c>
      <c r="B25" s="29"/>
      <c r="C25" s="144"/>
      <c r="D25" s="123"/>
      <c r="E25" s="116">
        <v>10</v>
      </c>
      <c r="F25" s="86">
        <f t="shared" si="0"/>
        <v>1.5957446808510638</v>
      </c>
      <c r="G25" s="81" t="s">
        <v>66</v>
      </c>
      <c r="H25" s="58" t="s">
        <v>67</v>
      </c>
      <c r="I25" s="58" t="s">
        <v>68</v>
      </c>
      <c r="J25" s="58" t="s">
        <v>69</v>
      </c>
      <c r="K25" s="58" t="s">
        <v>70</v>
      </c>
      <c r="L25" s="58" t="s">
        <v>71</v>
      </c>
      <c r="M25" s="58" t="s">
        <v>72</v>
      </c>
      <c r="N25" s="58" t="s">
        <v>73</v>
      </c>
      <c r="O25" s="58" t="s">
        <v>74</v>
      </c>
      <c r="P25" s="58" t="s">
        <v>75</v>
      </c>
      <c r="Q25" s="101" t="s">
        <v>76</v>
      </c>
      <c r="R25" s="11"/>
      <c r="S25" s="129">
        <f t="shared" si="1"/>
        <v>0</v>
      </c>
    </row>
    <row r="26" spans="1:19" ht="35.4" customHeight="1" x14ac:dyDescent="0.25">
      <c r="A26" s="38" t="s">
        <v>28</v>
      </c>
      <c r="B26" s="29"/>
      <c r="C26" s="145"/>
      <c r="D26" s="123"/>
      <c r="E26" s="116">
        <v>10</v>
      </c>
      <c r="F26" s="86">
        <f t="shared" si="0"/>
        <v>1.5957446808510638</v>
      </c>
      <c r="G26" s="56" t="s">
        <v>77</v>
      </c>
      <c r="H26" s="51" t="s">
        <v>78</v>
      </c>
      <c r="I26" s="52"/>
      <c r="J26" s="52"/>
      <c r="K26" s="52"/>
      <c r="L26" s="51" t="s">
        <v>110</v>
      </c>
      <c r="M26" s="52"/>
      <c r="N26" s="52"/>
      <c r="O26" s="52"/>
      <c r="P26" s="52"/>
      <c r="Q26" s="97" t="s">
        <v>79</v>
      </c>
      <c r="R26" s="11"/>
      <c r="S26" s="129">
        <f t="shared" si="1"/>
        <v>0</v>
      </c>
    </row>
    <row r="27" spans="1:19" ht="35.4" customHeight="1" x14ac:dyDescent="0.25">
      <c r="A27" s="79" t="s">
        <v>103</v>
      </c>
      <c r="B27" s="29"/>
      <c r="C27" s="141" t="s">
        <v>122</v>
      </c>
      <c r="D27" s="123"/>
      <c r="E27" s="116">
        <v>7</v>
      </c>
      <c r="F27" s="86">
        <f t="shared" si="0"/>
        <v>1.1170212765957446</v>
      </c>
      <c r="G27" s="77"/>
      <c r="H27" s="76" t="s">
        <v>108</v>
      </c>
      <c r="I27" s="78"/>
      <c r="J27" s="76" t="s">
        <v>107</v>
      </c>
      <c r="K27" s="78"/>
      <c r="L27" s="76" t="s">
        <v>106</v>
      </c>
      <c r="M27" s="78"/>
      <c r="N27" s="80" t="s">
        <v>105</v>
      </c>
      <c r="O27" s="78"/>
      <c r="P27" s="78"/>
      <c r="Q27" s="102"/>
      <c r="R27" s="11"/>
      <c r="S27" s="129">
        <f t="shared" si="1"/>
        <v>0</v>
      </c>
    </row>
    <row r="28" spans="1:19" ht="35.4" customHeight="1" x14ac:dyDescent="0.25">
      <c r="A28" s="79" t="s">
        <v>104</v>
      </c>
      <c r="B28" s="29"/>
      <c r="C28" s="141" t="s">
        <v>122</v>
      </c>
      <c r="D28" s="123"/>
      <c r="E28" s="116">
        <v>7</v>
      </c>
      <c r="F28" s="86">
        <f t="shared" si="0"/>
        <v>1.1170212765957446</v>
      </c>
      <c r="G28" s="77"/>
      <c r="H28" s="76" t="s">
        <v>108</v>
      </c>
      <c r="I28" s="78"/>
      <c r="J28" s="76" t="s">
        <v>107</v>
      </c>
      <c r="K28" s="78"/>
      <c r="L28" s="76" t="s">
        <v>106</v>
      </c>
      <c r="M28" s="78"/>
      <c r="N28" s="80" t="s">
        <v>105</v>
      </c>
      <c r="O28" s="78"/>
      <c r="P28" s="78"/>
      <c r="Q28" s="102"/>
      <c r="R28" s="11"/>
      <c r="S28" s="129">
        <f t="shared" si="1"/>
        <v>0</v>
      </c>
    </row>
    <row r="29" spans="1:19" ht="33.6" customHeight="1" x14ac:dyDescent="0.25">
      <c r="A29" s="39" t="s">
        <v>111</v>
      </c>
      <c r="B29" s="29"/>
      <c r="C29" s="141" t="s">
        <v>122</v>
      </c>
      <c r="D29" s="123"/>
      <c r="E29" s="116">
        <v>5</v>
      </c>
      <c r="F29" s="86">
        <f t="shared" si="0"/>
        <v>0.7978723404255319</v>
      </c>
      <c r="G29" s="55" t="s">
        <v>59</v>
      </c>
      <c r="H29" s="18"/>
      <c r="I29" s="18"/>
      <c r="J29" s="18"/>
      <c r="K29" s="18"/>
      <c r="L29" s="4" t="s">
        <v>60</v>
      </c>
      <c r="M29" s="18"/>
      <c r="N29" s="18"/>
      <c r="O29" s="18"/>
      <c r="P29" s="18"/>
      <c r="Q29" s="100"/>
      <c r="R29" s="11"/>
      <c r="S29" s="129">
        <f t="shared" si="1"/>
        <v>0</v>
      </c>
    </row>
    <row r="30" spans="1:19" ht="49.2" customHeight="1" x14ac:dyDescent="0.25">
      <c r="A30" s="36" t="s">
        <v>112</v>
      </c>
      <c r="B30" s="29"/>
      <c r="C30" s="141" t="s">
        <v>122</v>
      </c>
      <c r="D30" s="123"/>
      <c r="E30" s="116">
        <v>5</v>
      </c>
      <c r="F30" s="86">
        <f t="shared" si="0"/>
        <v>0.7978723404255319</v>
      </c>
      <c r="G30" s="70" t="s">
        <v>97</v>
      </c>
      <c r="H30" s="71" t="s">
        <v>98</v>
      </c>
      <c r="I30" s="71" t="s">
        <v>99</v>
      </c>
      <c r="J30" s="71" t="s">
        <v>100</v>
      </c>
      <c r="K30" s="71" t="s">
        <v>102</v>
      </c>
      <c r="L30" s="72" t="s">
        <v>101</v>
      </c>
      <c r="M30" s="18"/>
      <c r="N30" s="18"/>
      <c r="O30" s="18"/>
      <c r="P30" s="18"/>
      <c r="Q30" s="100"/>
      <c r="R30" s="11"/>
      <c r="S30" s="129">
        <f t="shared" si="1"/>
        <v>0</v>
      </c>
    </row>
    <row r="31" spans="1:19" ht="49.2" customHeight="1" x14ac:dyDescent="0.25">
      <c r="A31" s="36" t="s">
        <v>115</v>
      </c>
      <c r="B31" s="29"/>
      <c r="C31" s="141" t="s">
        <v>122</v>
      </c>
      <c r="D31" s="123"/>
      <c r="E31" s="116">
        <v>10</v>
      </c>
      <c r="F31" s="86">
        <f t="shared" si="0"/>
        <v>1.5957446808510638</v>
      </c>
      <c r="G31" s="75"/>
      <c r="H31" s="105"/>
      <c r="I31" s="105"/>
      <c r="J31" s="71" t="s">
        <v>116</v>
      </c>
      <c r="K31" s="105"/>
      <c r="L31" s="105"/>
      <c r="M31" s="58" t="s">
        <v>117</v>
      </c>
      <c r="N31" s="104"/>
      <c r="O31" s="104"/>
      <c r="P31" s="104"/>
      <c r="Q31" s="106" t="s">
        <v>118</v>
      </c>
      <c r="R31" s="11"/>
      <c r="S31" s="129">
        <f t="shared" si="1"/>
        <v>0</v>
      </c>
    </row>
    <row r="32" spans="1:19" ht="45.6" customHeight="1" x14ac:dyDescent="0.25">
      <c r="A32" s="38" t="s">
        <v>113</v>
      </c>
      <c r="B32" s="29"/>
      <c r="C32" s="141" t="s">
        <v>122</v>
      </c>
      <c r="D32" s="123"/>
      <c r="E32" s="116">
        <v>10</v>
      </c>
      <c r="F32" s="86">
        <f t="shared" si="0"/>
        <v>1.5957446808510638</v>
      </c>
      <c r="G32" s="75"/>
      <c r="H32" s="73" t="s">
        <v>121</v>
      </c>
      <c r="I32" s="74"/>
      <c r="J32" s="74"/>
      <c r="K32" s="74"/>
      <c r="L32" s="58" t="s">
        <v>114</v>
      </c>
      <c r="M32" s="74"/>
      <c r="N32" s="58" t="s">
        <v>120</v>
      </c>
      <c r="O32" s="74"/>
      <c r="P32" s="74"/>
      <c r="Q32" s="101" t="s">
        <v>119</v>
      </c>
      <c r="R32" s="11"/>
      <c r="S32" s="129">
        <f t="shared" si="1"/>
        <v>0</v>
      </c>
    </row>
    <row r="33" spans="1:19" ht="172.2" customHeight="1" thickBot="1" x14ac:dyDescent="0.3">
      <c r="A33" s="39" t="s">
        <v>29</v>
      </c>
      <c r="B33" s="30"/>
      <c r="C33" s="141" t="s">
        <v>122</v>
      </c>
      <c r="D33" s="123"/>
      <c r="E33" s="117">
        <v>10</v>
      </c>
      <c r="F33" s="87">
        <f t="shared" si="0"/>
        <v>1.5957446808510638</v>
      </c>
      <c r="G33" s="82"/>
      <c r="H33" s="60"/>
      <c r="I33" s="59" t="s">
        <v>80</v>
      </c>
      <c r="J33" s="59" t="s">
        <v>81</v>
      </c>
      <c r="K33" s="59" t="s">
        <v>82</v>
      </c>
      <c r="L33" s="59" t="s">
        <v>83</v>
      </c>
      <c r="M33" s="59" t="s">
        <v>84</v>
      </c>
      <c r="N33" s="59" t="s">
        <v>85</v>
      </c>
      <c r="O33" s="59" t="s">
        <v>86</v>
      </c>
      <c r="P33" s="59" t="s">
        <v>87</v>
      </c>
      <c r="Q33" s="67" t="s">
        <v>88</v>
      </c>
      <c r="R33" s="11"/>
      <c r="S33" s="130">
        <f t="shared" si="1"/>
        <v>0</v>
      </c>
    </row>
    <row r="34" spans="1:19" ht="36" customHeight="1" thickBot="1" x14ac:dyDescent="0.3">
      <c r="A34" s="5" t="s">
        <v>37</v>
      </c>
      <c r="B34" s="22"/>
      <c r="C34" s="22"/>
      <c r="D34" s="22"/>
      <c r="E34" s="22"/>
      <c r="F34" s="83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/>
      <c r="R34" s="17"/>
      <c r="S34" s="133">
        <f>S12+S14+S19</f>
        <v>0</v>
      </c>
    </row>
  </sheetData>
  <sheetProtection password="EAF6" sheet="1" objects="1" scenarios="1" selectLockedCells="1" selectUnlockedCells="1"/>
  <mergeCells count="1">
    <mergeCell ref="C20:C26"/>
  </mergeCells>
  <pageMargins left="0.23622047244094491" right="0.23622047244094491" top="0.74803149606299213" bottom="0.74803149606299213" header="0.31496062992125984" footer="0.31496062992125984"/>
  <pageSetup paperSize="8" scale="46" orientation="landscape" r:id="rId1"/>
  <ignoredErrors>
    <ignoredError sqref="S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IMS3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Roach, Wendy</dc:creator>
  <cp:lastModifiedBy>Roach, Wendy</cp:lastModifiedBy>
  <cp:lastPrinted>2018-09-18T16:39:36Z</cp:lastPrinted>
  <dcterms:created xsi:type="dcterms:W3CDTF">2018-09-04T15:44:31Z</dcterms:created>
  <dcterms:modified xsi:type="dcterms:W3CDTF">2018-10-30T12:10:10Z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A2452261</vt:lpwstr>
  </property>
  <property fmtid="{D5CDD505-2E9C-101B-9397-08002B2CF9AE}" pid="4" name="Objective-Title">
    <vt:lpwstr>Document No. 05b - rFIX - Scoring Methodology FINAL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2018-10-18T12:10:49Z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2018-10-30T12:09:43Z</vt:filetime>
  </property>
  <property fmtid="{D5CDD505-2E9C-101B-9397-08002B2CF9AE}" pid="10" name="Objective-ModificationStamp">
    <vt:filetime>2018-10-30T12:09:44Z</vt:filetime>
  </property>
  <property fmtid="{D5CDD505-2E9C-101B-9397-08002B2CF9AE}" pid="11" name="Objective-Owner">
    <vt:lpwstr>Roach, Wendy</vt:lpwstr>
  </property>
  <property fmtid="{D5CDD505-2E9C-101B-9397-08002B2CF9AE}" pid="12" name="Objective-Path">
    <vt:lpwstr>Global Folder:05 Specialised Projects and Contracts:Live Projects:18 Specialised Pharmaceuticals projects and contracts 2018:CM/PHS/17/5534 - Recombinant Factor IX products for the treatment of Haemophilia B:02 Pre-Tender for CM/PHS/17/5534 Recombinant Fa</vt:lpwstr>
  </property>
  <property fmtid="{D5CDD505-2E9C-101B-9397-08002B2CF9AE}" pid="13" name="Objective-Parent">
    <vt:lpwstr>1a. Tender Documents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3.0</vt:lpwstr>
  </property>
  <property fmtid="{D5CDD505-2E9C-101B-9397-08002B2CF9AE}" pid="16" name="Objective-VersionNumber">
    <vt:i4>4</vt:i4>
  </property>
  <property fmtid="{D5CDD505-2E9C-101B-9397-08002B2CF9AE}" pid="17" name="Objective-VersionComment">
    <vt:lpwstr>
    </vt:lpwstr>
  </property>
  <property fmtid="{D5CDD505-2E9C-101B-9397-08002B2CF9AE}" pid="18" name="Objective-FileNumber">
    <vt:lpwstr>CM/PHS/17/5534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>
    </vt:lpwstr>
  </property>
</Properties>
</file>