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wwforguk-my.sharepoint.com/personal/lwiseman_wwf_org_uk/Documents/"/>
    </mc:Choice>
  </mc:AlternateContent>
  <xr:revisionPtr revIDLastSave="37" documentId="8_{AB0F0D74-0D80-471A-B21C-329AB21E1190}" xr6:coauthVersionLast="47" xr6:coauthVersionMax="47" xr10:uidLastSave="{7CD12240-8289-42B3-95CF-DECFA8A4BFB4}"/>
  <bookViews>
    <workbookView xWindow="-120" yWindow="-120" windowWidth="29040" windowHeight="15840"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2" i="6" l="1"/>
  <c r="C38" i="6"/>
  <c r="C47" i="6"/>
  <c r="C68" i="6" l="1"/>
  <c r="C67" i="6"/>
  <c r="B51" i="6" l="1" a="1"/>
  <c r="A51" i="6" a="1"/>
  <c r="A51" i="6" s="1"/>
  <c r="C62" i="6" l="1"/>
  <c r="C53" i="6"/>
  <c r="B51" i="6"/>
  <c r="C51" i="6" s="1"/>
  <c r="C63" i="6"/>
  <c r="C69" i="6"/>
  <c r="B24" i="6" a="1"/>
  <c r="A24" i="6" a="1"/>
  <c r="A24" i="6" s="1"/>
  <c r="C15" i="6"/>
  <c r="C14" i="6"/>
  <c r="C13" i="6"/>
  <c r="B13" i="6"/>
  <c r="B4" i="6"/>
  <c r="C4" i="6" s="1"/>
  <c r="B5" i="6"/>
  <c r="C5" i="6" s="1"/>
  <c r="B6" i="6"/>
  <c r="C6" i="6" s="1"/>
  <c r="D6" i="6" s="1"/>
  <c r="B7" i="6"/>
  <c r="C7" i="6" s="1"/>
  <c r="B8" i="6"/>
  <c r="C8" i="6" s="1"/>
  <c r="B9" i="6"/>
  <c r="C9" i="6" s="1"/>
  <c r="B10" i="6"/>
  <c r="C10" i="6" s="1"/>
  <c r="B11" i="6"/>
  <c r="C11" i="6" s="1"/>
  <c r="B12" i="6"/>
  <c r="C12" i="6" s="1"/>
  <c r="B14" i="6"/>
  <c r="B15" i="6"/>
  <c r="B16" i="6"/>
  <c r="B17" i="6"/>
  <c r="B18" i="6"/>
  <c r="B19" i="6"/>
  <c r="B20" i="6"/>
  <c r="C20" i="6" s="1"/>
  <c r="B21" i="6"/>
  <c r="C21" i="6" s="1"/>
  <c r="B3" i="6"/>
  <c r="C3" i="6" s="1"/>
  <c r="A21" i="6"/>
  <c r="A4" i="6"/>
  <c r="A5" i="6"/>
  <c r="A6" i="6"/>
  <c r="A7" i="6"/>
  <c r="A8" i="6"/>
  <c r="A9" i="6"/>
  <c r="A10" i="6"/>
  <c r="A11" i="6"/>
  <c r="A12" i="6"/>
  <c r="A13" i="6"/>
  <c r="A14" i="6"/>
  <c r="A15" i="6"/>
  <c r="A16" i="6"/>
  <c r="A17" i="6"/>
  <c r="A18" i="6"/>
  <c r="A19" i="6"/>
  <c r="A20" i="6"/>
  <c r="A3" i="6"/>
  <c r="D11" i="6" l="1"/>
  <c r="C37" i="1" s="1"/>
  <c r="D9" i="6"/>
  <c r="C35" i="1"/>
  <c r="C34" i="6"/>
  <c r="C35" i="6"/>
  <c r="C43" i="6"/>
  <c r="C36" i="6"/>
  <c r="C44" i="6"/>
  <c r="C37" i="6"/>
  <c r="C45" i="6"/>
  <c r="C30" i="6"/>
  <c r="C26" i="6"/>
  <c r="C33" i="6"/>
  <c r="C29" i="6"/>
  <c r="C25" i="6"/>
  <c r="C32" i="6"/>
  <c r="C28" i="6"/>
  <c r="C31" i="6"/>
  <c r="C27" i="6"/>
  <c r="B24" i="6"/>
  <c r="C61" i="6"/>
  <c r="C60" i="6"/>
  <c r="C22" i="6"/>
  <c r="D22" i="6" s="1"/>
  <c r="C34" i="1" s="1"/>
  <c r="C58" i="6"/>
  <c r="C59" i="6"/>
  <c r="C55" i="6"/>
  <c r="C56" i="6"/>
  <c r="C54" i="6"/>
  <c r="C57" i="6"/>
  <c r="C52" i="6"/>
  <c r="G21" i="6" l="1"/>
  <c r="C36" i="1"/>
  <c r="C70" i="6"/>
  <c r="C49" i="6"/>
  <c r="D49" i="6" s="1"/>
  <c r="C39" i="1" s="1"/>
  <c r="D70" i="6" l="1"/>
  <c r="C40" i="1" s="1"/>
  <c r="C73" i="6"/>
  <c r="C30" i="1" l="1"/>
  <c r="C75" i="6"/>
  <c r="C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<sst xmlns="http://schemas.openxmlformats.org/spreadsheetml/2006/main" count="417" uniqueCount="272">
  <si>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</si>
  <si>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</si>
  <si>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</si>
  <si>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</si>
  <si>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</si>
  <si>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</si>
  <si>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</si>
  <si>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</si>
  <si>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</si>
  <si>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</si>
  <si>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</si>
  <si>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</si>
  <si>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</si>
  <si>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</si>
  <si>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</si>
  <si>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</si>
  <si>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</si>
  <si>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Specific sections</t>
  </si>
  <si>
    <t>Question</t>
  </si>
  <si>
    <t>Response (drop down list)</t>
  </si>
  <si>
    <t>Please give further details (if applicable), send a copy of certificates to WWF, or provide a link here</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</si>
  <si>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</si>
  <si>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</si>
  <si>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</si>
  <si>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</si>
  <si>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</si>
  <si>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</si>
  <si>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</si>
  <si>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</si>
  <si>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</si>
  <si>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</si>
  <si>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</si>
  <si>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</si>
  <si>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</si>
  <si>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</si>
  <si>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</si>
  <si>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</si>
  <si>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</si>
  <si>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</si>
  <si>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</si>
  <si>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</si>
  <si>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</si>
  <si>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</si>
  <si>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</si>
  <si>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</si>
  <si>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</si>
  <si>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</si>
  <si>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</si>
  <si>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</si>
  <si>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</si>
  <si>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</si>
  <si>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</si>
  <si>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</si>
  <si>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</si>
  <si>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</si>
  <si>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</si>
  <si>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</si>
  <si>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</si>
  <si>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</si>
  <si>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</si>
  <si>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</si>
  <si>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</si>
  <si>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</si>
  <si>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</si>
  <si>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</si>
  <si>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</si>
  <si>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</si>
  <si>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</si>
  <si>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</si>
  <si>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</si>
  <si>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</si>
  <si>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</si>
  <si>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</si>
  <si>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</si>
  <si>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</si>
  <si>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</si>
  <si>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</si>
  <si>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</si>
  <si>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</si>
  <si>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</si>
  <si>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</si>
  <si>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</si>
  <si>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</si>
  <si>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</si>
  <si>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</si>
  <si>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</si>
  <si>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</si>
  <si>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</si>
  <si>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</si>
  <si>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</si>
  <si>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</si>
  <si>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</si>
  <si>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</si>
  <si>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</si>
  <si>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</si>
  <si>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</si>
  <si>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</si>
  <si>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</si>
  <si>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</si>
  <si>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</si>
  <si>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</si>
  <si>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</si>
  <si>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</si>
  <si>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</si>
  <si>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</si>
  <si>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</si>
  <si>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</si>
  <si>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</si>
  <si>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</si>
  <si>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</si>
  <si>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</si>
  <si>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</si>
  <si>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</si>
  <si>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</si>
  <si>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</si>
  <si>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</si>
  <si>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</si>
  <si>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</si>
  <si>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</si>
  <si>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</si>
  <si>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</si>
  <si>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</si>
  <si>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</si>
  <si>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</si>
  <si>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</si>
  <si>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</si>
  <si>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</si>
  <si>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</si>
  <si>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</si>
  <si>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</si>
  <si>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</si>
  <si>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</si>
  <si>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</si>
  <si>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</si>
  <si>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</si>
  <si>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</si>
  <si>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</si>
  <si>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</si>
  <si>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</si>
  <si>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</si>
  <si>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</si>
  <si>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</si>
  <si>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</si>
  <si>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</si>
  <si>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</si>
  <si>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</si>
  <si>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</si>
  <si>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</si>
  <si>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</si>
  <si>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</si>
  <si>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</si>
  <si>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</si>
  <si>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</si>
  <si>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</si>
  <si>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</si>
  <si>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</si>
  <si>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</si>
  <si>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</si>
  <si>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</si>
  <si>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</si>
  <si>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</si>
  <si>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</si>
  <si>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</si>
  <si>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</si>
  <si>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</si>
  <si>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</si>
  <si>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</si>
  <si>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</si>
  <si>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</si>
  <si>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</si>
  <si>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</si>
  <si>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</si>
  <si>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</si>
  <si>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</si>
  <si>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</si>
  <si>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</si>
  <si>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</si>
  <si>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</si>
  <si>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</si>
  <si>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</si>
  <si>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</si>
  <si>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</si>
  <si>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</si>
  <si>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</si>
  <si>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</si>
  <si>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</si>
  <si>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</si>
  <si>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</si>
  <si>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</si>
  <si>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</si>
  <si>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</si>
  <si>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</si>
  <si>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</si>
  <si>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</si>
  <si>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</si>
  <si>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</si>
  <si>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</si>
  <si>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</si>
  <si>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</si>
  <si>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</si>
  <si>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</si>
  <si>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</si>
  <si>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</si>
  <si>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</si>
  <si>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</si>
  <si>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</si>
  <si>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</si>
  <si>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</si>
  <si>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</si>
  <si>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</si>
  <si>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</si>
  <si>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</si>
  <si>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</si>
  <si>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</si>
  <si>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</si>
  <si>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</si>
  <si>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</si>
  <si>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</si>
  <si>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</si>
  <si>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</si>
  <si>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</si>
  <si>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</si>
  <si>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</si>
  <si>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</si>
  <si>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</si>
  <si>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</si>
  <si>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</si>
  <si>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</si>
  <si>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</si>
  <si>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</si>
  <si>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</si>
  <si>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</si>
  <si>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</si>
  <si>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</si>
  <si>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</si>
  <si>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</si>
  <si>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</si>
  <si>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</si>
  <si>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</si>
  <si>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</si>
  <si>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</si>
  <si>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</si>
  <si>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</si>
  <si>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</si>
  <si>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</si>
  <si>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</si>
  <si>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</si>
  <si>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</si>
  <si>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</si>
  <si>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</si>
  <si>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</si>
  <si>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</si>
  <si>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</si>
  <si>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</si>
  <si>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</si>
  <si>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</si>
  <si>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</si>
  <si>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</si>
  <si>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</si>
  <si>
    <t>Solutions</t>
  </si>
  <si>
    <t>Potential actions</t>
  </si>
  <si>
    <t>Potential actions (if applicable):</t>
  </si>
  <si>
    <t>How does your organisation support staff health and wellbeing?</t>
  </si>
  <si>
    <t>Small</t>
  </si>
  <si>
    <t>Medium</t>
  </si>
  <si>
    <t>Large</t>
  </si>
  <si>
    <t>Micro</t>
  </si>
  <si>
    <t>Size of organisation</t>
  </si>
  <si>
    <t xml:space="preserve">Overall score rating (considering size of organisation):  </t>
  </si>
  <si>
    <t>Does your organisation have an Environmental Policy or statement?</t>
  </si>
  <si>
    <t>Is your organisation a charity, social enterprise or B-Corp?</t>
  </si>
  <si>
    <t>Is your organisation a 1% For The Planet member?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</si>
</sst>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49">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1" xfId="0" applyBorder="1" applyAlignment="1">
      <alignment horizontal="center" vertical="center"/>
    </xf>
    <xf numFmtId="0" fontId="0" fillId="0" borderId="0" xfId="0" applyAlignment="1">
      <alignment horizontal="right" vertical="center"/>
    </xf>
    <xf numFmtId="0" fontId="2"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abSelected="1" topLeftCell="B6" workbookViewId="0">
      <selection activeCell="C14" sqref="C14"/>
    </sheetView>
  </sheetViews>
  <sheetFormatPr defaultRowHeight="15" x14ac:dyDescent="0.25"/>
  <cols>
    <col min="2" max="2" width="82.42578125" customWidth="1"/>
    <col min="3" max="3" width="31.28515625" customWidth="1"/>
    <col min="4" max="4" width="27.7109375" customWidth="1"/>
  </cols>
  <sheetData>
    <row r="2" spans="2:4" ht="20.25" x14ac:dyDescent="0.3">
      <c r="B2" s="13"/>
      <c r="C2" s="13"/>
    </row>
    <row r="3" spans="2:4" ht="14.25" customHeight="1" x14ac:dyDescent="0.25"/>
    <row r="4" spans="2:4" ht="14.25" customHeight="1" x14ac:dyDescent="0.25"/>
    <row r="5" spans="2:4" ht="14.25" customHeight="1" x14ac:dyDescent="0.25"/>
    <row r="6" spans="2:4" ht="14.25" customHeight="1" x14ac:dyDescent="0.25"/>
    <row r="7" spans="2:4" ht="14.25" customHeight="1" x14ac:dyDescent="0.25"/>
    <row r="8" spans="2:4" ht="14.25" customHeight="1" x14ac:dyDescent="0.25"/>
    <row r="9" spans="2:4" ht="14.25" customHeight="1" x14ac:dyDescent="0.25"/>
    <row r="11" spans="2:4" ht="18.75" x14ac:dyDescent="0.3">
      <c r="B11" s="11" t="s">
        <v>0</v>
      </c>
    </row>
    <row r="12" spans="2:4" x14ac:dyDescent="0.25">
      <c r="B12" s="7" t="s">
        <v>1</v>
      </c>
      <c r="C12" s="8"/>
    </row>
    <row r="13" spans="2:4" x14ac:dyDescent="0.25">
      <c r="B13" s="7" t="s">
        <v>2</v>
      </c>
      <c r="C13" s="8" t="s">
        <v>3</v>
      </c>
      <c r="D13" s="9" t="s">
        <v>4</v>
      </c>
    </row>
    <row r="14" spans="2:4" x14ac:dyDescent="0.25">
      <c r="B14" s="8" t="s">
        <v>5</v>
      </c>
      <c r="C14" s="8"/>
    </row>
    <row r="15" spans="2:4" x14ac:dyDescent="0.25">
      <c r="B15" s="45" t="s">
        <v>6</v>
      </c>
      <c r="C15" s="45"/>
    </row>
    <row r="16" spans="2:4" x14ac:dyDescent="0.25">
      <c r="B16" s="44" t="s">
        <v>7</v>
      </c>
      <c r="C16" s="44"/>
    </row>
    <row r="18" spans="2:3" x14ac:dyDescent="0.25">
      <c r="B18" s="10" t="s">
        <v>8</v>
      </c>
      <c r="C18" s="8"/>
    </row>
    <row r="20" spans="2:3" x14ac:dyDescent="0.25">
      <c r="B20" s="46" t="s">
        <v>9</v>
      </c>
      <c r="C20" s="24" t="s">
        <v>10</v>
      </c>
    </row>
    <row r="21" spans="2:3" x14ac:dyDescent="0.25">
      <c r="B21" s="46"/>
      <c r="C21" s="25" t="s">
        <v>11</v>
      </c>
    </row>
    <row r="22" spans="2:3" x14ac:dyDescent="0.25">
      <c r="B22" s="46"/>
      <c r="C22" s="26" t="s">
        <v>12</v>
      </c>
    </row>
    <row r="25" spans="2:3" ht="18.75" x14ac:dyDescent="0.3">
      <c r="B25" s="12" t="s">
        <v>13</v>
      </c>
    </row>
    <row r="26" spans="2:3" x14ac:dyDescent="0.25">
      <c r="B26" s="7" t="s">
        <v>14</v>
      </c>
      <c r="C26" s="8"/>
    </row>
    <row r="27" spans="2:3" x14ac:dyDescent="0.25">
      <c r="B27" s="7" t="s">
        <v>15</v>
      </c>
      <c r="C27" s="8"/>
    </row>
    <row r="30" spans="2:3" x14ac:dyDescent="0.25">
      <c r="B30" s="29" t="s">
        <v>16</v>
      </c>
      <c r="C30" s="29">
        <f>Scoring!C73</f>
        <v>0</v>
      </c>
    </row>
    <row r="31" spans="2:3" x14ac:dyDescent="0.25">
      <c r="B31" s="35" t="s">
        <v>268</v>
      </c>
      <c r="C31" s="36" t="str">
        <f>Scoring!C75</f>
        <v xml:space="preserve">Concerning result - evaluate responses, identify problematic areas, set improvement targets </v>
      </c>
    </row>
    <row r="32" spans="2:3" x14ac:dyDescent="0.25">
      <c r="B32" s="35"/>
      <c r="C32" s="36"/>
    </row>
    <row r="33" spans="2:3" x14ac:dyDescent="0.25">
      <c r="B33" s="43" t="s">
        <v>17</v>
      </c>
      <c r="C33" s="36"/>
    </row>
    <row r="34" spans="2:3" x14ac:dyDescent="0.25">
      <c r="B34" s="37" t="s">
        <v>10</v>
      </c>
      <c r="C34" s="38" t="str">
        <f>Scoring!D22</f>
        <v xml:space="preserve">Concerning result - evaluate responses, identify problematic areas, set improvement targets </v>
      </c>
    </row>
    <row r="35" spans="2:3" x14ac:dyDescent="0.25">
      <c r="B35" s="47" t="s">
        <v>261</v>
      </c>
      <c r="C35" t="str">
        <f>Scoring!D6</f>
        <v>N/A</v>
      </c>
    </row>
    <row r="36" spans="2:3" x14ac:dyDescent="0.25">
      <c r="B36" s="47"/>
      <c r="C36" t="str">
        <f>Scoring!D9</f>
        <v>N/A</v>
      </c>
    </row>
    <row r="37" spans="2:3" x14ac:dyDescent="0.25">
      <c r="B37" s="47"/>
      <c r="C37" t="str">
        <f>Scoring!D11</f>
        <v>N/A</v>
      </c>
    </row>
    <row r="38" spans="2:3" x14ac:dyDescent="0.25">
      <c r="B38" s="6"/>
    </row>
    <row r="39" spans="2:3" x14ac:dyDescent="0.25">
      <c r="B39" s="39" t="s">
        <v>11</v>
      </c>
      <c r="C39" s="40" t="str">
        <f>Scoring!D49</f>
        <v xml:space="preserve">Concerning result - evaluate responses, identify problematic areas, set improvement targets </v>
      </c>
    </row>
    <row r="40" spans="2:3" x14ac:dyDescent="0.25">
      <c r="B40" s="41" t="s">
        <v>12</v>
      </c>
      <c r="C40" s="42" t="str">
        <f>Scoring!D70</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4"/>
  <sheetViews>
    <sheetView workbookViewId="0">
      <selection activeCell="B19" sqref="B19"/>
    </sheetView>
  </sheetViews>
  <sheetFormatPr defaultRowHeight="15" x14ac:dyDescent="0.25"/>
  <cols>
    <col min="2" max="2" width="84.85546875" bestFit="1" customWidth="1"/>
    <col min="3" max="3" width="62.140625" customWidth="1"/>
    <col min="4" max="4" width="60.28515625" bestFit="1" customWidth="1"/>
  </cols>
  <sheetData>
    <row r="5" spans="1:4" s="5" customFormat="1" ht="27" customHeight="1" x14ac:dyDescent="0.25">
      <c r="B5" s="14" t="s">
        <v>18</v>
      </c>
      <c r="C5" s="14" t="s">
        <v>19</v>
      </c>
      <c r="D5" s="14" t="s">
        <v>20</v>
      </c>
    </row>
    <row r="6" spans="1:4" x14ac:dyDescent="0.25">
      <c r="A6" s="8">
        <v>1</v>
      </c>
      <c r="B6" s="8" t="s">
        <v>269</v>
      </c>
      <c r="C6" s="8"/>
      <c r="D6" s="8"/>
    </row>
    <row r="7" spans="1:4" x14ac:dyDescent="0.25">
      <c r="A7" s="8">
        <v>2</v>
      </c>
      <c r="B7" s="8" t="s">
        <v>21</v>
      </c>
      <c r="C7" s="8"/>
      <c r="D7" s="8"/>
    </row>
    <row r="8" spans="1:4" x14ac:dyDescent="0.25">
      <c r="A8" s="8">
        <v>3</v>
      </c>
      <c r="B8" s="8" t="s">
        <v>22</v>
      </c>
      <c r="C8" s="8"/>
      <c r="D8" s="8"/>
    </row>
    <row r="9" spans="1:4" x14ac:dyDescent="0.25">
      <c r="A9" s="8">
        <v>4</v>
      </c>
      <c r="B9" s="8" t="s">
        <v>23</v>
      </c>
      <c r="C9" s="8"/>
      <c r="D9" s="8"/>
    </row>
    <row r="10" spans="1:4" x14ac:dyDescent="0.25">
      <c r="A10" s="8">
        <v>5</v>
      </c>
      <c r="B10" s="8" t="s">
        <v>24</v>
      </c>
      <c r="C10" s="8"/>
      <c r="D10" s="8"/>
    </row>
    <row r="11" spans="1:4" x14ac:dyDescent="0.25">
      <c r="A11" s="8">
        <v>6</v>
      </c>
      <c r="B11" s="8" t="s">
        <v>25</v>
      </c>
      <c r="C11" s="8"/>
      <c r="D11" s="8"/>
    </row>
    <row r="12" spans="1:4" x14ac:dyDescent="0.25">
      <c r="A12" s="8">
        <v>7</v>
      </c>
      <c r="B12" s="8" t="s">
        <v>26</v>
      </c>
      <c r="C12" s="8"/>
      <c r="D12" s="8"/>
    </row>
    <row r="13" spans="1:4" x14ac:dyDescent="0.25">
      <c r="A13" s="8">
        <v>8</v>
      </c>
      <c r="B13" s="8" t="s">
        <v>27</v>
      </c>
      <c r="C13" s="8"/>
      <c r="D13" s="8"/>
    </row>
    <row r="14" spans="1:4" x14ac:dyDescent="0.25">
      <c r="A14" s="8">
        <v>9</v>
      </c>
      <c r="B14" s="8" t="s">
        <v>28</v>
      </c>
      <c r="C14" s="8"/>
      <c r="D14" s="8"/>
    </row>
    <row r="15" spans="1:4" x14ac:dyDescent="0.25">
      <c r="A15" s="8">
        <v>10</v>
      </c>
      <c r="B15" s="8" t="s">
        <v>29</v>
      </c>
      <c r="C15" s="8"/>
      <c r="D15" s="8"/>
    </row>
    <row r="16" spans="1:4" x14ac:dyDescent="0.25">
      <c r="A16" s="8">
        <v>11</v>
      </c>
      <c r="B16" s="8" t="s">
        <v>30</v>
      </c>
      <c r="C16" s="8"/>
      <c r="D16" s="8"/>
    </row>
    <row r="17" spans="1:4" x14ac:dyDescent="0.25">
      <c r="A17" s="8">
        <v>12</v>
      </c>
      <c r="B17" s="8" t="s">
        <v>31</v>
      </c>
      <c r="C17" s="8"/>
      <c r="D17" s="8"/>
    </row>
    <row r="18" spans="1:4" x14ac:dyDescent="0.25">
      <c r="A18" s="8">
        <v>13</v>
      </c>
      <c r="B18" s="8" t="s">
        <v>32</v>
      </c>
      <c r="C18" s="8"/>
      <c r="D18" s="8"/>
    </row>
    <row r="19" spans="1:4" ht="30" x14ac:dyDescent="0.25">
      <c r="A19" s="8">
        <v>14</v>
      </c>
      <c r="B19" s="18" t="s">
        <v>33</v>
      </c>
      <c r="C19" s="8"/>
      <c r="D19" s="8"/>
    </row>
    <row r="22" spans="1:4" ht="30" x14ac:dyDescent="0.25">
      <c r="B22" s="22" t="s">
        <v>34</v>
      </c>
      <c r="C22" s="23" t="s">
        <v>19</v>
      </c>
      <c r="D22" s="23" t="s">
        <v>20</v>
      </c>
    </row>
    <row r="23" spans="1:4" x14ac:dyDescent="0.25">
      <c r="A23" s="8">
        <v>15</v>
      </c>
      <c r="B23" s="8" t="s">
        <v>35</v>
      </c>
      <c r="C23" s="8"/>
      <c r="D23" s="8"/>
    </row>
    <row r="24" spans="1:4" x14ac:dyDescent="0.25">
      <c r="A24" s="8">
        <v>16</v>
      </c>
      <c r="B24" s="8" t="s">
        <v>36</v>
      </c>
      <c r="C24" s="8"/>
      <c r="D24" s="8"/>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 Environmental Policy, Yes - statement,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2"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3"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5" xr:uid="{D888737F-D3DB-4086-B4DC-C5222C68C5B9}">
      <formula1>"No, No (but sustainable procurement advice given), Yes (environmental policy checked), Yes (policy and performance checked for suppliers)"</formula1>
    </dataValidation>
    <dataValidation type="list" allowBlank="1" showInputMessage="1" showErrorMessage="1" sqref="C23:C24" xr:uid="{D6CD777C-CFC3-40BB-B61F-CF667080B9A3}">
      <formula1>"No, Yes - please give details"</formula1>
    </dataValidation>
    <dataValidation type="list" allowBlank="1" showInputMessage="1" showErrorMessage="1" sqref="C14"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5" x14ac:dyDescent="0.25"/>
  <cols>
    <col min="1" max="1" width="9.140625" style="6"/>
    <col min="2" max="2" width="128.28515625" bestFit="1" customWidth="1"/>
    <col min="3" max="3" width="59.85546875" customWidth="1"/>
    <col min="4" max="4" width="56.85546875" customWidth="1"/>
  </cols>
  <sheetData>
    <row r="5" spans="1:4" ht="30" x14ac:dyDescent="0.25">
      <c r="A5" s="15"/>
      <c r="B5" s="17" t="s">
        <v>18</v>
      </c>
      <c r="C5" s="17" t="s">
        <v>19</v>
      </c>
      <c r="D5" s="17" t="s">
        <v>37</v>
      </c>
    </row>
    <row r="6" spans="1:4" x14ac:dyDescent="0.25">
      <c r="A6" s="15">
        <v>1</v>
      </c>
      <c r="B6" s="8" t="s">
        <v>38</v>
      </c>
      <c r="C6" s="8"/>
      <c r="D6" s="8"/>
    </row>
    <row r="7" spans="1:4" x14ac:dyDescent="0.25">
      <c r="A7" s="15"/>
      <c r="B7" s="15" t="s">
        <v>39</v>
      </c>
      <c r="C7" s="8"/>
      <c r="D7" s="8"/>
    </row>
    <row r="8" spans="1:4" x14ac:dyDescent="0.25">
      <c r="A8" s="15"/>
      <c r="B8" s="15" t="s">
        <v>40</v>
      </c>
      <c r="C8" s="8"/>
      <c r="D8" s="8"/>
    </row>
    <row r="9" spans="1:4" x14ac:dyDescent="0.25">
      <c r="A9" s="15"/>
      <c r="B9" s="15" t="s">
        <v>41</v>
      </c>
      <c r="C9" s="8"/>
      <c r="D9" s="8"/>
    </row>
    <row r="10" spans="1:4" x14ac:dyDescent="0.25">
      <c r="A10" s="15"/>
      <c r="B10" s="15" t="s">
        <v>42</v>
      </c>
      <c r="C10" s="8"/>
      <c r="D10" s="8"/>
    </row>
    <row r="11" spans="1:4" x14ac:dyDescent="0.25">
      <c r="A11" s="15"/>
      <c r="B11" s="15" t="s">
        <v>43</v>
      </c>
      <c r="C11" s="8"/>
      <c r="D11" s="8"/>
    </row>
    <row r="12" spans="1:4" x14ac:dyDescent="0.25">
      <c r="A12" s="15"/>
      <c r="B12" s="15" t="s">
        <v>44</v>
      </c>
      <c r="C12" s="8"/>
      <c r="D12" s="8"/>
    </row>
    <row r="13" spans="1:4" x14ac:dyDescent="0.25">
      <c r="A13" s="15"/>
      <c r="B13" s="15" t="s">
        <v>45</v>
      </c>
      <c r="C13" s="8"/>
      <c r="D13" s="8"/>
    </row>
    <row r="14" spans="1:4" x14ac:dyDescent="0.25">
      <c r="A14" s="15"/>
      <c r="B14" s="15" t="s">
        <v>46</v>
      </c>
      <c r="C14" s="8"/>
      <c r="D14" s="8"/>
    </row>
    <row r="15" spans="1:4" x14ac:dyDescent="0.25">
      <c r="A15" s="15"/>
      <c r="B15" s="15" t="s">
        <v>47</v>
      </c>
      <c r="C15" s="8"/>
      <c r="D15" s="8"/>
    </row>
    <row r="16" spans="1:4" x14ac:dyDescent="0.25">
      <c r="A16" s="15"/>
      <c r="B16" s="15" t="s">
        <v>48</v>
      </c>
      <c r="C16" s="8"/>
      <c r="D16" s="8"/>
    </row>
    <row r="17" spans="1:4" x14ac:dyDescent="0.25">
      <c r="A17" s="15">
        <v>2</v>
      </c>
      <c r="B17" s="8" t="s">
        <v>49</v>
      </c>
      <c r="C17" s="8"/>
      <c r="D17" s="8"/>
    </row>
    <row r="18" spans="1:4" x14ac:dyDescent="0.25">
      <c r="A18" s="15">
        <v>3</v>
      </c>
      <c r="B18" s="8" t="s">
        <v>50</v>
      </c>
      <c r="C18" s="8"/>
      <c r="D18" s="8"/>
    </row>
    <row r="19" spans="1:4" x14ac:dyDescent="0.25">
      <c r="A19" s="15">
        <v>4</v>
      </c>
      <c r="B19" s="8" t="s">
        <v>51</v>
      </c>
      <c r="C19" s="8"/>
      <c r="D19" s="8"/>
    </row>
    <row r="20" spans="1:4" x14ac:dyDescent="0.25">
      <c r="A20" s="15">
        <v>5</v>
      </c>
      <c r="B20" s="8" t="s">
        <v>262</v>
      </c>
      <c r="C20" s="8"/>
      <c r="D20" s="8"/>
    </row>
    <row r="21" spans="1:4" x14ac:dyDescent="0.25">
      <c r="A21" s="15">
        <v>6</v>
      </c>
      <c r="B21" s="8" t="s">
        <v>52</v>
      </c>
      <c r="C21" s="8"/>
      <c r="D21" s="8"/>
    </row>
    <row r="22" spans="1:4" x14ac:dyDescent="0.25">
      <c r="A22" s="15">
        <v>7</v>
      </c>
      <c r="B22" s="8" t="s">
        <v>53</v>
      </c>
      <c r="C22" s="8"/>
      <c r="D22" s="8"/>
    </row>
    <row r="25" spans="1:4" ht="30" x14ac:dyDescent="0.25">
      <c r="A25" s="15"/>
      <c r="B25" s="20" t="s">
        <v>34</v>
      </c>
      <c r="C25" s="21" t="s">
        <v>19</v>
      </c>
      <c r="D25" s="21" t="s">
        <v>20</v>
      </c>
    </row>
    <row r="26" spans="1:4" x14ac:dyDescent="0.25">
      <c r="A26" s="15">
        <v>8</v>
      </c>
      <c r="B26" s="16" t="s">
        <v>54</v>
      </c>
      <c r="C26" s="8"/>
      <c r="D26" s="8"/>
    </row>
    <row r="27" spans="1:4" x14ac:dyDescent="0.25">
      <c r="A27" s="15">
        <v>9</v>
      </c>
      <c r="B27" s="8" t="s">
        <v>55</v>
      </c>
      <c r="C27" s="8"/>
      <c r="D27" s="8"/>
    </row>
    <row r="28" spans="1:4" x14ac:dyDescent="0.25">
      <c r="A28" s="15">
        <v>10</v>
      </c>
      <c r="B28" s="8" t="s">
        <v>56</v>
      </c>
      <c r="C28" s="8"/>
      <c r="D28" s="8"/>
    </row>
    <row r="29" spans="1:4" x14ac:dyDescent="0.25">
      <c r="A29" s="15"/>
      <c r="B29" s="15" t="s">
        <v>57</v>
      </c>
      <c r="C29" s="8"/>
      <c r="D29" s="8"/>
    </row>
    <row r="30" spans="1:4" x14ac:dyDescent="0.25">
      <c r="A30" s="15">
        <v>11</v>
      </c>
      <c r="B30" s="8" t="s">
        <v>58</v>
      </c>
      <c r="C30" s="8"/>
      <c r="D30" s="8"/>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B13" sqref="B13"/>
    </sheetView>
  </sheetViews>
  <sheetFormatPr defaultRowHeight="15" x14ac:dyDescent="0.25"/>
  <cols>
    <col min="2" max="2" width="85.85546875" bestFit="1" customWidth="1"/>
    <col min="3" max="3" width="63.140625" customWidth="1"/>
    <col min="4" max="4" width="68.5703125" customWidth="1"/>
  </cols>
  <sheetData>
    <row r="5" spans="1:4" ht="30" x14ac:dyDescent="0.25">
      <c r="A5" s="8"/>
      <c r="B5" s="19" t="s">
        <v>18</v>
      </c>
      <c r="C5" s="19" t="s">
        <v>19</v>
      </c>
      <c r="D5" s="19" t="s">
        <v>20</v>
      </c>
    </row>
    <row r="6" spans="1:4" x14ac:dyDescent="0.25">
      <c r="A6" s="8">
        <v>1</v>
      </c>
      <c r="B6" s="8" t="s">
        <v>270</v>
      </c>
      <c r="C6" s="8"/>
      <c r="D6" s="8"/>
    </row>
    <row r="7" spans="1:4" x14ac:dyDescent="0.25">
      <c r="A7" s="8">
        <v>2</v>
      </c>
      <c r="B7" s="8" t="s">
        <v>271</v>
      </c>
      <c r="C7" s="8"/>
      <c r="D7" s="8"/>
    </row>
    <row r="8" spans="1:4" x14ac:dyDescent="0.25">
      <c r="A8" s="8">
        <v>3</v>
      </c>
      <c r="B8" s="8" t="s">
        <v>59</v>
      </c>
      <c r="C8" s="8"/>
      <c r="D8" s="8"/>
    </row>
    <row r="9" spans="1:4" x14ac:dyDescent="0.25">
      <c r="A9" s="8">
        <v>4</v>
      </c>
      <c r="B9" s="8" t="s">
        <v>60</v>
      </c>
      <c r="C9" s="8"/>
      <c r="D9" s="8"/>
    </row>
    <row r="10" spans="1:4" x14ac:dyDescent="0.25">
      <c r="A10" s="8">
        <v>5</v>
      </c>
      <c r="B10" s="8" t="s">
        <v>61</v>
      </c>
      <c r="C10" s="8"/>
      <c r="D10" s="8"/>
    </row>
    <row r="11" spans="1:4" x14ac:dyDescent="0.25">
      <c r="A11" s="8">
        <v>6</v>
      </c>
      <c r="B11" s="8" t="s">
        <v>62</v>
      </c>
      <c r="C11" s="8"/>
      <c r="D11" s="8"/>
    </row>
    <row r="12" spans="1:4" ht="30" x14ac:dyDescent="0.25">
      <c r="A12" s="8">
        <v>7</v>
      </c>
      <c r="B12" s="18" t="s">
        <v>63</v>
      </c>
      <c r="C12" s="8"/>
      <c r="D12" s="8"/>
    </row>
    <row r="13" spans="1:4" x14ac:dyDescent="0.25">
      <c r="A13" s="8">
        <v>8</v>
      </c>
      <c r="B13" s="8" t="s">
        <v>64</v>
      </c>
      <c r="C13" s="8"/>
      <c r="D13" s="8"/>
    </row>
    <row r="14" spans="1:4" x14ac:dyDescent="0.25">
      <c r="A14" s="8">
        <v>9</v>
      </c>
      <c r="B14" s="8" t="s">
        <v>65</v>
      </c>
      <c r="C14" s="8"/>
      <c r="D14" s="8"/>
    </row>
    <row r="15" spans="1:4" x14ac:dyDescent="0.25">
      <c r="A15" s="8">
        <v>10</v>
      </c>
      <c r="B15" s="8" t="s">
        <v>66</v>
      </c>
      <c r="C15" s="8"/>
      <c r="D15" s="8"/>
    </row>
    <row r="16" spans="1:4" x14ac:dyDescent="0.25">
      <c r="A16" s="8">
        <v>11</v>
      </c>
      <c r="B16" s="8" t="s">
        <v>67</v>
      </c>
      <c r="C16" s="8"/>
      <c r="D16" s="8"/>
    </row>
    <row r="17" spans="1:4" x14ac:dyDescent="0.25">
      <c r="A17" s="8">
        <v>12</v>
      </c>
      <c r="B17" s="8" t="s">
        <v>68</v>
      </c>
      <c r="C17" s="8"/>
      <c r="D17" s="8"/>
    </row>
    <row r="18" spans="1:4" x14ac:dyDescent="0.25">
      <c r="A18" s="8">
        <v>13</v>
      </c>
      <c r="B18" s="8" t="s">
        <v>69</v>
      </c>
      <c r="C18" s="8"/>
      <c r="D18" s="8"/>
    </row>
    <row r="19" spans="1:4" x14ac:dyDescent="0.25">
      <c r="A19" s="8">
        <v>14</v>
      </c>
      <c r="B19" s="18" t="s">
        <v>70</v>
      </c>
      <c r="C19" s="8"/>
      <c r="D19" s="8"/>
    </row>
    <row r="22" spans="1:4" ht="30" x14ac:dyDescent="0.25">
      <c r="A22" s="8">
        <v>15</v>
      </c>
      <c r="B22" s="18" t="s">
        <v>71</v>
      </c>
      <c r="C22" s="8"/>
      <c r="D22" s="8"/>
    </row>
    <row r="23" spans="1:4" x14ac:dyDescent="0.25">
      <c r="A23" s="8">
        <v>16</v>
      </c>
      <c r="B23" s="8" t="s">
        <v>72</v>
      </c>
      <c r="C23" s="8"/>
      <c r="D23" s="8"/>
    </row>
    <row r="24" spans="1:4" ht="45" x14ac:dyDescent="0.25">
      <c r="A24" s="8">
        <v>17</v>
      </c>
      <c r="B24" s="18" t="s">
        <v>73</v>
      </c>
      <c r="C24" s="8"/>
      <c r="D24" s="8"/>
    </row>
  </sheetData>
  <dataValidations count="9">
    <dataValidation type="list" allowBlank="1" showInputMessage="1" showErrorMessage="1" sqref="C6" xr:uid="{A72580E5-35AB-462F-BDF9-6E47F7F991E6}">
      <formula1>"Yes (charity), 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O75"/>
  <sheetViews>
    <sheetView topLeftCell="A34" workbookViewId="0">
      <selection activeCell="C52" sqref="C52"/>
    </sheetView>
  </sheetViews>
  <sheetFormatPr defaultRowHeight="15" x14ac:dyDescent="0.25"/>
  <cols>
    <col min="1" max="1" width="22.28515625" customWidth="1"/>
    <col min="2" max="2" width="26.28515625" customWidth="1"/>
  </cols>
  <sheetData>
    <row r="1" spans="1:4" x14ac:dyDescent="0.25">
      <c r="A1" s="27" t="s">
        <v>74</v>
      </c>
      <c r="B1" s="27" t="s">
        <v>75</v>
      </c>
      <c r="C1" s="27" t="s">
        <v>76</v>
      </c>
      <c r="D1" s="27" t="s">
        <v>260</v>
      </c>
    </row>
    <row r="2" spans="1:4" x14ac:dyDescent="0.25">
      <c r="A2" s="27" t="s">
        <v>10</v>
      </c>
      <c r="B2" s="27"/>
      <c r="C2" s="27"/>
    </row>
    <row r="3" spans="1:4" x14ac:dyDescent="0.25">
      <c r="A3">
        <f>Environmental!A6</f>
        <v>1</v>
      </c>
      <c r="B3">
        <f>Environmental!C6</f>
        <v>0</v>
      </c>
      <c r="C3" t="b">
        <f>IF(B3="Yes - Environmental Policy",2, IF(B3="Yes - statement",1,IF(B3="No",0)))</f>
        <v>0</v>
      </c>
    </row>
    <row r="4" spans="1:4" x14ac:dyDescent="0.25">
      <c r="A4">
        <f>Environmental!A7</f>
        <v>2</v>
      </c>
      <c r="B4">
        <f>Environmental!C7</f>
        <v>0</v>
      </c>
      <c r="C4" t="str">
        <f>IF(B4="No",0,IF(B4="Yes (not certified)",1,IF(B4="Yes (Green Dragon/ EMAS/ BS8555)",2,IF(B4="Yes (ISO 14001)",2,""))))</f>
        <v/>
      </c>
    </row>
    <row r="5" spans="1:4" x14ac:dyDescent="0.25">
      <c r="A5">
        <f>Environmental!A8</f>
        <v>3</v>
      </c>
      <c r="B5">
        <f>Environmental!C8</f>
        <v>0</v>
      </c>
      <c r="C5" t="str">
        <f>IF(B5="No",0,IF(B5="Yes (monitored)",1,IF(B5="Yes (monitored &amp; targets set to reduce)",2,IF(B5="Yes (monitored &amp; targets set &amp; performance publicly reported)",3,""))))</f>
        <v/>
      </c>
    </row>
    <row r="6" spans="1:4" x14ac:dyDescent="0.25">
      <c r="A6">
        <f>Environmental!A9</f>
        <v>4</v>
      </c>
      <c r="B6">
        <f>Environmental!C9</f>
        <v>0</v>
      </c>
      <c r="C6" t="b">
        <f>IF(B6="No",0,IF(B6="Yes (unverified target)",1,IF(B6="Yes (verified target - SBTI or CDP or similar)","2")))</f>
        <v>0</v>
      </c>
      <c r="D6" t="str">
        <f>IF(C6=0,"Set an emissions target","N/A")</f>
        <v>N/A</v>
      </c>
    </row>
    <row r="7" spans="1:4" x14ac:dyDescent="0.25">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x14ac:dyDescent="0.25">
      <c r="A8">
        <f>Environmental!A11</f>
        <v>6</v>
      </c>
      <c r="B8">
        <f>Environmental!C11</f>
        <v>0</v>
      </c>
      <c r="C8" t="str">
        <f>IF(B8="No",0,IF(B8="Yes (monitor)",1,IF(B8="Yes (monitor and manage)",2,IF(B8="Yes (monitor &amp; manage &amp; report)",3,""))))</f>
        <v/>
      </c>
    </row>
    <row r="9" spans="1:4" x14ac:dyDescent="0.25">
      <c r="A9">
        <f>Environmental!A12</f>
        <v>7</v>
      </c>
      <c r="B9">
        <f>Environmental!C12</f>
        <v>0</v>
      </c>
      <c r="C9" t="str">
        <f>IF(B9="No",0,IF(B9="Yes (green energy tariff from the grid)",1,IF(B9="Mix (non-renewable tariff from grid &amp; on-site renewables)",2,IF(B9="Yes (renewables through PPA)",2,IF(B9="Yes (green energy &amp; produce our own renewable energy)",2,IF(B9="Yes (produce 100% of our own energy via renewables on site)",3,""))))))</f>
        <v/>
      </c>
      <c r="D9" t="str">
        <f>IF(C9=0,"Switch to renewable energy supplier","N/A")</f>
        <v>N/A</v>
      </c>
    </row>
    <row r="10" spans="1:4" x14ac:dyDescent="0.25">
      <c r="A10">
        <f>Environmental!A13</f>
        <v>8</v>
      </c>
      <c r="B10">
        <f>Environmental!C13</f>
        <v>0</v>
      </c>
      <c r="C10" t="str">
        <f>IF(B10="No",0,IF(B10="Yes (unverified)",1,IF(B10="Yes (verified ISO 9001 or similar)",2,"")))</f>
        <v/>
      </c>
    </row>
    <row r="11" spans="1:4" x14ac:dyDescent="0.25">
      <c r="A11">
        <f>Environmental!A14</f>
        <v>9</v>
      </c>
      <c r="B11">
        <f>Environmental!C14</f>
        <v>0</v>
      </c>
      <c r="C11" t="str">
        <f>IF(B11="No",0,IF(B11="Sometimes",1,IF(B11="Mostly",2,IF(B11="Always",3,""))))</f>
        <v/>
      </c>
      <c r="D11" t="str">
        <f>IF(C11&lt;3,"Set a paper policy to only use FSC or recycled paper","N/A")</f>
        <v>N/A</v>
      </c>
    </row>
    <row r="12" spans="1:4" x14ac:dyDescent="0.25">
      <c r="A12">
        <f>Environmental!A15</f>
        <v>10</v>
      </c>
      <c r="B12">
        <f>Environmental!C15</f>
        <v>0</v>
      </c>
      <c r="C12" t="str">
        <f>IF(B12="No",0,IF(B12="No (but sustainable procurement advice given)",1,IF(B12="Yes (environmental policy checked)",2,IF(B12="Yes (policy and performance checked for suppliers",3,""))))</f>
        <v/>
      </c>
    </row>
    <row r="13" spans="1:4" x14ac:dyDescent="0.25">
      <c r="A13">
        <f>Environmental!A16</f>
        <v>11</v>
      </c>
      <c r="B13">
        <f>Environmental!C16</f>
        <v>0</v>
      </c>
      <c r="C13">
        <f>IF(ISBLANK(Environmental!C16),0,1)</f>
        <v>0</v>
      </c>
    </row>
    <row r="14" spans="1:4" x14ac:dyDescent="0.25">
      <c r="A14">
        <f>Environmental!A17</f>
        <v>12</v>
      </c>
      <c r="B14">
        <f>Environmental!C17</f>
        <v>0</v>
      </c>
      <c r="C14">
        <f>IF(ISBLANK(Environmental!C17),0,1)</f>
        <v>0</v>
      </c>
    </row>
    <row r="15" spans="1:4" x14ac:dyDescent="0.25">
      <c r="A15">
        <f>Environmental!A18</f>
        <v>13</v>
      </c>
      <c r="B15">
        <f>Environmental!C18</f>
        <v>0</v>
      </c>
      <c r="C15">
        <f>IF(ISBLANK(Environmental!C18),0,1)</f>
        <v>0</v>
      </c>
    </row>
    <row r="16" spans="1:4" x14ac:dyDescent="0.25">
      <c r="A16">
        <f>Environmental!A19</f>
        <v>14</v>
      </c>
      <c r="B16">
        <f>Environmental!C19</f>
        <v>0</v>
      </c>
    </row>
    <row r="17" spans="1:7" x14ac:dyDescent="0.25">
      <c r="A17">
        <f>Environmental!A20</f>
        <v>0</v>
      </c>
      <c r="B17">
        <f>Environmental!C20</f>
        <v>0</v>
      </c>
    </row>
    <row r="18" spans="1:7" x14ac:dyDescent="0.25">
      <c r="A18">
        <f>Environmental!A21</f>
        <v>0</v>
      </c>
      <c r="B18">
        <f>Environmental!C21</f>
        <v>0</v>
      </c>
    </row>
    <row r="19" spans="1:7" x14ac:dyDescent="0.25">
      <c r="A19">
        <f>Environmental!A22</f>
        <v>0</v>
      </c>
      <c r="B19" t="str">
        <f>Environmental!C22</f>
        <v>Response (drop down list)</v>
      </c>
    </row>
    <row r="20" spans="1:7" x14ac:dyDescent="0.25">
      <c r="A20">
        <f>Environmental!A23</f>
        <v>15</v>
      </c>
      <c r="B20">
        <f>Environmental!C23</f>
        <v>0</v>
      </c>
      <c r="C20" t="str">
        <f>IF(B20="No",0,IF(B20="Yes - please give details",1,""))</f>
        <v/>
      </c>
      <c r="G20" t="s">
        <v>259</v>
      </c>
    </row>
    <row r="21" spans="1:7" x14ac:dyDescent="0.25">
      <c r="A21">
        <f>Environmental!A24</f>
        <v>16</v>
      </c>
      <c r="B21">
        <f>Environmental!C24</f>
        <v>0</v>
      </c>
      <c r="C21" t="str">
        <f>IF(B21="No",0,IF(B21="Yes - please give details",1,""))</f>
        <v/>
      </c>
      <c r="E21" t="s">
        <v>77</v>
      </c>
      <c r="F21">
        <v>29</v>
      </c>
      <c r="G21" t="str">
        <f>_xlfn.CONCAT(D6,D9,D11)</f>
        <v>N/AN/AN/A</v>
      </c>
    </row>
    <row r="22" spans="1:7" x14ac:dyDescent="0.25">
      <c r="B22" s="28" t="s">
        <v>78</v>
      </c>
      <c r="C22" s="28">
        <f>SUM(C3:C21)</f>
        <v>0</v>
      </c>
      <c r="D22" t="str">
        <f>IF(C22&gt;=20, "Excellent responses", IF(C22&gt;=15, "Good responses", IF(C22&gt;9, "Room for improvement - suggestion: set a joint target", "Concerning result - evaluate responses, identify problematic areas, set improvement targets ")))</f>
        <v xml:space="preserve">Concerning result - evaluate responses, identify problematic areas, set improvement targets </v>
      </c>
    </row>
    <row r="23" spans="1:7" x14ac:dyDescent="0.25">
      <c r="A23" s="27" t="s">
        <v>11</v>
      </c>
    </row>
    <row r="24" spans="1:7" x14ac:dyDescent="0.25">
      <c r="A24" cm="1">
        <f t="array" ref="A24:A48">Social!A6:A30</f>
        <v>1</v>
      </c>
      <c r="B24" cm="1">
        <f t="array" ref="B24:B48">Social!C6:C30</f>
        <v>0</v>
      </c>
    </row>
    <row r="25" spans="1:7" x14ac:dyDescent="0.25">
      <c r="A25">
        <v>0</v>
      </c>
      <c r="B25">
        <v>0</v>
      </c>
      <c r="C25" t="str">
        <f>IF(B25="No",0,IF(B25="Policy",1,IF(B25="Policy and procedure",2,"")))</f>
        <v/>
      </c>
    </row>
    <row r="26" spans="1:7" x14ac:dyDescent="0.25">
      <c r="A26">
        <v>0</v>
      </c>
      <c r="B26">
        <v>0</v>
      </c>
      <c r="C26" t="str">
        <f t="shared" ref="C26:C33" si="0">IF(B26="No",0,IF(B26="Policy",1,IF(B26="Policy and procedure",2,"")))</f>
        <v/>
      </c>
    </row>
    <row r="27" spans="1:7" x14ac:dyDescent="0.25">
      <c r="A27">
        <v>0</v>
      </c>
      <c r="B27">
        <v>0</v>
      </c>
      <c r="C27" t="str">
        <f t="shared" si="0"/>
        <v/>
      </c>
    </row>
    <row r="28" spans="1:7" x14ac:dyDescent="0.25">
      <c r="A28">
        <v>0</v>
      </c>
      <c r="B28">
        <v>0</v>
      </c>
      <c r="C28" t="str">
        <f t="shared" si="0"/>
        <v/>
      </c>
    </row>
    <row r="29" spans="1:7" x14ac:dyDescent="0.25">
      <c r="A29">
        <v>0</v>
      </c>
      <c r="B29">
        <v>0</v>
      </c>
      <c r="C29" t="str">
        <f t="shared" si="0"/>
        <v/>
      </c>
    </row>
    <row r="30" spans="1:7" x14ac:dyDescent="0.25">
      <c r="A30">
        <v>0</v>
      </c>
      <c r="B30">
        <v>0</v>
      </c>
      <c r="C30" t="str">
        <f t="shared" si="0"/>
        <v/>
      </c>
    </row>
    <row r="31" spans="1:7" x14ac:dyDescent="0.25">
      <c r="A31">
        <v>0</v>
      </c>
      <c r="B31">
        <v>0</v>
      </c>
      <c r="C31" t="str">
        <f t="shared" si="0"/>
        <v/>
      </c>
    </row>
    <row r="32" spans="1:7" x14ac:dyDescent="0.25">
      <c r="A32">
        <v>0</v>
      </c>
      <c r="B32">
        <v>0</v>
      </c>
      <c r="C32" t="str">
        <f t="shared" si="0"/>
        <v/>
      </c>
    </row>
    <row r="33" spans="1:6" x14ac:dyDescent="0.25">
      <c r="A33">
        <v>0</v>
      </c>
      <c r="B33">
        <v>0</v>
      </c>
      <c r="C33" t="str">
        <f t="shared" si="0"/>
        <v/>
      </c>
    </row>
    <row r="34" spans="1:6" x14ac:dyDescent="0.25">
      <c r="A34">
        <v>0</v>
      </c>
      <c r="B34">
        <v>0</v>
      </c>
      <c r="C34" t="str">
        <f>IF(B34="No",0,IF(B34="Policy",1,IF(B34="Policy and procedure",2,IF(B34="Policy and procedure as well as ISO 27001 certified",3,""))))</f>
        <v/>
      </c>
    </row>
    <row r="35" spans="1:6" x14ac:dyDescent="0.25">
      <c r="A35">
        <v>2</v>
      </c>
      <c r="B35">
        <v>0</v>
      </c>
      <c r="C35" t="str">
        <f>IF(B35="No",0,IF(B35="Yes (statement or policy)",1,IF(B35="Yes (policy and process to assess compliance)",2,"")))</f>
        <v/>
      </c>
    </row>
    <row r="36" spans="1:6" x14ac:dyDescent="0.25">
      <c r="A36">
        <v>3</v>
      </c>
      <c r="B36">
        <v>0</v>
      </c>
      <c r="C36" t="str">
        <f>IF(B36="No",0,IF(B36="Yes",1,""))</f>
        <v/>
      </c>
    </row>
    <row r="37" spans="1:6" x14ac:dyDescent="0.25">
      <c r="A37">
        <v>4</v>
      </c>
      <c r="B37">
        <v>0</v>
      </c>
      <c r="C37" t="str">
        <f>IF(B37="No",0,IF(B37="Yes - please give details",1,""))</f>
        <v/>
      </c>
    </row>
    <row r="38" spans="1:6" x14ac:dyDescent="0.25">
      <c r="A38">
        <v>5</v>
      </c>
      <c r="B38">
        <v>0</v>
      </c>
      <c r="C38">
        <f>IF(ISBLANK(Social!C22),0,1)</f>
        <v>0</v>
      </c>
    </row>
    <row r="39" spans="1:6" x14ac:dyDescent="0.25">
      <c r="A39">
        <v>6</v>
      </c>
      <c r="B39">
        <v>0</v>
      </c>
    </row>
    <row r="40" spans="1:6" x14ac:dyDescent="0.25">
      <c r="A40">
        <v>7</v>
      </c>
      <c r="B40">
        <v>0</v>
      </c>
    </row>
    <row r="41" spans="1:6" x14ac:dyDescent="0.25">
      <c r="A41">
        <v>0</v>
      </c>
      <c r="B41">
        <v>0</v>
      </c>
    </row>
    <row r="42" spans="1:6" x14ac:dyDescent="0.25">
      <c r="A42">
        <v>0</v>
      </c>
      <c r="B42">
        <v>0</v>
      </c>
    </row>
    <row r="43" spans="1:6" x14ac:dyDescent="0.25">
      <c r="A43">
        <v>0</v>
      </c>
      <c r="B43" t="str">
        <v>Response (drop down list)</v>
      </c>
      <c r="C43" t="str">
        <f>IF(B42="No",0,IF(B42="Yes (procedures and policies in place)",1,IF(B42="Yes (procedures &amp; policies and certified social management system)",2,"")))</f>
        <v/>
      </c>
    </row>
    <row r="44" spans="1:6" x14ac:dyDescent="0.25">
      <c r="A44">
        <v>8</v>
      </c>
      <c r="B44">
        <v>0</v>
      </c>
      <c r="C44" t="str">
        <f>IF(B43="No",0,IF(B43="Yes (internal social audits undertaken)",1,IF(B43="Yes (3rd party social audits - SMETA/ETI/SA8000/TfS/BSCI or other please state which)",2,"")))</f>
        <v/>
      </c>
    </row>
    <row r="45" spans="1:6" x14ac:dyDescent="0.25">
      <c r="A45">
        <v>9</v>
      </c>
      <c r="B45">
        <v>0</v>
      </c>
      <c r="C45" t="str">
        <f>IF(B44="No",0,IF(B44="Yes - please give details",1,""))</f>
        <v/>
      </c>
    </row>
    <row r="46" spans="1:6" x14ac:dyDescent="0.25">
      <c r="A46">
        <v>10</v>
      </c>
      <c r="B46">
        <v>0</v>
      </c>
    </row>
    <row r="47" spans="1:6" x14ac:dyDescent="0.25">
      <c r="A47">
        <v>0</v>
      </c>
      <c r="B47">
        <v>0</v>
      </c>
      <c r="C47">
        <f>IF(ISBLANK(Social!C31),0,1)</f>
        <v>0</v>
      </c>
      <c r="E47" t="s">
        <v>77</v>
      </c>
      <c r="F47">
        <v>26</v>
      </c>
    </row>
    <row r="48" spans="1:6" x14ac:dyDescent="0.25">
      <c r="A48">
        <v>11</v>
      </c>
      <c r="B48">
        <v>0</v>
      </c>
    </row>
    <row r="49" spans="1:15" x14ac:dyDescent="0.25">
      <c r="B49" s="28" t="s">
        <v>79</v>
      </c>
      <c r="C49" s="28">
        <f>SUM(C24:C45)</f>
        <v>0</v>
      </c>
      <c r="D49" t="str">
        <f>IF(C49&gt;=20, "Excellent responses", IF(C49&gt;=15, "Good responses", IF(C49&gt;9, "Room for improvement - suggestion: set a joint target", "Concerning result - evaluate responses, identify problematic areas, set improvement targets ")))</f>
        <v xml:space="preserve">Concerning result - evaluate responses, identify problematic areas, set improvement targets </v>
      </c>
    </row>
    <row r="50" spans="1:15" x14ac:dyDescent="0.25">
      <c r="A50" t="s">
        <v>12</v>
      </c>
      <c r="B50" s="27"/>
      <c r="C50" s="27"/>
    </row>
    <row r="51" spans="1:15" x14ac:dyDescent="0.25">
      <c r="A51" cm="1">
        <f t="array" ref="A51:A69">Economic!A6:A24</f>
        <v>1</v>
      </c>
      <c r="B51" cm="1">
        <f t="array" ref="B51:B69">Economic!C6:C24</f>
        <v>0</v>
      </c>
      <c r="C51" t="str">
        <f>IF(B51="No",0,IF(B51="Yes (B-Corp)",1,IF(B51="Yes (social enterprise)",1,IF(B51="Yes (charity)",1,""))))</f>
        <v/>
      </c>
    </row>
    <row r="52" spans="1:15" x14ac:dyDescent="0.25">
      <c r="A52">
        <v>2</v>
      </c>
      <c r="B52">
        <v>0</v>
      </c>
      <c r="C52" t="str">
        <f>IF(B52="No",0,IF(B52="Yes",1,""))</f>
        <v/>
      </c>
    </row>
    <row r="53" spans="1:15" x14ac:dyDescent="0.25">
      <c r="A53">
        <v>3</v>
      </c>
      <c r="B53">
        <v>0</v>
      </c>
      <c r="C53" t="str">
        <f>IF(B53="No",0,IF(B53="Yes",1,IF(B53="Yes - Living Wage Employer member",1,"")))</f>
        <v/>
      </c>
    </row>
    <row r="54" spans="1:15" x14ac:dyDescent="0.25">
      <c r="A54">
        <v>4</v>
      </c>
      <c r="B54">
        <v>0</v>
      </c>
      <c r="C54" t="str">
        <f>IF(B54="No",0,IF(B54="Yes",1,IF(B54="Unsure",0,"")))</f>
        <v/>
      </c>
    </row>
    <row r="55" spans="1:15" x14ac:dyDescent="0.25">
      <c r="A55">
        <v>5</v>
      </c>
      <c r="B55">
        <v>0</v>
      </c>
      <c r="C55" t="str">
        <f>IF(B55="No",0,IF(B55="Yes",1,IF(B55="Unsure",0,"")))</f>
        <v/>
      </c>
    </row>
    <row r="56" spans="1:15" x14ac:dyDescent="0.25">
      <c r="A56">
        <v>6</v>
      </c>
      <c r="B56">
        <v>0</v>
      </c>
      <c r="C56" t="str">
        <f>IF(B56="No",0,IF(B56="Yes",1,IF(B56="Unsure",0,"")))</f>
        <v/>
      </c>
    </row>
    <row r="57" spans="1:15" x14ac:dyDescent="0.25">
      <c r="A57">
        <v>7</v>
      </c>
      <c r="B57">
        <v>0</v>
      </c>
      <c r="C57" t="str">
        <f>IF(B57="No",0,IF(B57="Yes (guidelines for staff)",1,IF(B57="Yes (sustainable procurement policy or similar)",2,IF(B57="Yes (sustainable procurement policy and process in place to ensure best practice)",3,""))))</f>
        <v/>
      </c>
    </row>
    <row r="58" spans="1:15" x14ac:dyDescent="0.25">
      <c r="A58">
        <v>8</v>
      </c>
      <c r="B58">
        <v>0</v>
      </c>
      <c r="C58" t="str">
        <f>IF(B58="No",0,IF(B58="Yes - please give details",1,""))</f>
        <v/>
      </c>
    </row>
    <row r="59" spans="1:15" x14ac:dyDescent="0.25">
      <c r="A59">
        <v>9</v>
      </c>
      <c r="B59">
        <v>0</v>
      </c>
      <c r="C59" t="str">
        <f>IF(B59="No",0,IF(B59="Yes",1,""))</f>
        <v/>
      </c>
    </row>
    <row r="60" spans="1:15" x14ac:dyDescent="0.25">
      <c r="A60">
        <v>10</v>
      </c>
      <c r="B60">
        <v>0</v>
      </c>
      <c r="C60" t="str">
        <f>IF(B60="61+ days",0,IF(B60="31-60 days",1,IF(B60="0-30 days",2,"")))</f>
        <v/>
      </c>
    </row>
    <row r="61" spans="1:15" x14ac:dyDescent="0.25">
      <c r="A61">
        <v>11</v>
      </c>
      <c r="B61">
        <v>0</v>
      </c>
      <c r="C61" t="str">
        <f>IF(B61="No",0,IF(B61="Yes - please give details",1,""))</f>
        <v/>
      </c>
    </row>
    <row r="62" spans="1:15" x14ac:dyDescent="0.25">
      <c r="A62">
        <v>12</v>
      </c>
      <c r="B62">
        <v>0</v>
      </c>
      <c r="C62" t="str">
        <f>IF(B62="No",0,IF(B62="Yes",1,""))</f>
        <v/>
      </c>
    </row>
    <row r="63" spans="1:15" x14ac:dyDescent="0.25">
      <c r="A63">
        <v>13</v>
      </c>
      <c r="B63">
        <v>0</v>
      </c>
      <c r="C63" t="str">
        <f>IF(B63="No",0,IF(B63="Not applicable",1,IF(B63="Yes",2,"")))</f>
        <v/>
      </c>
      <c r="N63" t="s">
        <v>267</v>
      </c>
    </row>
    <row r="64" spans="1:15" x14ac:dyDescent="0.25">
      <c r="A64">
        <v>14</v>
      </c>
      <c r="B64">
        <v>0</v>
      </c>
      <c r="N64" t="s">
        <v>266</v>
      </c>
      <c r="O64">
        <v>15</v>
      </c>
    </row>
    <row r="65" spans="1:15" x14ac:dyDescent="0.25">
      <c r="A65">
        <v>0</v>
      </c>
      <c r="B65">
        <v>0</v>
      </c>
      <c r="N65" t="s">
        <v>263</v>
      </c>
      <c r="O65">
        <v>7</v>
      </c>
    </row>
    <row r="66" spans="1:15" x14ac:dyDescent="0.25">
      <c r="A66">
        <v>0</v>
      </c>
      <c r="B66">
        <v>0</v>
      </c>
      <c r="N66" t="s">
        <v>264</v>
      </c>
      <c r="O66">
        <v>0</v>
      </c>
    </row>
    <row r="67" spans="1:15" x14ac:dyDescent="0.25">
      <c r="A67">
        <v>15</v>
      </c>
      <c r="B67">
        <v>0</v>
      </c>
      <c r="C67">
        <f>IF(ISBLANK(Economic!C24),0,1)</f>
        <v>0</v>
      </c>
      <c r="N67" t="s">
        <v>265</v>
      </c>
      <c r="O67">
        <v>0</v>
      </c>
    </row>
    <row r="68" spans="1:15" x14ac:dyDescent="0.25">
      <c r="A68">
        <v>16</v>
      </c>
      <c r="B68">
        <v>0</v>
      </c>
      <c r="C68">
        <f>IF(ISBLANK(Economic!C25),0,1)</f>
        <v>0</v>
      </c>
    </row>
    <row r="69" spans="1:15" x14ac:dyDescent="0.25">
      <c r="A69">
        <v>17</v>
      </c>
      <c r="B69">
        <v>0</v>
      </c>
      <c r="C69" t="str">
        <f>IF(B69="No",1,IF(B69="Yes - please give details",0,""))</f>
        <v/>
      </c>
      <c r="E69" t="s">
        <v>77</v>
      </c>
      <c r="F69">
        <v>17</v>
      </c>
    </row>
    <row r="70" spans="1:15" x14ac:dyDescent="0.25">
      <c r="B70" s="28" t="s">
        <v>80</v>
      </c>
      <c r="C70" s="28">
        <f>SUM(C51:C63)</f>
        <v>0</v>
      </c>
      <c r="D70" t="str">
        <f>IF(C70&gt;=14, "Excellent responses", IF(C70&gt;=10, "Good responses", IF(C70&gt;6, "Room for improvement - suggestion: set a joint target", "Concerning result - evaluate responses, identify problematic areas, set improvement targets ")))</f>
        <v xml:space="preserve">Concerning result - evaluate responses, identify problematic areas, set improvement targets </v>
      </c>
    </row>
    <row r="71" spans="1:15" x14ac:dyDescent="0.25">
      <c r="B71" s="48"/>
      <c r="C71" s="48"/>
    </row>
    <row r="72" spans="1:15" x14ac:dyDescent="0.25">
      <c r="B72" s="28" t="s">
        <v>267</v>
      </c>
      <c r="C72" s="28" t="b">
        <f>IF('About org'!C14="Micro",15,IF('About org'!C14="Small",7))</f>
        <v>0</v>
      </c>
      <c r="E72" t="s">
        <v>81</v>
      </c>
      <c r="F72">
        <v>72</v>
      </c>
      <c r="H72" s="30" t="s">
        <v>82</v>
      </c>
      <c r="I72" s="34" t="s">
        <v>83</v>
      </c>
      <c r="J72" s="34" t="s">
        <v>84</v>
      </c>
    </row>
    <row r="73" spans="1:15" x14ac:dyDescent="0.25">
      <c r="B73" s="28" t="s">
        <v>85</v>
      </c>
      <c r="C73" s="28">
        <f>C70+C49+C22+C72</f>
        <v>0</v>
      </c>
      <c r="E73" t="s">
        <v>86</v>
      </c>
      <c r="F73">
        <v>40</v>
      </c>
      <c r="H73" s="30" t="s">
        <v>87</v>
      </c>
      <c r="I73" s="33" t="s">
        <v>88</v>
      </c>
      <c r="J73" s="33" t="s">
        <v>89</v>
      </c>
    </row>
    <row r="74" spans="1:15" x14ac:dyDescent="0.25">
      <c r="E74" t="s">
        <v>91</v>
      </c>
      <c r="F74">
        <v>10</v>
      </c>
      <c r="H74" s="30" t="s">
        <v>92</v>
      </c>
      <c r="I74" s="32" t="s">
        <v>93</v>
      </c>
      <c r="J74" s="32" t="s">
        <v>94</v>
      </c>
    </row>
    <row r="75" spans="1:15" x14ac:dyDescent="0.25">
      <c r="B75" t="s">
        <v>90</v>
      </c>
      <c r="C75" t="str">
        <f>IF(C73&gt;=50, "Excellent responses", IF(C73&gt;=30, "Good responses", IF(C73&gt;10, "Room for improvement - suggestion: set a joint target", "Concerning result - evaluate responses, identify problematic areas, set improvement targets ")))</f>
        <v xml:space="preserve">Concerning result - evaluate responses, identify problematic areas, set improvement targets </v>
      </c>
      <c r="E75" t="s">
        <v>95</v>
      </c>
      <c r="F75">
        <v>0</v>
      </c>
      <c r="H75" s="30" t="s">
        <v>96</v>
      </c>
      <c r="I75" s="31" t="s">
        <v>97</v>
      </c>
      <c r="J75" s="31" t="s">
        <v>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x14ac:dyDescent="0.25"/>
  <cols>
    <col min="1" max="1" width="27.85546875" customWidth="1"/>
    <col min="2" max="2" width="82.85546875" customWidth="1"/>
    <col min="3" max="3" width="14" customWidth="1"/>
  </cols>
  <sheetData>
    <row r="1" spans="1:3" x14ac:dyDescent="0.25">
      <c r="A1" s="1"/>
      <c r="B1" s="3" t="s">
        <v>14</v>
      </c>
      <c r="C1" s="4" t="s">
        <v>99</v>
      </c>
    </row>
    <row r="2" spans="1:3" x14ac:dyDescent="0.25">
      <c r="A2" s="1" t="s">
        <v>100</v>
      </c>
      <c r="B2" s="1" t="s">
        <v>101</v>
      </c>
    </row>
    <row r="3" spans="1:3" x14ac:dyDescent="0.25">
      <c r="A3" s="1" t="s">
        <v>100</v>
      </c>
      <c r="B3" s="1" t="s">
        <v>102</v>
      </c>
    </row>
    <row r="4" spans="1:3" x14ac:dyDescent="0.25">
      <c r="A4" s="1" t="s">
        <v>100</v>
      </c>
      <c r="B4" s="1" t="s">
        <v>103</v>
      </c>
    </row>
    <row r="5" spans="1:3" x14ac:dyDescent="0.25">
      <c r="A5" s="1" t="s">
        <v>100</v>
      </c>
      <c r="B5" s="1" t="s">
        <v>104</v>
      </c>
    </row>
    <row r="6" spans="1:3" x14ac:dyDescent="0.25">
      <c r="A6" s="1" t="s">
        <v>100</v>
      </c>
      <c r="B6" s="1" t="s">
        <v>105</v>
      </c>
    </row>
    <row r="7" spans="1:3" x14ac:dyDescent="0.25">
      <c r="A7" s="1" t="s">
        <v>100</v>
      </c>
      <c r="B7" s="1" t="s">
        <v>106</v>
      </c>
    </row>
    <row r="8" spans="1:3" x14ac:dyDescent="0.25">
      <c r="A8" s="1" t="s">
        <v>100</v>
      </c>
      <c r="B8" s="1" t="s">
        <v>107</v>
      </c>
    </row>
    <row r="9" spans="1:3" x14ac:dyDescent="0.25">
      <c r="A9" s="1" t="s">
        <v>100</v>
      </c>
      <c r="B9" s="1" t="s">
        <v>108</v>
      </c>
    </row>
    <row r="10" spans="1:3" x14ac:dyDescent="0.25">
      <c r="A10" s="1" t="s">
        <v>100</v>
      </c>
      <c r="B10" s="1" t="s">
        <v>109</v>
      </c>
    </row>
    <row r="11" spans="1:3" x14ac:dyDescent="0.25">
      <c r="A11" s="1" t="s">
        <v>100</v>
      </c>
      <c r="B11" s="1" t="s">
        <v>110</v>
      </c>
    </row>
    <row r="12" spans="1:3" x14ac:dyDescent="0.25">
      <c r="A12" s="1" t="s">
        <v>100</v>
      </c>
      <c r="B12" s="1" t="s">
        <v>111</v>
      </c>
    </row>
    <row r="13" spans="1:3" x14ac:dyDescent="0.25">
      <c r="A13" s="1" t="s">
        <v>100</v>
      </c>
      <c r="B13" s="1" t="s">
        <v>112</v>
      </c>
    </row>
    <row r="14" spans="1:3" x14ac:dyDescent="0.25">
      <c r="A14" s="1" t="s">
        <v>100</v>
      </c>
      <c r="B14" s="1" t="s">
        <v>113</v>
      </c>
    </row>
    <row r="15" spans="1:3" x14ac:dyDescent="0.25">
      <c r="A15" s="1" t="s">
        <v>114</v>
      </c>
      <c r="B15" s="1" t="s">
        <v>115</v>
      </c>
    </row>
    <row r="16" spans="1:3" x14ac:dyDescent="0.25">
      <c r="A16" s="1" t="s">
        <v>114</v>
      </c>
      <c r="B16" s="1" t="s">
        <v>116</v>
      </c>
    </row>
    <row r="17" spans="1:2" x14ac:dyDescent="0.25">
      <c r="A17" s="1" t="s">
        <v>117</v>
      </c>
      <c r="B17" s="1" t="s">
        <v>118</v>
      </c>
    </row>
    <row r="18" spans="1:2" x14ac:dyDescent="0.25">
      <c r="A18" s="1" t="s">
        <v>117</v>
      </c>
      <c r="B18" s="1" t="s">
        <v>119</v>
      </c>
    </row>
    <row r="19" spans="1:2" x14ac:dyDescent="0.25">
      <c r="A19" s="1" t="s">
        <v>117</v>
      </c>
      <c r="B19" s="1" t="s">
        <v>120</v>
      </c>
    </row>
    <row r="20" spans="1:2" x14ac:dyDescent="0.25">
      <c r="A20" s="1" t="s">
        <v>117</v>
      </c>
      <c r="B20" s="1" t="s">
        <v>121</v>
      </c>
    </row>
    <row r="21" spans="1:2" x14ac:dyDescent="0.25">
      <c r="A21" s="1" t="s">
        <v>117</v>
      </c>
      <c r="B21" s="1" t="s">
        <v>122</v>
      </c>
    </row>
    <row r="22" spans="1:2" x14ac:dyDescent="0.25">
      <c r="A22" s="1" t="s">
        <v>123</v>
      </c>
      <c r="B22" s="1" t="s">
        <v>124</v>
      </c>
    </row>
    <row r="23" spans="1:2" x14ac:dyDescent="0.25">
      <c r="A23" s="1" t="s">
        <v>123</v>
      </c>
      <c r="B23" s="1" t="s">
        <v>125</v>
      </c>
    </row>
    <row r="24" spans="1:2" x14ac:dyDescent="0.25">
      <c r="A24" s="1" t="s">
        <v>123</v>
      </c>
      <c r="B24" s="1" t="s">
        <v>126</v>
      </c>
    </row>
    <row r="25" spans="1:2" x14ac:dyDescent="0.25">
      <c r="A25" s="1" t="s">
        <v>123</v>
      </c>
      <c r="B25" s="1" t="s">
        <v>127</v>
      </c>
    </row>
    <row r="26" spans="1:2" x14ac:dyDescent="0.25">
      <c r="A26" s="1" t="s">
        <v>123</v>
      </c>
      <c r="B26" s="1" t="s">
        <v>128</v>
      </c>
    </row>
    <row r="27" spans="1:2" x14ac:dyDescent="0.25">
      <c r="A27" s="1" t="s">
        <v>123</v>
      </c>
      <c r="B27" s="1" t="s">
        <v>129</v>
      </c>
    </row>
    <row r="28" spans="1:2" x14ac:dyDescent="0.25">
      <c r="A28" s="1" t="s">
        <v>123</v>
      </c>
      <c r="B28" s="1" t="s">
        <v>130</v>
      </c>
    </row>
    <row r="29" spans="1:2" x14ac:dyDescent="0.25">
      <c r="A29" s="1" t="s">
        <v>123</v>
      </c>
      <c r="B29" s="1" t="s">
        <v>131</v>
      </c>
    </row>
    <row r="30" spans="1:2" x14ac:dyDescent="0.25">
      <c r="A30" s="1" t="s">
        <v>123</v>
      </c>
      <c r="B30" s="1" t="s">
        <v>132</v>
      </c>
    </row>
    <row r="31" spans="1:2" x14ac:dyDescent="0.25">
      <c r="A31" s="1" t="s">
        <v>133</v>
      </c>
      <c r="B31" s="1" t="s">
        <v>134</v>
      </c>
    </row>
    <row r="32" spans="1:2" x14ac:dyDescent="0.25">
      <c r="A32" s="1" t="s">
        <v>133</v>
      </c>
      <c r="B32" s="1" t="s">
        <v>135</v>
      </c>
    </row>
    <row r="33" spans="1:2" x14ac:dyDescent="0.25">
      <c r="A33" s="1" t="s">
        <v>136</v>
      </c>
      <c r="B33" s="1" t="s">
        <v>137</v>
      </c>
    </row>
    <row r="34" spans="1:2" x14ac:dyDescent="0.25">
      <c r="A34" s="1" t="s">
        <v>136</v>
      </c>
      <c r="B34" s="1" t="s">
        <v>138</v>
      </c>
    </row>
    <row r="35" spans="1:2" x14ac:dyDescent="0.25">
      <c r="A35" s="1" t="s">
        <v>136</v>
      </c>
      <c r="B35" s="1" t="s">
        <v>139</v>
      </c>
    </row>
    <row r="36" spans="1:2" x14ac:dyDescent="0.25">
      <c r="A36" s="1" t="s">
        <v>136</v>
      </c>
      <c r="B36" s="1" t="s">
        <v>140</v>
      </c>
    </row>
    <row r="37" spans="1:2" x14ac:dyDescent="0.25">
      <c r="A37" s="1" t="s">
        <v>136</v>
      </c>
      <c r="B37" s="1" t="s">
        <v>141</v>
      </c>
    </row>
    <row r="38" spans="1:2" x14ac:dyDescent="0.25">
      <c r="A38" s="1" t="s">
        <v>136</v>
      </c>
      <c r="B38" s="1" t="s">
        <v>142</v>
      </c>
    </row>
    <row r="39" spans="1:2" x14ac:dyDescent="0.25">
      <c r="A39" s="1" t="s">
        <v>136</v>
      </c>
      <c r="B39" s="1" t="s">
        <v>143</v>
      </c>
    </row>
    <row r="40" spans="1:2" x14ac:dyDescent="0.25">
      <c r="A40" s="1" t="s">
        <v>144</v>
      </c>
      <c r="B40" s="1" t="s">
        <v>145</v>
      </c>
    </row>
    <row r="41" spans="1:2" x14ac:dyDescent="0.25">
      <c r="A41" s="1" t="s">
        <v>144</v>
      </c>
      <c r="B41" s="1" t="s">
        <v>146</v>
      </c>
    </row>
    <row r="42" spans="1:2" x14ac:dyDescent="0.25">
      <c r="A42" s="1" t="s">
        <v>144</v>
      </c>
      <c r="B42" s="1" t="s">
        <v>147</v>
      </c>
    </row>
    <row r="43" spans="1:2" x14ac:dyDescent="0.25">
      <c r="A43" s="1" t="s">
        <v>144</v>
      </c>
      <c r="B43" s="1" t="s">
        <v>148</v>
      </c>
    </row>
    <row r="44" spans="1:2" x14ac:dyDescent="0.25">
      <c r="A44" s="1" t="s">
        <v>144</v>
      </c>
      <c r="B44" s="1" t="s">
        <v>149</v>
      </c>
    </row>
    <row r="45" spans="1:2" x14ac:dyDescent="0.25">
      <c r="A45" s="1" t="s">
        <v>144</v>
      </c>
      <c r="B45" s="1" t="s">
        <v>150</v>
      </c>
    </row>
    <row r="46" spans="1:2" x14ac:dyDescent="0.25">
      <c r="A46" s="1" t="s">
        <v>144</v>
      </c>
      <c r="B46" s="1" t="s">
        <v>151</v>
      </c>
    </row>
    <row r="47" spans="1:2" x14ac:dyDescent="0.25">
      <c r="A47" s="1" t="s">
        <v>144</v>
      </c>
      <c r="B47" s="1" t="s">
        <v>152</v>
      </c>
    </row>
    <row r="48" spans="1:2" x14ac:dyDescent="0.25">
      <c r="A48" s="1" t="s">
        <v>144</v>
      </c>
      <c r="B48" s="1" t="s">
        <v>153</v>
      </c>
    </row>
    <row r="49" spans="1:2" x14ac:dyDescent="0.25">
      <c r="A49" s="1" t="s">
        <v>154</v>
      </c>
      <c r="B49" s="1" t="s">
        <v>155</v>
      </c>
    </row>
    <row r="50" spans="1:2" x14ac:dyDescent="0.25">
      <c r="A50" s="1" t="s">
        <v>154</v>
      </c>
      <c r="B50" s="1" t="s">
        <v>156</v>
      </c>
    </row>
    <row r="51" spans="1:2" x14ac:dyDescent="0.25">
      <c r="A51" s="1" t="s">
        <v>154</v>
      </c>
      <c r="B51" s="1" t="s">
        <v>157</v>
      </c>
    </row>
    <row r="52" spans="1:2" x14ac:dyDescent="0.25">
      <c r="A52" s="1" t="s">
        <v>154</v>
      </c>
      <c r="B52" s="1" t="s">
        <v>158</v>
      </c>
    </row>
    <row r="53" spans="1:2" x14ac:dyDescent="0.25">
      <c r="A53" s="1" t="s">
        <v>154</v>
      </c>
      <c r="B53" s="1" t="s">
        <v>159</v>
      </c>
    </row>
    <row r="54" spans="1:2" x14ac:dyDescent="0.25">
      <c r="A54" s="1" t="s">
        <v>154</v>
      </c>
      <c r="B54" s="1" t="s">
        <v>160</v>
      </c>
    </row>
    <row r="55" spans="1:2" x14ac:dyDescent="0.25">
      <c r="A55" s="1" t="s">
        <v>154</v>
      </c>
      <c r="B55" s="1" t="s">
        <v>161</v>
      </c>
    </row>
    <row r="56" spans="1:2" x14ac:dyDescent="0.25">
      <c r="A56" s="1" t="s">
        <v>162</v>
      </c>
      <c r="B56" s="1" t="s">
        <v>163</v>
      </c>
    </row>
    <row r="57" spans="1:2" x14ac:dyDescent="0.25">
      <c r="A57" s="1" t="s">
        <v>162</v>
      </c>
      <c r="B57" s="1" t="s">
        <v>164</v>
      </c>
    </row>
    <row r="58" spans="1:2" x14ac:dyDescent="0.25">
      <c r="A58" s="1" t="s">
        <v>162</v>
      </c>
      <c r="B58" s="1" t="s">
        <v>165</v>
      </c>
    </row>
    <row r="59" spans="1:2" x14ac:dyDescent="0.25">
      <c r="A59" s="1" t="s">
        <v>162</v>
      </c>
      <c r="B59" s="1" t="s">
        <v>166</v>
      </c>
    </row>
    <row r="60" spans="1:2" x14ac:dyDescent="0.25">
      <c r="A60" s="1" t="s">
        <v>162</v>
      </c>
      <c r="B60" s="1" t="s">
        <v>167</v>
      </c>
    </row>
    <row r="61" spans="1:2" x14ac:dyDescent="0.25">
      <c r="A61" s="1" t="s">
        <v>162</v>
      </c>
      <c r="B61" s="1" t="s">
        <v>168</v>
      </c>
    </row>
    <row r="62" spans="1:2" x14ac:dyDescent="0.25">
      <c r="A62" s="1" t="s">
        <v>162</v>
      </c>
      <c r="B62" s="1" t="s">
        <v>169</v>
      </c>
    </row>
    <row r="63" spans="1:2" x14ac:dyDescent="0.25">
      <c r="A63" s="1" t="s">
        <v>162</v>
      </c>
      <c r="B63" s="1" t="s">
        <v>170</v>
      </c>
    </row>
    <row r="64" spans="1:2" x14ac:dyDescent="0.25">
      <c r="A64" s="1" t="s">
        <v>162</v>
      </c>
      <c r="B64" s="1" t="s">
        <v>171</v>
      </c>
    </row>
    <row r="65" spans="1:2" x14ac:dyDescent="0.25">
      <c r="A65" s="1" t="s">
        <v>162</v>
      </c>
      <c r="B65" s="1" t="s">
        <v>172</v>
      </c>
    </row>
    <row r="66" spans="1:2" x14ac:dyDescent="0.25">
      <c r="A66" s="1" t="s">
        <v>162</v>
      </c>
      <c r="B66" s="1" t="s">
        <v>173</v>
      </c>
    </row>
    <row r="67" spans="1:2" ht="30" x14ac:dyDescent="0.25">
      <c r="A67" s="1" t="s">
        <v>174</v>
      </c>
      <c r="B67" s="1" t="s">
        <v>175</v>
      </c>
    </row>
    <row r="68" spans="1:2" ht="30" x14ac:dyDescent="0.25">
      <c r="A68" s="1" t="s">
        <v>174</v>
      </c>
      <c r="B68" s="1" t="s">
        <v>176</v>
      </c>
    </row>
    <row r="69" spans="1:2" ht="30" x14ac:dyDescent="0.25">
      <c r="A69" s="1" t="s">
        <v>174</v>
      </c>
      <c r="B69" s="1" t="s">
        <v>177</v>
      </c>
    </row>
    <row r="70" spans="1:2" x14ac:dyDescent="0.25">
      <c r="A70" s="1" t="s">
        <v>178</v>
      </c>
      <c r="B70" s="1" t="s">
        <v>179</v>
      </c>
    </row>
    <row r="71" spans="1:2" x14ac:dyDescent="0.25">
      <c r="A71" s="1" t="s">
        <v>178</v>
      </c>
      <c r="B71" s="1" t="s">
        <v>180</v>
      </c>
    </row>
    <row r="72" spans="1:2" x14ac:dyDescent="0.25">
      <c r="A72" s="1" t="s">
        <v>178</v>
      </c>
      <c r="B72" s="1" t="s">
        <v>181</v>
      </c>
    </row>
    <row r="73" spans="1:2" x14ac:dyDescent="0.25">
      <c r="A73" s="1" t="s">
        <v>182</v>
      </c>
      <c r="B73" s="1" t="s">
        <v>183</v>
      </c>
    </row>
    <row r="74" spans="1:2" x14ac:dyDescent="0.25">
      <c r="A74" s="1" t="s">
        <v>182</v>
      </c>
      <c r="B74" s="1" t="s">
        <v>184</v>
      </c>
    </row>
    <row r="75" spans="1:2" x14ac:dyDescent="0.25">
      <c r="A75" s="1" t="s">
        <v>185</v>
      </c>
      <c r="B75" s="1" t="s">
        <v>186</v>
      </c>
    </row>
    <row r="76" spans="1:2" x14ac:dyDescent="0.25">
      <c r="A76" s="1" t="s">
        <v>185</v>
      </c>
      <c r="B76" s="1" t="s">
        <v>187</v>
      </c>
    </row>
    <row r="77" spans="1:2" x14ac:dyDescent="0.25">
      <c r="A77" s="1" t="s">
        <v>185</v>
      </c>
      <c r="B77" s="1" t="s">
        <v>188</v>
      </c>
    </row>
    <row r="78" spans="1:2" x14ac:dyDescent="0.25">
      <c r="A78" s="1" t="s">
        <v>185</v>
      </c>
      <c r="B78" s="1" t="s">
        <v>189</v>
      </c>
    </row>
    <row r="79" spans="1:2" x14ac:dyDescent="0.25">
      <c r="A79" s="1" t="s">
        <v>185</v>
      </c>
      <c r="B79" s="1" t="s">
        <v>190</v>
      </c>
    </row>
    <row r="80" spans="1:2" x14ac:dyDescent="0.25">
      <c r="A80" s="1" t="s">
        <v>185</v>
      </c>
      <c r="B80" s="1" t="s">
        <v>191</v>
      </c>
    </row>
    <row r="81" spans="1:2" x14ac:dyDescent="0.25">
      <c r="A81" s="1" t="s">
        <v>185</v>
      </c>
      <c r="B81" s="1" t="s">
        <v>192</v>
      </c>
    </row>
    <row r="82" spans="1:2" x14ac:dyDescent="0.25">
      <c r="A82" s="1" t="s">
        <v>185</v>
      </c>
      <c r="B82" s="1" t="s">
        <v>193</v>
      </c>
    </row>
    <row r="83" spans="1:2" x14ac:dyDescent="0.25">
      <c r="A83" s="1" t="s">
        <v>185</v>
      </c>
      <c r="B83" s="1" t="s">
        <v>194</v>
      </c>
    </row>
    <row r="84" spans="1:2" x14ac:dyDescent="0.25">
      <c r="A84" s="1" t="s">
        <v>185</v>
      </c>
      <c r="B84" s="1" t="s">
        <v>195</v>
      </c>
    </row>
    <row r="85" spans="1:2" x14ac:dyDescent="0.25">
      <c r="A85" s="1" t="s">
        <v>185</v>
      </c>
      <c r="B85" s="1" t="s">
        <v>196</v>
      </c>
    </row>
    <row r="86" spans="1:2" x14ac:dyDescent="0.25">
      <c r="A86" s="1" t="s">
        <v>185</v>
      </c>
      <c r="B86" s="1" t="s">
        <v>197</v>
      </c>
    </row>
    <row r="87" spans="1:2" x14ac:dyDescent="0.25">
      <c r="A87" s="1" t="s">
        <v>185</v>
      </c>
      <c r="B87" s="1" t="s">
        <v>198</v>
      </c>
    </row>
    <row r="88" spans="1:2" x14ac:dyDescent="0.25">
      <c r="A88" s="1" t="s">
        <v>185</v>
      </c>
      <c r="B88" s="1" t="s">
        <v>199</v>
      </c>
    </row>
    <row r="89" spans="1:2" x14ac:dyDescent="0.25">
      <c r="A89" s="1" t="s">
        <v>185</v>
      </c>
      <c r="B89" s="1" t="s">
        <v>200</v>
      </c>
    </row>
    <row r="90" spans="1:2" x14ac:dyDescent="0.25">
      <c r="A90" s="2" t="s">
        <v>185</v>
      </c>
      <c r="B90" s="1" t="s">
        <v>201</v>
      </c>
    </row>
    <row r="91" spans="1:2" x14ac:dyDescent="0.25">
      <c r="A91" s="1" t="s">
        <v>185</v>
      </c>
      <c r="B91" s="1" t="s">
        <v>202</v>
      </c>
    </row>
    <row r="92" spans="1:2" x14ac:dyDescent="0.25">
      <c r="A92" s="1" t="s">
        <v>185</v>
      </c>
      <c r="B92" s="1" t="s">
        <v>203</v>
      </c>
    </row>
    <row r="93" spans="1:2" x14ac:dyDescent="0.25">
      <c r="A93" s="2" t="s">
        <v>185</v>
      </c>
      <c r="B93" s="1" t="s">
        <v>204</v>
      </c>
    </row>
    <row r="94" spans="1:2" x14ac:dyDescent="0.25">
      <c r="A94" s="1" t="s">
        <v>185</v>
      </c>
      <c r="B94" s="1" t="s">
        <v>205</v>
      </c>
    </row>
    <row r="95" spans="1:2" x14ac:dyDescent="0.25">
      <c r="A95" s="1" t="s">
        <v>185</v>
      </c>
      <c r="B95" s="1" t="s">
        <v>206</v>
      </c>
    </row>
    <row r="96" spans="1:2" x14ac:dyDescent="0.25">
      <c r="A96" s="1" t="s">
        <v>185</v>
      </c>
      <c r="B96" s="1" t="s">
        <v>207</v>
      </c>
    </row>
    <row r="97" spans="1:2" x14ac:dyDescent="0.25">
      <c r="A97" s="1" t="s">
        <v>208</v>
      </c>
      <c r="B97" s="1" t="s">
        <v>209</v>
      </c>
    </row>
    <row r="98" spans="1:2" x14ac:dyDescent="0.25">
      <c r="A98" s="1" t="s">
        <v>208</v>
      </c>
      <c r="B98" s="1" t="s">
        <v>210</v>
      </c>
    </row>
    <row r="99" spans="1:2" x14ac:dyDescent="0.25">
      <c r="A99" s="1" t="s">
        <v>208</v>
      </c>
      <c r="B99" s="1" t="s">
        <v>211</v>
      </c>
    </row>
    <row r="100" spans="1:2" x14ac:dyDescent="0.25">
      <c r="A100" s="1" t="s">
        <v>208</v>
      </c>
      <c r="B100" s="1" t="s">
        <v>212</v>
      </c>
    </row>
    <row r="101" spans="1:2" x14ac:dyDescent="0.25">
      <c r="A101" s="1" t="s">
        <v>208</v>
      </c>
      <c r="B101" s="1" t="s">
        <v>213</v>
      </c>
    </row>
    <row r="102" spans="1:2" x14ac:dyDescent="0.25">
      <c r="A102" s="1" t="s">
        <v>208</v>
      </c>
      <c r="B102" s="1" t="s">
        <v>214</v>
      </c>
    </row>
    <row r="103" spans="1:2" x14ac:dyDescent="0.25">
      <c r="A103" s="1" t="s">
        <v>208</v>
      </c>
      <c r="B103" s="1" t="s">
        <v>215</v>
      </c>
    </row>
    <row r="104" spans="1:2" x14ac:dyDescent="0.25">
      <c r="A104" s="1" t="s">
        <v>208</v>
      </c>
      <c r="B104" s="1" t="s">
        <v>216</v>
      </c>
    </row>
    <row r="105" spans="1:2" x14ac:dyDescent="0.25">
      <c r="A105" s="1" t="s">
        <v>208</v>
      </c>
      <c r="B105" s="1" t="s">
        <v>217</v>
      </c>
    </row>
    <row r="106" spans="1:2" x14ac:dyDescent="0.25">
      <c r="A106" s="1" t="s">
        <v>208</v>
      </c>
      <c r="B106" s="1" t="s">
        <v>218</v>
      </c>
    </row>
    <row r="107" spans="1:2" x14ac:dyDescent="0.25">
      <c r="A107" s="1" t="s">
        <v>208</v>
      </c>
      <c r="B107" s="1" t="s">
        <v>219</v>
      </c>
    </row>
    <row r="108" spans="1:2" x14ac:dyDescent="0.25">
      <c r="A108" s="1" t="s">
        <v>208</v>
      </c>
      <c r="B108" s="1" t="s">
        <v>220</v>
      </c>
    </row>
    <row r="109" spans="1:2" x14ac:dyDescent="0.25">
      <c r="A109" s="1" t="s">
        <v>208</v>
      </c>
      <c r="B109" s="1" t="s">
        <v>221</v>
      </c>
    </row>
    <row r="110" spans="1:2" x14ac:dyDescent="0.25">
      <c r="A110" s="1" t="s">
        <v>208</v>
      </c>
      <c r="B110" s="1" t="s">
        <v>222</v>
      </c>
    </row>
    <row r="111" spans="1:2" x14ac:dyDescent="0.25">
      <c r="A111" s="1" t="s">
        <v>208</v>
      </c>
      <c r="B111" s="1" t="s">
        <v>223</v>
      </c>
    </row>
    <row r="112" spans="1:2" x14ac:dyDescent="0.25">
      <c r="A112" s="1" t="s">
        <v>208</v>
      </c>
      <c r="B112" s="1" t="s">
        <v>224</v>
      </c>
    </row>
    <row r="113" spans="1:2" x14ac:dyDescent="0.25">
      <c r="A113" s="1" t="s">
        <v>208</v>
      </c>
      <c r="B113" s="1" t="s">
        <v>225</v>
      </c>
    </row>
    <row r="114" spans="1:2" x14ac:dyDescent="0.25">
      <c r="A114" s="1" t="s">
        <v>208</v>
      </c>
      <c r="B114" s="1" t="s">
        <v>226</v>
      </c>
    </row>
    <row r="115" spans="1:2" x14ac:dyDescent="0.25">
      <c r="A115" s="1" t="s">
        <v>208</v>
      </c>
      <c r="B115" s="1" t="s">
        <v>227</v>
      </c>
    </row>
    <row r="116" spans="1:2" ht="30" x14ac:dyDescent="0.25">
      <c r="A116" s="1" t="s">
        <v>208</v>
      </c>
      <c r="B116" s="1" t="s">
        <v>228</v>
      </c>
    </row>
    <row r="117" spans="1:2" ht="30" x14ac:dyDescent="0.25">
      <c r="A117" s="1" t="s">
        <v>208</v>
      </c>
      <c r="B117" s="1" t="s">
        <v>229</v>
      </c>
    </row>
    <row r="118" spans="1:2" x14ac:dyDescent="0.25">
      <c r="A118" s="1" t="s">
        <v>208</v>
      </c>
      <c r="B118" s="1" t="s">
        <v>230</v>
      </c>
    </row>
    <row r="119" spans="1:2" x14ac:dyDescent="0.25">
      <c r="A119" s="1" t="s">
        <v>208</v>
      </c>
      <c r="B119" s="1" t="s">
        <v>231</v>
      </c>
    </row>
    <row r="120" spans="1:2" x14ac:dyDescent="0.25">
      <c r="A120" s="1" t="s">
        <v>208</v>
      </c>
      <c r="B120" s="1" t="s">
        <v>232</v>
      </c>
    </row>
    <row r="121" spans="1:2" x14ac:dyDescent="0.25">
      <c r="A121" s="1" t="s">
        <v>208</v>
      </c>
      <c r="B121" s="1" t="s">
        <v>233</v>
      </c>
    </row>
    <row r="122" spans="1:2" x14ac:dyDescent="0.25">
      <c r="A122" s="1" t="s">
        <v>208</v>
      </c>
      <c r="B122" s="1" t="s">
        <v>234</v>
      </c>
    </row>
    <row r="123" spans="1:2" x14ac:dyDescent="0.25">
      <c r="A123" s="1" t="s">
        <v>235</v>
      </c>
      <c r="B123" s="1" t="s">
        <v>235</v>
      </c>
    </row>
    <row r="124" spans="1:2" x14ac:dyDescent="0.25">
      <c r="A124" s="1" t="s">
        <v>235</v>
      </c>
      <c r="B124" s="1" t="s">
        <v>236</v>
      </c>
    </row>
    <row r="125" spans="1:2" x14ac:dyDescent="0.25">
      <c r="A125" s="1" t="s">
        <v>235</v>
      </c>
      <c r="B125" s="1" t="s">
        <v>237</v>
      </c>
    </row>
    <row r="126" spans="1:2" x14ac:dyDescent="0.25">
      <c r="A126" s="1" t="s">
        <v>235</v>
      </c>
      <c r="B126" s="1" t="s">
        <v>238</v>
      </c>
    </row>
    <row r="127" spans="1:2" x14ac:dyDescent="0.25">
      <c r="A127" s="1" t="s">
        <v>239</v>
      </c>
      <c r="B127" s="1" t="s">
        <v>240</v>
      </c>
    </row>
    <row r="128" spans="1:2" x14ac:dyDescent="0.25">
      <c r="A128" s="1" t="s">
        <v>239</v>
      </c>
      <c r="B128" s="1" t="s">
        <v>241</v>
      </c>
    </row>
    <row r="129" spans="1:2" x14ac:dyDescent="0.25">
      <c r="A129" s="1" t="s">
        <v>239</v>
      </c>
      <c r="B129" s="1" t="s">
        <v>242</v>
      </c>
    </row>
    <row r="130" spans="1:2" x14ac:dyDescent="0.25">
      <c r="A130" s="1" t="s">
        <v>239</v>
      </c>
      <c r="B130" s="1" t="s">
        <v>243</v>
      </c>
    </row>
    <row r="131" spans="1:2" x14ac:dyDescent="0.25">
      <c r="A131" s="1" t="s">
        <v>239</v>
      </c>
      <c r="B131" s="1" t="s">
        <v>244</v>
      </c>
    </row>
    <row r="132" spans="1:2" x14ac:dyDescent="0.25">
      <c r="A132" s="1" t="s">
        <v>245</v>
      </c>
      <c r="B132" s="1" t="s">
        <v>246</v>
      </c>
    </row>
    <row r="133" spans="1:2" x14ac:dyDescent="0.25">
      <c r="A133" s="1" t="s">
        <v>245</v>
      </c>
      <c r="B133" s="1" t="s">
        <v>247</v>
      </c>
    </row>
    <row r="134" spans="1:2" x14ac:dyDescent="0.25">
      <c r="A134" s="1" t="s">
        <v>245</v>
      </c>
      <c r="B134" s="1" t="s">
        <v>248</v>
      </c>
    </row>
    <row r="135" spans="1:2" x14ac:dyDescent="0.25">
      <c r="A135" s="1" t="s">
        <v>245</v>
      </c>
      <c r="B135" s="1" t="s">
        <v>249</v>
      </c>
    </row>
    <row r="136" spans="1:2" x14ac:dyDescent="0.25">
      <c r="A136" s="1" t="s">
        <v>245</v>
      </c>
      <c r="B136" s="1" t="s">
        <v>250</v>
      </c>
    </row>
    <row r="137" spans="1:2" x14ac:dyDescent="0.25">
      <c r="A137" s="1" t="s">
        <v>245</v>
      </c>
      <c r="B137" s="1" t="s">
        <v>251</v>
      </c>
    </row>
    <row r="138" spans="1:2" x14ac:dyDescent="0.25">
      <c r="A138" s="1" t="s">
        <v>245</v>
      </c>
      <c r="B138" s="1" t="s">
        <v>252</v>
      </c>
    </row>
    <row r="139" spans="1:2" x14ac:dyDescent="0.25">
      <c r="A139" s="1" t="s">
        <v>245</v>
      </c>
      <c r="B139" s="1" t="s">
        <v>253</v>
      </c>
    </row>
    <row r="140" spans="1:2" x14ac:dyDescent="0.25">
      <c r="A140" s="1" t="s">
        <v>254</v>
      </c>
      <c r="B140" s="1" t="s">
        <v>255</v>
      </c>
    </row>
    <row r="141" spans="1:2" x14ac:dyDescent="0.25">
      <c r="A141" s="1" t="s">
        <v>254</v>
      </c>
      <c r="B141" s="1" t="s">
        <v>256</v>
      </c>
    </row>
    <row r="142" spans="1:2" x14ac:dyDescent="0.25">
      <c r="A142" s="1" t="s">
        <v>254</v>
      </c>
      <c r="B142" s="1" t="s">
        <v>257</v>
      </c>
    </row>
    <row r="143" spans="1:2" x14ac:dyDescent="0.25">
      <c r="A143" s="1" t="s">
        <v>254</v>
      </c>
      <c r="B143" s="1" t="s">
        <v>258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c3182ccb-90f3-424d-b980-d7cd99672c54" ContentTypeId="0x010100EF3726457B8C4C4892749E6B4865C3FC" PreviousValue="false"/>
</file>

<file path=customXml/item4.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7" ma:contentTypeDescription="Create a new document." ma:contentTypeScope="" ma:versionID="21f37008a7f1b40f9cf8a37247a026f0">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996c350b0f78086025f7f9bd4bbe816b"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6AF0DF-B2A5-460A-A55E-4BEB860F701E}">
  <ds:schemaRefs>
    <ds:schemaRef ds:uri="http://schemas.microsoft.com/office/2006/metadata/properties"/>
    <ds:schemaRef ds:uri="http://schemas.microsoft.com/office/infopath/2007/PartnerControls"/>
    <ds:schemaRef ds:uri="d2702c46-ea31-457a-96fd-e00e235ba8f1"/>
    <ds:schemaRef ds:uri="f98906e5-ed58-42b1-96d1-47aa8e093963"/>
  </ds:schemaRefs>
</ds:datastoreItem>
</file>

<file path=customXml/itemProps2.xml><?xml version="1.0" encoding="utf-8"?>
<ds:datastoreItem xmlns:ds="http://schemas.openxmlformats.org/officeDocument/2006/customXml" ds:itemID="{5A5DBA28-4227-4157-93C0-C59C284E07E5}">
  <ds:schemaRefs>
    <ds:schemaRef ds:uri="http://schemas.microsoft.com/sharepoint/v3/contenttype/forms"/>
  </ds:schemaRefs>
</ds:datastoreItem>
</file>

<file path=customXml/itemProps3.xml><?xml version="1.0" encoding="utf-8"?>
<ds:datastoreItem xmlns:ds="http://schemas.openxmlformats.org/officeDocument/2006/customXml" ds:itemID="{5B0C8AA8-3D12-41E1-9B56-B85E1367867E}">
  <ds:schemaRefs>
    <ds:schemaRef ds:uri="Microsoft.SharePoint.Taxonomy.ContentTypeSync"/>
  </ds:schemaRefs>
</ds:datastoreItem>
</file>

<file path=customXml/itemProps4.xml><?xml version="1.0" encoding="utf-8"?>
<ds:datastoreItem xmlns:ds="http://schemas.openxmlformats.org/officeDocument/2006/customXml" ds:itemID="{DB46B2B9-506B-401E-B096-0622B986A9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02c46-ea31-457a-96fd-e00e235ba8f1"/>
    <ds:schemaRef ds:uri="f98906e5-ed58-42b1-96d1-47aa8e093963"/>
    <ds:schemaRef ds:uri="6a4c85c0-f216-4a5d-a54e-8668d0f2c4c0"/>
    <ds:schemaRef ds:uri="91d1462f-35b2-4559-a4ea-6fddab9d98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 org</vt:lpstr>
      <vt:lpstr>Environmental</vt:lpstr>
      <vt:lpstr>Social</vt:lpstr>
      <vt:lpstr>Economic</vt:lpstr>
      <vt:lpstr>Scoring</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Lauren Wiseman</cp:lastModifiedBy>
  <cp:revision/>
  <dcterms:created xsi:type="dcterms:W3CDTF">2021-01-28T14:57:17Z</dcterms:created>
  <dcterms:modified xsi:type="dcterms:W3CDTF">2023-10-31T10:14:15Z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