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autoCompressPictures="0"/>
  <mc:AlternateContent xmlns:mc="http://schemas.openxmlformats.org/markup-compatibility/2006">
    <mc:Choice Requires="x15">
      <x15ac:absPath xmlns:x15ac="http://schemas.microsoft.com/office/spreadsheetml/2010/11/ac" url="C:\Users\helen.draper\Documents\"/>
    </mc:Choice>
  </mc:AlternateContent>
  <bookViews>
    <workbookView xWindow="0" yWindow="0" windowWidth="20490" windowHeight="7155" tabRatio="500"/>
  </bookViews>
  <sheets>
    <sheet name="Cover Sheet" sheetId="7" r:id="rId1"/>
    <sheet name="Instructions" sheetId="6" r:id="rId2"/>
    <sheet name="(A) Mono Devices" sheetId="1" r:id="rId3"/>
    <sheet name="(B) Colour Devices" sheetId="5" r:id="rId4"/>
    <sheet name="(A) + (B) Summary Sheet" sheetId="8" r:id="rId5"/>
    <sheet name="(C) Additional Requirements" sheetId="4" r:id="rId6"/>
  </sheets>
  <definedNames>
    <definedName name="_xlnm.Print_Area" localSheetId="2">'(A) Mono Devices'!$A$7:$AK$20</definedName>
  </definedNames>
  <calcPr calcId="152511" concurrentCalc="0"/>
  <extLst>
    <ext xmlns:mx="http://schemas.microsoft.com/office/mac/excel/2008/main" uri="{7523E5D3-25F3-A5E0-1632-64F254C22452}">
      <mx:ArchID Flags="2"/>
    </ext>
  </extLst>
</workbook>
</file>

<file path=xl/calcChain.xml><?xml version="1.0" encoding="utf-8"?>
<calcChain xmlns="http://schemas.openxmlformats.org/spreadsheetml/2006/main">
  <c r="AJ50" i="5" l="1"/>
  <c r="AJ42" i="5"/>
  <c r="AJ35" i="5"/>
  <c r="AJ28" i="5"/>
  <c r="AJ21" i="5"/>
  <c r="AJ14" i="5"/>
  <c r="AJ10" i="5"/>
  <c r="AJ64" i="5"/>
  <c r="AJ68" i="5"/>
  <c r="AJ75" i="5"/>
  <c r="AJ82" i="5"/>
  <c r="AJ89" i="5"/>
  <c r="AJ96" i="5"/>
  <c r="AJ104" i="5"/>
  <c r="AJ214" i="5"/>
  <c r="AJ206" i="5"/>
  <c r="AJ199" i="5"/>
  <c r="AJ192" i="5"/>
  <c r="AJ185" i="5"/>
  <c r="AJ178" i="5"/>
  <c r="AJ174" i="5"/>
  <c r="AJ159" i="5"/>
  <c r="AJ151" i="5"/>
  <c r="AJ144" i="5"/>
  <c r="AJ137" i="5"/>
  <c r="AJ130" i="5"/>
  <c r="AJ123" i="5"/>
  <c r="AJ119" i="5"/>
  <c r="AH214" i="1"/>
  <c r="AH206" i="1"/>
  <c r="AH199" i="1"/>
  <c r="AH192" i="1"/>
  <c r="AH185" i="1"/>
  <c r="AH178" i="1"/>
  <c r="AH174" i="1"/>
  <c r="AH159" i="1"/>
  <c r="AH151" i="1"/>
  <c r="AH144" i="1"/>
  <c r="AH137" i="1"/>
  <c r="AH130" i="1"/>
  <c r="AH123" i="1"/>
  <c r="AH119" i="1"/>
  <c r="AH104" i="1"/>
  <c r="AH96" i="1"/>
  <c r="AH89" i="1"/>
  <c r="AH82" i="1"/>
  <c r="AH75" i="1"/>
  <c r="AH68" i="1"/>
  <c r="AH64" i="1"/>
  <c r="AH50" i="1"/>
  <c r="AH42" i="1"/>
  <c r="AH35" i="1"/>
  <c r="AH28" i="1"/>
  <c r="AH21" i="1"/>
  <c r="AH14" i="1"/>
  <c r="AH10" i="1"/>
  <c r="AD10" i="1"/>
  <c r="AF10" i="1"/>
  <c r="AC10" i="1"/>
  <c r="AI10" i="1"/>
  <c r="AD199" i="1"/>
  <c r="AF199" i="1"/>
  <c r="AD192" i="1"/>
  <c r="AF192" i="1"/>
  <c r="AC10" i="5"/>
  <c r="AD10" i="5"/>
  <c r="AF10" i="5"/>
  <c r="AH10" i="5"/>
  <c r="AK10" i="5"/>
  <c r="AM10" i="5"/>
  <c r="AC11" i="5"/>
  <c r="AM11" i="5"/>
  <c r="AC12" i="5"/>
  <c r="AM12" i="5"/>
  <c r="AM13" i="5"/>
  <c r="AC14" i="5"/>
  <c r="AD14" i="5"/>
  <c r="AF14" i="5"/>
  <c r="AH14" i="5"/>
  <c r="AK14" i="5"/>
  <c r="AM14" i="5"/>
  <c r="AC15" i="5"/>
  <c r="AM15" i="5"/>
  <c r="AC16" i="5"/>
  <c r="AM16" i="5"/>
  <c r="AC17" i="5"/>
  <c r="AM17" i="5"/>
  <c r="AC18" i="5"/>
  <c r="AM18" i="5"/>
  <c r="AC19" i="5"/>
  <c r="AM19" i="5"/>
  <c r="AM20" i="5"/>
  <c r="AC21" i="5"/>
  <c r="AD21" i="5"/>
  <c r="AF21" i="5"/>
  <c r="AH21" i="5"/>
  <c r="AK21" i="5"/>
  <c r="AM21" i="5"/>
  <c r="AC22" i="5"/>
  <c r="AM22" i="5"/>
  <c r="AC23" i="5"/>
  <c r="AM23" i="5"/>
  <c r="AC24" i="5"/>
  <c r="AM24" i="5"/>
  <c r="AC25" i="5"/>
  <c r="AM25" i="5"/>
  <c r="AC26" i="5"/>
  <c r="AM26" i="5"/>
  <c r="AM27" i="5"/>
  <c r="AC28" i="5"/>
  <c r="AD28" i="5"/>
  <c r="AF28" i="5"/>
  <c r="AH28" i="5"/>
  <c r="AK28" i="5"/>
  <c r="AM28" i="5"/>
  <c r="AC29" i="5"/>
  <c r="AM29" i="5"/>
  <c r="AC30" i="5"/>
  <c r="AM30" i="5"/>
  <c r="AC31" i="5"/>
  <c r="AM31" i="5"/>
  <c r="AC32" i="5"/>
  <c r="AM32" i="5"/>
  <c r="AC33" i="5"/>
  <c r="AM33" i="5"/>
  <c r="AM34" i="5"/>
  <c r="AC35" i="5"/>
  <c r="AD35" i="5"/>
  <c r="AF35" i="5"/>
  <c r="AH35" i="5"/>
  <c r="AK35" i="5"/>
  <c r="AM35" i="5"/>
  <c r="AC36" i="5"/>
  <c r="AM36" i="5"/>
  <c r="AC37" i="5"/>
  <c r="AM37" i="5"/>
  <c r="AC38" i="5"/>
  <c r="AM38" i="5"/>
  <c r="AC39" i="5"/>
  <c r="AM39" i="5"/>
  <c r="AC40" i="5"/>
  <c r="AM40" i="5"/>
  <c r="AM41" i="5"/>
  <c r="AC42" i="5"/>
  <c r="AD42" i="5"/>
  <c r="AF42" i="5"/>
  <c r="AH42" i="5"/>
  <c r="AK42" i="5"/>
  <c r="AM42" i="5"/>
  <c r="AC43" i="5"/>
  <c r="AM43" i="5"/>
  <c r="AC44" i="5"/>
  <c r="AM44" i="5"/>
  <c r="AC45" i="5"/>
  <c r="AM45" i="5"/>
  <c r="AC46" i="5"/>
  <c r="AM46" i="5"/>
  <c r="AC47" i="5"/>
  <c r="AM47" i="5"/>
  <c r="AC48" i="5"/>
  <c r="AM48" i="5"/>
  <c r="AM49" i="5"/>
  <c r="AC50" i="5"/>
  <c r="AD50" i="5"/>
  <c r="AF50" i="5"/>
  <c r="AH50" i="5"/>
  <c r="AK50" i="5"/>
  <c r="AM50" i="5"/>
  <c r="AC51" i="5"/>
  <c r="AM51" i="5"/>
  <c r="AC52" i="5"/>
  <c r="AM52" i="5"/>
  <c r="AC53" i="5"/>
  <c r="AM53" i="5"/>
  <c r="AC54" i="5"/>
  <c r="AM54" i="5"/>
  <c r="AC55" i="5"/>
  <c r="AM55" i="5"/>
  <c r="AC56" i="5"/>
  <c r="AM56" i="5"/>
  <c r="AM57" i="5"/>
  <c r="AM58" i="5"/>
  <c r="AC64" i="5"/>
  <c r="AD64" i="5"/>
  <c r="AF64" i="5"/>
  <c r="AH64" i="5"/>
  <c r="AK64" i="5"/>
  <c r="AM64" i="5"/>
  <c r="AC65" i="5"/>
  <c r="AM65" i="5"/>
  <c r="AC66" i="5"/>
  <c r="AM66" i="5"/>
  <c r="AM67" i="5"/>
  <c r="AC68" i="5"/>
  <c r="AD68" i="5"/>
  <c r="AF68" i="5"/>
  <c r="AH68" i="5"/>
  <c r="AK68" i="5"/>
  <c r="AM68" i="5"/>
  <c r="AC69" i="5"/>
  <c r="AM69" i="5"/>
  <c r="AC70" i="5"/>
  <c r="AM70" i="5"/>
  <c r="AC71" i="5"/>
  <c r="AM71" i="5"/>
  <c r="AC72" i="5"/>
  <c r="AM72" i="5"/>
  <c r="AC73" i="5"/>
  <c r="AM73" i="5"/>
  <c r="AM74" i="5"/>
  <c r="AC75" i="5"/>
  <c r="AD75" i="5"/>
  <c r="AF75" i="5"/>
  <c r="AH75" i="5"/>
  <c r="AK75" i="5"/>
  <c r="AM75" i="5"/>
  <c r="AC76" i="5"/>
  <c r="AM76" i="5"/>
  <c r="AC77" i="5"/>
  <c r="AM77" i="5"/>
  <c r="AC78" i="5"/>
  <c r="AM78" i="5"/>
  <c r="AC79" i="5"/>
  <c r="AM79" i="5"/>
  <c r="AC80" i="5"/>
  <c r="AM80" i="5"/>
  <c r="AM81" i="5"/>
  <c r="AC82" i="5"/>
  <c r="AD82" i="5"/>
  <c r="AF82" i="5"/>
  <c r="AH82" i="5"/>
  <c r="AK82" i="5"/>
  <c r="AM82" i="5"/>
  <c r="AC83" i="5"/>
  <c r="AM83" i="5"/>
  <c r="AC84" i="5"/>
  <c r="AM84" i="5"/>
  <c r="AC85" i="5"/>
  <c r="AM85" i="5"/>
  <c r="AC86" i="5"/>
  <c r="AM86" i="5"/>
  <c r="AC87" i="5"/>
  <c r="AM87" i="5"/>
  <c r="AM88" i="5"/>
  <c r="AC89" i="5"/>
  <c r="AD89" i="5"/>
  <c r="AF89" i="5"/>
  <c r="AH89" i="5"/>
  <c r="AK89" i="5"/>
  <c r="AM89" i="5"/>
  <c r="AC90" i="5"/>
  <c r="AM90" i="5"/>
  <c r="AC91" i="5"/>
  <c r="AM91" i="5"/>
  <c r="AC92" i="5"/>
  <c r="AM92" i="5"/>
  <c r="AC93" i="5"/>
  <c r="AM93" i="5"/>
  <c r="AC94" i="5"/>
  <c r="AM94" i="5"/>
  <c r="AM95" i="5"/>
  <c r="AC96" i="5"/>
  <c r="AD96" i="5"/>
  <c r="AF96" i="5"/>
  <c r="AH96" i="5"/>
  <c r="AK96" i="5"/>
  <c r="AM96" i="5"/>
  <c r="AC97" i="5"/>
  <c r="AM97" i="5"/>
  <c r="AC98" i="5"/>
  <c r="AM98" i="5"/>
  <c r="AC99" i="5"/>
  <c r="AM99" i="5"/>
  <c r="AC100" i="5"/>
  <c r="AM100" i="5"/>
  <c r="AC101" i="5"/>
  <c r="AM101" i="5"/>
  <c r="AC102" i="5"/>
  <c r="AM102" i="5"/>
  <c r="AM103" i="5"/>
  <c r="AC104" i="5"/>
  <c r="AD104" i="5"/>
  <c r="AF104" i="5"/>
  <c r="AH104" i="5"/>
  <c r="AK104" i="5"/>
  <c r="AM104" i="5"/>
  <c r="AC105" i="5"/>
  <c r="AM105" i="5"/>
  <c r="AC106" i="5"/>
  <c r="AM106" i="5"/>
  <c r="AC107" i="5"/>
  <c r="AM107" i="5"/>
  <c r="AC108" i="5"/>
  <c r="AM108" i="5"/>
  <c r="AC109" i="5"/>
  <c r="AM109" i="5"/>
  <c r="AC110" i="5"/>
  <c r="AM110" i="5"/>
  <c r="AM111" i="5"/>
  <c r="AM112" i="5"/>
  <c r="AC119" i="5"/>
  <c r="AD119" i="5"/>
  <c r="AF119" i="5"/>
  <c r="AH119" i="5"/>
  <c r="AK119" i="5"/>
  <c r="AM119" i="5"/>
  <c r="AC120" i="5"/>
  <c r="AM120" i="5"/>
  <c r="AC121" i="5"/>
  <c r="AM121" i="5"/>
  <c r="AM122" i="5"/>
  <c r="AC123" i="5"/>
  <c r="AD123" i="5"/>
  <c r="AF123" i="5"/>
  <c r="AH123" i="5"/>
  <c r="AK123" i="5"/>
  <c r="AM123" i="5"/>
  <c r="AC124" i="5"/>
  <c r="AM124" i="5"/>
  <c r="AC125" i="5"/>
  <c r="AM125" i="5"/>
  <c r="AC126" i="5"/>
  <c r="AM126" i="5"/>
  <c r="AC127" i="5"/>
  <c r="AM127" i="5"/>
  <c r="AC128" i="5"/>
  <c r="AM128" i="5"/>
  <c r="AM129" i="5"/>
  <c r="AC130" i="5"/>
  <c r="AD130" i="5"/>
  <c r="AF130" i="5"/>
  <c r="AH130" i="5"/>
  <c r="AK130" i="5"/>
  <c r="AM130" i="5"/>
  <c r="AC131" i="5"/>
  <c r="AM131" i="5"/>
  <c r="AC132" i="5"/>
  <c r="AM132" i="5"/>
  <c r="AC133" i="5"/>
  <c r="AM133" i="5"/>
  <c r="AC134" i="5"/>
  <c r="AM134" i="5"/>
  <c r="AC135" i="5"/>
  <c r="AM135" i="5"/>
  <c r="AM136" i="5"/>
  <c r="AC137" i="5"/>
  <c r="AD137" i="5"/>
  <c r="AF137" i="5"/>
  <c r="AH137" i="5"/>
  <c r="AK137" i="5"/>
  <c r="AM137" i="5"/>
  <c r="AC138" i="5"/>
  <c r="AM138" i="5"/>
  <c r="AC139" i="5"/>
  <c r="AM139" i="5"/>
  <c r="AC140" i="5"/>
  <c r="AM140" i="5"/>
  <c r="AC141" i="5"/>
  <c r="AM141" i="5"/>
  <c r="AC142" i="5"/>
  <c r="AM142" i="5"/>
  <c r="AM143" i="5"/>
  <c r="AC144" i="5"/>
  <c r="AD144" i="5"/>
  <c r="AF144" i="5"/>
  <c r="AH144" i="5"/>
  <c r="AK144" i="5"/>
  <c r="AM144" i="5"/>
  <c r="AC145" i="5"/>
  <c r="AM145" i="5"/>
  <c r="AC146" i="5"/>
  <c r="AM146" i="5"/>
  <c r="AC147" i="5"/>
  <c r="AM147" i="5"/>
  <c r="AC148" i="5"/>
  <c r="AM148" i="5"/>
  <c r="AC149" i="5"/>
  <c r="AM149" i="5"/>
  <c r="AM150" i="5"/>
  <c r="AC151" i="5"/>
  <c r="AD151" i="5"/>
  <c r="AF151" i="5"/>
  <c r="AH151" i="5"/>
  <c r="AK151" i="5"/>
  <c r="AM151" i="5"/>
  <c r="AC152" i="5"/>
  <c r="AM152" i="5"/>
  <c r="AC153" i="5"/>
  <c r="AM153" i="5"/>
  <c r="AC154" i="5"/>
  <c r="AM154" i="5"/>
  <c r="AC155" i="5"/>
  <c r="AM155" i="5"/>
  <c r="AC156" i="5"/>
  <c r="AM156" i="5"/>
  <c r="AC157" i="5"/>
  <c r="AM157" i="5"/>
  <c r="AM158" i="5"/>
  <c r="AC159" i="5"/>
  <c r="AD159" i="5"/>
  <c r="AF159" i="5"/>
  <c r="AH159" i="5"/>
  <c r="AK159" i="5"/>
  <c r="AM159" i="5"/>
  <c r="AC160" i="5"/>
  <c r="AM160" i="5"/>
  <c r="AC161" i="5"/>
  <c r="AM161" i="5"/>
  <c r="AC162" i="5"/>
  <c r="AM162" i="5"/>
  <c r="AC163" i="5"/>
  <c r="AM163" i="5"/>
  <c r="AC164" i="5"/>
  <c r="AM164" i="5"/>
  <c r="AC165" i="5"/>
  <c r="AM165" i="5"/>
  <c r="AM166" i="5"/>
  <c r="AM167" i="5"/>
  <c r="AD174" i="5"/>
  <c r="AF174" i="5"/>
  <c r="AH174" i="5"/>
  <c r="AK174" i="5"/>
  <c r="AM174" i="5"/>
  <c r="AM175" i="5"/>
  <c r="AM176" i="5"/>
  <c r="AM177" i="5"/>
  <c r="AD178" i="5"/>
  <c r="AF178" i="5"/>
  <c r="AH178" i="5"/>
  <c r="AK178" i="5"/>
  <c r="AM178" i="5"/>
  <c r="AM179" i="5"/>
  <c r="AM180" i="5"/>
  <c r="AM181" i="5"/>
  <c r="AM182" i="5"/>
  <c r="AM183" i="5"/>
  <c r="AM184" i="5"/>
  <c r="AD185" i="5"/>
  <c r="AF185" i="5"/>
  <c r="AH185" i="5"/>
  <c r="AK185" i="5"/>
  <c r="AM185" i="5"/>
  <c r="AM186" i="5"/>
  <c r="AM187" i="5"/>
  <c r="AM188" i="5"/>
  <c r="AM189" i="5"/>
  <c r="AM190" i="5"/>
  <c r="AM191" i="5"/>
  <c r="AD192" i="5"/>
  <c r="AF192" i="5"/>
  <c r="AH192" i="5"/>
  <c r="AK192" i="5"/>
  <c r="AM192" i="5"/>
  <c r="AM193" i="5"/>
  <c r="AM194" i="5"/>
  <c r="AM195" i="5"/>
  <c r="AM196" i="5"/>
  <c r="AM197" i="5"/>
  <c r="AM198" i="5"/>
  <c r="AD199" i="5"/>
  <c r="AF199" i="5"/>
  <c r="AH199" i="5"/>
  <c r="AK199" i="5"/>
  <c r="AM199" i="5"/>
  <c r="AM200" i="5"/>
  <c r="AM201" i="5"/>
  <c r="AM202" i="5"/>
  <c r="AM203" i="5"/>
  <c r="AM204" i="5"/>
  <c r="AM205" i="5"/>
  <c r="AD206" i="5"/>
  <c r="AF206" i="5"/>
  <c r="AH206" i="5"/>
  <c r="AK206" i="5"/>
  <c r="AM206" i="5"/>
  <c r="AM207" i="5"/>
  <c r="AM208" i="5"/>
  <c r="AM209" i="5"/>
  <c r="AM210" i="5"/>
  <c r="AM211" i="5"/>
  <c r="AM212" i="5"/>
  <c r="AM213" i="5"/>
  <c r="AD214" i="5"/>
  <c r="AF214" i="5"/>
  <c r="AH214" i="5"/>
  <c r="AK214" i="5"/>
  <c r="AM214" i="5"/>
  <c r="AM215" i="5"/>
  <c r="AM216" i="5"/>
  <c r="AM217" i="5"/>
  <c r="AM218" i="5"/>
  <c r="AM219" i="5"/>
  <c r="AM220" i="5"/>
  <c r="AM221" i="5"/>
  <c r="AM222" i="5"/>
  <c r="AM225" i="5"/>
  <c r="F4" i="8"/>
  <c r="AK10" i="1"/>
  <c r="AC11" i="1"/>
  <c r="AK11" i="1"/>
  <c r="AC12" i="1"/>
  <c r="AK12" i="1"/>
  <c r="AK13" i="1"/>
  <c r="AC14" i="1"/>
  <c r="AD14" i="1"/>
  <c r="AF14" i="1"/>
  <c r="AI14" i="1"/>
  <c r="AK14" i="1"/>
  <c r="AC15" i="1"/>
  <c r="AK15" i="1"/>
  <c r="AC16" i="1"/>
  <c r="AK16" i="1"/>
  <c r="AC17" i="1"/>
  <c r="AK17" i="1"/>
  <c r="AC18" i="1"/>
  <c r="AK18" i="1"/>
  <c r="AC19" i="1"/>
  <c r="AK19" i="1"/>
  <c r="AK20" i="1"/>
  <c r="AC21" i="1"/>
  <c r="AD21" i="1"/>
  <c r="AF21" i="1"/>
  <c r="AI21" i="1"/>
  <c r="AK21" i="1"/>
  <c r="AC22" i="1"/>
  <c r="AK22" i="1"/>
  <c r="AC23" i="1"/>
  <c r="AK23" i="1"/>
  <c r="AC24" i="1"/>
  <c r="AK24" i="1"/>
  <c r="AC25" i="1"/>
  <c r="AK25" i="1"/>
  <c r="AC26" i="1"/>
  <c r="AK26" i="1"/>
  <c r="AK27" i="1"/>
  <c r="AC28" i="1"/>
  <c r="AD28" i="1"/>
  <c r="AF28" i="1"/>
  <c r="AI28" i="1"/>
  <c r="AK28" i="1"/>
  <c r="AC29" i="1"/>
  <c r="AK29" i="1"/>
  <c r="AC30" i="1"/>
  <c r="AK30" i="1"/>
  <c r="AC31" i="1"/>
  <c r="AK31" i="1"/>
  <c r="AC32" i="1"/>
  <c r="AK32" i="1"/>
  <c r="AC33" i="1"/>
  <c r="AK33" i="1"/>
  <c r="AK34" i="1"/>
  <c r="AC35" i="1"/>
  <c r="AD35" i="1"/>
  <c r="AF35" i="1"/>
  <c r="AI35" i="1"/>
  <c r="AK35" i="1"/>
  <c r="AC36" i="1"/>
  <c r="AK36" i="1"/>
  <c r="AC37" i="1"/>
  <c r="AK37" i="1"/>
  <c r="AC38" i="1"/>
  <c r="AK38" i="1"/>
  <c r="AC39" i="1"/>
  <c r="AK39" i="1"/>
  <c r="AC40" i="1"/>
  <c r="AK40" i="1"/>
  <c r="AK41" i="1"/>
  <c r="AC42" i="1"/>
  <c r="AD42" i="1"/>
  <c r="AF42" i="1"/>
  <c r="AI42" i="1"/>
  <c r="AK42" i="1"/>
  <c r="AC43" i="1"/>
  <c r="AK43" i="1"/>
  <c r="AC44" i="1"/>
  <c r="AK44" i="1"/>
  <c r="AC45" i="1"/>
  <c r="AK45" i="1"/>
  <c r="AC46" i="1"/>
  <c r="AK46" i="1"/>
  <c r="AC47" i="1"/>
  <c r="AK47" i="1"/>
  <c r="AC48" i="1"/>
  <c r="AK48" i="1"/>
  <c r="AK49" i="1"/>
  <c r="AC50" i="1"/>
  <c r="AD50" i="1"/>
  <c r="AF50" i="1"/>
  <c r="AI50" i="1"/>
  <c r="AK50" i="1"/>
  <c r="AC51" i="1"/>
  <c r="AK51" i="1"/>
  <c r="AC52" i="1"/>
  <c r="AK52" i="1"/>
  <c r="AC53" i="1"/>
  <c r="AK53" i="1"/>
  <c r="AC54" i="1"/>
  <c r="AK54" i="1"/>
  <c r="AC55" i="1"/>
  <c r="AK55" i="1"/>
  <c r="AC56" i="1"/>
  <c r="AK56" i="1"/>
  <c r="AK57" i="1"/>
  <c r="AK58" i="1"/>
  <c r="AC64" i="1"/>
  <c r="AD64" i="1"/>
  <c r="AF64" i="1"/>
  <c r="AI64" i="1"/>
  <c r="AK64" i="1"/>
  <c r="AC65" i="1"/>
  <c r="AK65" i="1"/>
  <c r="AC66" i="1"/>
  <c r="AK66" i="1"/>
  <c r="AK67" i="1"/>
  <c r="AC68" i="1"/>
  <c r="AD68" i="1"/>
  <c r="AF68" i="1"/>
  <c r="AI68" i="1"/>
  <c r="AK68" i="1"/>
  <c r="AC69" i="1"/>
  <c r="AK69" i="1"/>
  <c r="AC70" i="1"/>
  <c r="AK70" i="1"/>
  <c r="AC71" i="1"/>
  <c r="AK71" i="1"/>
  <c r="AC72" i="1"/>
  <c r="AK72" i="1"/>
  <c r="AC73" i="1"/>
  <c r="AK73" i="1"/>
  <c r="AK74" i="1"/>
  <c r="AC75" i="1"/>
  <c r="AD75" i="1"/>
  <c r="AF75" i="1"/>
  <c r="AI75" i="1"/>
  <c r="AK75" i="1"/>
  <c r="AC76" i="1"/>
  <c r="AK76" i="1"/>
  <c r="AC77" i="1"/>
  <c r="AK77" i="1"/>
  <c r="AC78" i="1"/>
  <c r="AK78" i="1"/>
  <c r="AC79" i="1"/>
  <c r="AK79" i="1"/>
  <c r="AC80" i="1"/>
  <c r="AK80" i="1"/>
  <c r="AK81" i="1"/>
  <c r="AC82" i="1"/>
  <c r="AD82" i="1"/>
  <c r="AF82" i="1"/>
  <c r="AI82" i="1"/>
  <c r="AK82" i="1"/>
  <c r="AC83" i="1"/>
  <c r="AK83" i="1"/>
  <c r="AC84" i="1"/>
  <c r="AK84" i="1"/>
  <c r="AC85" i="1"/>
  <c r="AK85" i="1"/>
  <c r="AC86" i="1"/>
  <c r="AK86" i="1"/>
  <c r="AC87" i="1"/>
  <c r="AK87" i="1"/>
  <c r="AK88" i="1"/>
  <c r="AC89" i="1"/>
  <c r="AD89" i="1"/>
  <c r="AF89" i="1"/>
  <c r="AI89" i="1"/>
  <c r="AK89" i="1"/>
  <c r="AC90" i="1"/>
  <c r="AK90" i="1"/>
  <c r="AC91" i="1"/>
  <c r="AK91" i="1"/>
  <c r="AC92" i="1"/>
  <c r="AK92" i="1"/>
  <c r="AC93" i="1"/>
  <c r="AK93" i="1"/>
  <c r="AC94" i="1"/>
  <c r="AK94" i="1"/>
  <c r="AK95" i="1"/>
  <c r="AC96" i="1"/>
  <c r="AD96" i="1"/>
  <c r="AF96" i="1"/>
  <c r="AI96" i="1"/>
  <c r="AK96" i="1"/>
  <c r="AC97" i="1"/>
  <c r="AK97" i="1"/>
  <c r="AC98" i="1"/>
  <c r="AK98" i="1"/>
  <c r="AC99" i="1"/>
  <c r="AK99" i="1"/>
  <c r="AC100" i="1"/>
  <c r="AK100" i="1"/>
  <c r="AC101" i="1"/>
  <c r="AK101" i="1"/>
  <c r="AC102" i="1"/>
  <c r="AK102" i="1"/>
  <c r="AK103" i="1"/>
  <c r="AC104" i="1"/>
  <c r="AD104" i="1"/>
  <c r="AF104" i="1"/>
  <c r="AI104" i="1"/>
  <c r="AK104" i="1"/>
  <c r="AC105" i="1"/>
  <c r="AK105" i="1"/>
  <c r="AC106" i="1"/>
  <c r="AK106" i="1"/>
  <c r="AC107" i="1"/>
  <c r="AK107" i="1"/>
  <c r="AC108" i="1"/>
  <c r="AK108" i="1"/>
  <c r="AC109" i="1"/>
  <c r="AK109" i="1"/>
  <c r="AC110" i="1"/>
  <c r="AK110" i="1"/>
  <c r="AK111" i="1"/>
  <c r="AK112" i="1"/>
  <c r="AC119" i="1"/>
  <c r="AD119" i="1"/>
  <c r="AF119" i="1"/>
  <c r="AI119" i="1"/>
  <c r="AK119" i="1"/>
  <c r="AC120" i="1"/>
  <c r="AK120" i="1"/>
  <c r="AC121" i="1"/>
  <c r="AK121" i="1"/>
  <c r="AK122" i="1"/>
  <c r="AC123" i="1"/>
  <c r="AD123" i="1"/>
  <c r="AF123" i="1"/>
  <c r="AI123" i="1"/>
  <c r="AK123" i="1"/>
  <c r="AC124" i="1"/>
  <c r="AK124" i="1"/>
  <c r="AC125" i="1"/>
  <c r="AK125" i="1"/>
  <c r="AC126" i="1"/>
  <c r="AK126" i="1"/>
  <c r="AC127" i="1"/>
  <c r="AK127" i="1"/>
  <c r="AC128" i="1"/>
  <c r="AK128" i="1"/>
  <c r="AK129" i="1"/>
  <c r="AC130" i="1"/>
  <c r="AD130" i="1"/>
  <c r="AF130" i="1"/>
  <c r="AI130" i="1"/>
  <c r="AK130" i="1"/>
  <c r="AC131" i="1"/>
  <c r="AK131" i="1"/>
  <c r="AC132" i="1"/>
  <c r="AK132" i="1"/>
  <c r="AC133" i="1"/>
  <c r="AK133" i="1"/>
  <c r="AC134" i="1"/>
  <c r="AK134" i="1"/>
  <c r="AC135" i="1"/>
  <c r="AK135" i="1"/>
  <c r="AK136" i="1"/>
  <c r="AC137" i="1"/>
  <c r="AD137" i="1"/>
  <c r="AF137" i="1"/>
  <c r="AI137" i="1"/>
  <c r="AK137" i="1"/>
  <c r="AC138" i="1"/>
  <c r="AK138" i="1"/>
  <c r="AC139" i="1"/>
  <c r="AK139" i="1"/>
  <c r="AC140" i="1"/>
  <c r="AK140" i="1"/>
  <c r="AC141" i="1"/>
  <c r="AK141" i="1"/>
  <c r="AC142" i="1"/>
  <c r="AK142" i="1"/>
  <c r="AK143" i="1"/>
  <c r="AC144" i="1"/>
  <c r="AD144" i="1"/>
  <c r="AF144" i="1"/>
  <c r="AI144" i="1"/>
  <c r="AK144" i="1"/>
  <c r="AC145" i="1"/>
  <c r="AK145" i="1"/>
  <c r="AC146" i="1"/>
  <c r="AK146" i="1"/>
  <c r="AC147" i="1"/>
  <c r="AK147" i="1"/>
  <c r="AC148" i="1"/>
  <c r="AK148" i="1"/>
  <c r="AC149" i="1"/>
  <c r="AK149" i="1"/>
  <c r="AK150" i="1"/>
  <c r="AC151" i="1"/>
  <c r="AD151" i="1"/>
  <c r="AF151" i="1"/>
  <c r="AI151" i="1"/>
  <c r="AK151" i="1"/>
  <c r="AC152" i="1"/>
  <c r="AK152" i="1"/>
  <c r="AC153" i="1"/>
  <c r="AK153" i="1"/>
  <c r="AC154" i="1"/>
  <c r="AK154" i="1"/>
  <c r="AC155" i="1"/>
  <c r="AK155" i="1"/>
  <c r="AC156" i="1"/>
  <c r="AK156" i="1"/>
  <c r="AC157" i="1"/>
  <c r="AK157" i="1"/>
  <c r="AK158" i="1"/>
  <c r="AC159" i="1"/>
  <c r="AD159" i="1"/>
  <c r="AF159" i="1"/>
  <c r="AI159" i="1"/>
  <c r="AK159" i="1"/>
  <c r="AC160" i="1"/>
  <c r="AK160" i="1"/>
  <c r="AC161" i="1"/>
  <c r="AK161" i="1"/>
  <c r="AC162" i="1"/>
  <c r="AK162" i="1"/>
  <c r="AC163" i="1"/>
  <c r="AK163" i="1"/>
  <c r="AC164" i="1"/>
  <c r="AK164" i="1"/>
  <c r="AC165" i="1"/>
  <c r="AK165" i="1"/>
  <c r="AK166" i="1"/>
  <c r="AK167" i="1"/>
  <c r="AD174" i="1"/>
  <c r="AF174" i="1"/>
  <c r="AI174" i="1"/>
  <c r="AK174" i="1"/>
  <c r="AK175" i="1"/>
  <c r="AK176" i="1"/>
  <c r="AK177" i="1"/>
  <c r="AD178" i="1"/>
  <c r="AF178" i="1"/>
  <c r="AI178" i="1"/>
  <c r="AK178" i="1"/>
  <c r="AK179" i="1"/>
  <c r="AK180" i="1"/>
  <c r="AK181" i="1"/>
  <c r="AK182" i="1"/>
  <c r="AK183" i="1"/>
  <c r="AK184" i="1"/>
  <c r="AD185" i="1"/>
  <c r="AF185" i="1"/>
  <c r="AI185" i="1"/>
  <c r="AK185" i="1"/>
  <c r="AK186" i="1"/>
  <c r="AK187" i="1"/>
  <c r="AK188" i="1"/>
  <c r="AK189" i="1"/>
  <c r="AK190" i="1"/>
  <c r="AK191" i="1"/>
  <c r="AI192" i="1"/>
  <c r="AK192" i="1"/>
  <c r="AK193" i="1"/>
  <c r="AK194" i="1"/>
  <c r="AK195" i="1"/>
  <c r="AK196" i="1"/>
  <c r="AK197" i="1"/>
  <c r="AK198" i="1"/>
  <c r="AI199" i="1"/>
  <c r="AK199" i="1"/>
  <c r="AK200" i="1"/>
  <c r="AK201" i="1"/>
  <c r="AK202" i="1"/>
  <c r="AK203" i="1"/>
  <c r="AK204" i="1"/>
  <c r="AK205" i="1"/>
  <c r="AD206" i="1"/>
  <c r="AF206" i="1"/>
  <c r="AI206" i="1"/>
  <c r="AK206" i="1"/>
  <c r="AK207" i="1"/>
  <c r="AK208" i="1"/>
  <c r="AK209" i="1"/>
  <c r="AK210" i="1"/>
  <c r="AK211" i="1"/>
  <c r="AK212" i="1"/>
  <c r="AK213" i="1"/>
  <c r="AD214" i="1"/>
  <c r="AF214" i="1"/>
  <c r="AI214" i="1"/>
  <c r="AK214" i="1"/>
  <c r="AK215" i="1"/>
  <c r="AK216" i="1"/>
  <c r="AK217" i="1"/>
  <c r="AK218" i="1"/>
  <c r="AK219" i="1"/>
  <c r="AK220" i="1"/>
  <c r="AK221" i="1"/>
  <c r="AK222" i="1"/>
  <c r="AK225" i="1"/>
  <c r="F3" i="8"/>
  <c r="B2" i="8"/>
  <c r="B2" i="5"/>
  <c r="B2" i="1"/>
  <c r="F7" i="8"/>
</calcChain>
</file>

<file path=xl/sharedStrings.xml><?xml version="1.0" encoding="utf-8"?>
<sst xmlns="http://schemas.openxmlformats.org/spreadsheetml/2006/main" count="1068" uniqueCount="316">
  <si>
    <t>Print Speed (PPM)
A4</t>
  </si>
  <si>
    <t>Supplier Recommended Monthly Page Volume (use range if required)</t>
  </si>
  <si>
    <t>Paper Size</t>
  </si>
  <si>
    <t>Required Device Features</t>
  </si>
  <si>
    <t>Additional Features</t>
  </si>
  <si>
    <t>Manufacturer</t>
  </si>
  <si>
    <t>Model Reference</t>
  </si>
  <si>
    <t>Print Speed 
(PPM)</t>
  </si>
  <si>
    <t>First Copy Out Time (FCOT)</t>
  </si>
  <si>
    <t>Processing Time
  (Seconds)</t>
  </si>
  <si>
    <t>Scan Speed (IPM)</t>
  </si>
  <si>
    <t>Print Resolution (dpi)</t>
  </si>
  <si>
    <t>Dimensions 
(W x D x H)</t>
  </si>
  <si>
    <t>Power Consumption (kWh)</t>
  </si>
  <si>
    <t>Noise Level (dBA)</t>
  </si>
  <si>
    <t>Cost Per Page £</t>
  </si>
  <si>
    <t>A4</t>
  </si>
  <si>
    <t>A3</t>
  </si>
  <si>
    <t>Mono</t>
  </si>
  <si>
    <t>Operating</t>
  </si>
  <si>
    <t>Sleep</t>
  </si>
  <si>
    <t>(30% residual to be included)</t>
  </si>
  <si>
    <t>Duplex Document Feeder
500 Sheet Paper Tray</t>
  </si>
  <si>
    <t>Fax Board</t>
  </si>
  <si>
    <t>Software Name</t>
  </si>
  <si>
    <t xml:space="preserve">Standby </t>
  </si>
  <si>
    <t xml:space="preserve">Indicative Average Monthly Page Volume </t>
  </si>
  <si>
    <t>Duplex Document Feeder
2 x 500 Sheet Paper Trays</t>
  </si>
  <si>
    <t>Additional 1000 Sheet Paper Tray
(or 2x 500 Sheet)</t>
  </si>
  <si>
    <t>Integrated Office Finisher
(500 A4 sheet, 50 sheet stapler)</t>
  </si>
  <si>
    <t>External Staple Facility
(minimum 2000 staple capacity)</t>
  </si>
  <si>
    <t>2 hole punch kit</t>
  </si>
  <si>
    <t>Booklet Maker (saddle stitch)</t>
  </si>
  <si>
    <t>Duplex Document Feeder
2 x 500 Sheet Paper Trays
2,000 A4 Sheet Paper Tray 
100 Sheet External Bypass Tray</t>
  </si>
  <si>
    <t>Duplex Document Feeder
2 x 500 Sheet Paper Trays
2,000 A4 Sheet Paper Tray
100 Sheet External Bypass Tray</t>
  </si>
  <si>
    <t>Duplex Document Feeder
2 x 500 Sheet Paper Trays
2,000 A4 Sheet Paper Tray + 
1,500 A4 Sheet Paper Tray
100 Sheet External Bypass Tray</t>
  </si>
  <si>
    <t>Additional 3000 (minimum) Sheet Paper Tray</t>
  </si>
  <si>
    <t>N/A</t>
  </si>
  <si>
    <t>Additional 500 Sheet Paper Tray</t>
  </si>
  <si>
    <t>(20% residual to be included)</t>
  </si>
  <si>
    <t>B.a.1</t>
  </si>
  <si>
    <t>B.a.2</t>
  </si>
  <si>
    <t>B.a.3</t>
  </si>
  <si>
    <t>B.a.4</t>
  </si>
  <si>
    <t>B.a.5</t>
  </si>
  <si>
    <t>B.a.6</t>
  </si>
  <si>
    <t>B.a.7</t>
  </si>
  <si>
    <t>B.b.1</t>
  </si>
  <si>
    <t>B.b.2</t>
  </si>
  <si>
    <t>B.b.3</t>
  </si>
  <si>
    <t>B.b.4</t>
  </si>
  <si>
    <t>B.b.5</t>
  </si>
  <si>
    <t>B.b.6</t>
  </si>
  <si>
    <t>B.b.7</t>
  </si>
  <si>
    <t>B.c.1</t>
  </si>
  <si>
    <t>B.c.2</t>
  </si>
  <si>
    <t>B.c.3</t>
  </si>
  <si>
    <t>B.c.4</t>
  </si>
  <si>
    <t>(10% residual to be included)</t>
  </si>
  <si>
    <t>B.d.1</t>
  </si>
  <si>
    <t>B.c.5</t>
  </si>
  <si>
    <t>B.c.6</t>
  </si>
  <si>
    <t>B.c.7</t>
  </si>
  <si>
    <t>B.d.2</t>
  </si>
  <si>
    <t>B.d.3</t>
  </si>
  <si>
    <t>B.d.4</t>
  </si>
  <si>
    <t>B.d.5</t>
  </si>
  <si>
    <t>B.d.6</t>
  </si>
  <si>
    <t>B.d.7</t>
  </si>
  <si>
    <t>Total Basket Price B.a</t>
  </si>
  <si>
    <t>Total Basket Price B.b</t>
  </si>
  <si>
    <t>Total Basket Price B.d</t>
  </si>
  <si>
    <t>Total Basket Price B.c</t>
  </si>
  <si>
    <t>Colour</t>
  </si>
  <si>
    <t>Hardware leasing (operating leases)</t>
  </si>
  <si>
    <t>All figures are to be based upon payment quarterly in advance and taxed fixed</t>
  </si>
  <si>
    <t>Hardware Leasing Detail</t>
  </si>
  <si>
    <t>3 Year</t>
  </si>
  <si>
    <t>4 Year</t>
  </si>
  <si>
    <t>5 Year</t>
  </si>
  <si>
    <t>Rate per £1000 of capital</t>
  </si>
  <si>
    <t>Cost of funds to supplier (%)</t>
  </si>
  <si>
    <t>Interest rate applied to lease (%)</t>
  </si>
  <si>
    <t>APR (%)</t>
  </si>
  <si>
    <t>£ rate per thousand capital cost, per +/- 1% Bank of England pro rata</t>
  </si>
  <si>
    <t>Residual %</t>
  </si>
  <si>
    <t>Rate per £1000 for payment 12 months in advance</t>
  </si>
  <si>
    <t>Rate per £1000 for payment 6 months in advance</t>
  </si>
  <si>
    <t>Rate per £1000 for payment 3 months in advance</t>
  </si>
  <si>
    <t>The termination discount rate is (minimum 10%):</t>
  </si>
  <si>
    <t>REFERENCE NUMBER</t>
  </si>
  <si>
    <t xml:space="preserve">Please Insert your organisation name here </t>
  </si>
  <si>
    <t>Residuals on the rental/lease rates shall be fixed at 30% for a 3 year, 20% for a 4 year and 10% for a 5 year term respectively.</t>
  </si>
  <si>
    <t>70+</t>
  </si>
  <si>
    <t>Mono (80% of total Volume)</t>
  </si>
  <si>
    <t>Colour (20% of Total Volume)</t>
  </si>
  <si>
    <t>25-29</t>
  </si>
  <si>
    <t>30-39</t>
  </si>
  <si>
    <t>40-49</t>
  </si>
  <si>
    <t>50-59</t>
  </si>
  <si>
    <t>60-69</t>
  </si>
  <si>
    <t xml:space="preserve"> LOT 1 - Multi Functional Devices (MFD's) &amp; Entry Level Print Management Software</t>
  </si>
  <si>
    <t>Device</t>
  </si>
  <si>
    <t>RM3781</t>
  </si>
  <si>
    <t>Brand (Software Designer)</t>
  </si>
  <si>
    <t>A3 &amp; A4</t>
  </si>
  <si>
    <t>Peripheral Accessory Features</t>
  </si>
  <si>
    <t xml:space="preserve">Peripheral Accessory Features
</t>
  </si>
  <si>
    <t xml:space="preserve">Total Page Cost over 3 years £ </t>
  </si>
  <si>
    <t>Total Cost of Ownership Per Device over 3 years £</t>
  </si>
  <si>
    <t>Duplex Document Feeder
2 x 500 Sheet Paper Trays
1,000 A4 Sheet Paper Tray (or 2 x 500)
100 Sheet External Bypass Tray</t>
  </si>
  <si>
    <t xml:space="preserve">Total Page Cost over 4 years £ </t>
  </si>
  <si>
    <t>Total Cost of Ownership Per Device over 4 years £</t>
  </si>
  <si>
    <t xml:space="preserve">Total Page Cost over 5 years £ </t>
  </si>
  <si>
    <t>Total Cost of Ownership Per Device over 5 years £</t>
  </si>
  <si>
    <t>Total for Device 1 (B.a)</t>
  </si>
  <si>
    <t>Total for Device 2 (B.a)</t>
  </si>
  <si>
    <t>Total for Device 3 (B.a)</t>
  </si>
  <si>
    <t>Total for Device 4 (B.a)</t>
  </si>
  <si>
    <t>Total for Device 5 (B.a)</t>
  </si>
  <si>
    <t xml:space="preserve"> Total for Device 6 (B.a)</t>
  </si>
  <si>
    <t>Total for Device 7 (B.a)</t>
  </si>
  <si>
    <t>Total for Device 1 (B.b)</t>
  </si>
  <si>
    <t>Total for Device 2 (B.b)</t>
  </si>
  <si>
    <t>Total for Device 3 (B.b)</t>
  </si>
  <si>
    <t>Total for Device 4 (B.b)</t>
  </si>
  <si>
    <t>Total for Device 5 (B.b)</t>
  </si>
  <si>
    <t xml:space="preserve"> Total for Device 6 (B.b)</t>
  </si>
  <si>
    <t>Total for Device 7 (B.b)</t>
  </si>
  <si>
    <t>Total for Device 1 (B.c)</t>
  </si>
  <si>
    <t>Total for Device 2 (B.c)</t>
  </si>
  <si>
    <t>Total for Device 3 (B.c)</t>
  </si>
  <si>
    <t>Total for Device 4 (B.c)</t>
  </si>
  <si>
    <t>Total for Device 5 (B.c)</t>
  </si>
  <si>
    <t xml:space="preserve"> Total for Device 6 (B.c)</t>
  </si>
  <si>
    <t>Total for Device 7 (B.c)</t>
  </si>
  <si>
    <t>Total for Device 1 (B.d)</t>
  </si>
  <si>
    <t>Total for Device 2 (B.d)</t>
  </si>
  <si>
    <t>Total for Device 3 (B.d)</t>
  </si>
  <si>
    <t>Total for Device 4 (B.d)</t>
  </si>
  <si>
    <t>Total for Device 5 (B.d)</t>
  </si>
  <si>
    <t xml:space="preserve"> Total for Device 6 (B.d)</t>
  </si>
  <si>
    <t>Total for Device 7 (B.d)</t>
  </si>
  <si>
    <t xml:space="preserve">Indicative Volume of Devices (and Peripheral Accessory Features) over 4 years </t>
  </si>
  <si>
    <t xml:space="preserve">Indicative Volume of Devices (and Peripheral Accessory Features) over 5 years </t>
  </si>
  <si>
    <t>3 Year Lease Price (Per Quarter) £</t>
  </si>
  <si>
    <t>4 Year Lease Price (Per Quarter) £</t>
  </si>
  <si>
    <t>5 Year Lease Price (Per Quarter) £</t>
  </si>
  <si>
    <t>Indicative Volume of Devices (and Peripheral Accessory Features) 3 year  Lease</t>
  </si>
  <si>
    <t>Indicative Page Volume for 1 year</t>
  </si>
  <si>
    <t>Indicative Volume of Devices (and Peripheral Accessory Features) 4 year lease</t>
  </si>
  <si>
    <t xml:space="preserve">Indicative Volume of Devices (and Peripheral Accessory Features) 5 year lease </t>
  </si>
  <si>
    <t>Indicative Volume of Devices (and Peripheral Accessory Features)  Outright Purchase</t>
  </si>
  <si>
    <t xml:space="preserve">Indicative Volume of Devices (and Peripheral Accessory Features) 3 year  Lease
</t>
  </si>
  <si>
    <t xml:space="preserve">Total Page Cost over 1 year £ </t>
  </si>
  <si>
    <t>3 Year Lease Cost (Per Quarter) £</t>
  </si>
  <si>
    <t>4 Year Lease Cost (Per Quarter) £</t>
  </si>
  <si>
    <t>5 Year Lease Cost (Per Quarter) £</t>
  </si>
  <si>
    <t>Outright Purchase Cost</t>
  </si>
  <si>
    <t>Total Lease Cost (3 years)</t>
  </si>
  <si>
    <t>Total Lease Cost (4 years)</t>
  </si>
  <si>
    <t>Total Lease Cost (5 years)</t>
  </si>
  <si>
    <t>Total Cost of Outright Purchase Per Device for year 1 £</t>
  </si>
  <si>
    <t xml:space="preserve">Total Cost of Ownership over 5 years of Devices
</t>
  </si>
  <si>
    <t xml:space="preserve">Total Cost of Ownership over 4 years of Devices
</t>
  </si>
  <si>
    <t xml:space="preserve">Total Cost of Ownership over 3 years of Devices
</t>
  </si>
  <si>
    <t xml:space="preserve">Total cost of Outright Purchase Devices for Year 1 </t>
  </si>
  <si>
    <t>Outright Purchase Cost £</t>
  </si>
  <si>
    <t xml:space="preserve"> ATTACHMENT 5 - LOT 1 PRICING MATRIX</t>
  </si>
  <si>
    <r>
      <t xml:space="preserve">(Instruction -You </t>
    </r>
    <r>
      <rPr>
        <sz val="11"/>
        <color rgb="FFFF0000"/>
        <rFont val="Arial"/>
        <family val="2"/>
      </rPr>
      <t>MUST</t>
    </r>
    <r>
      <rPr>
        <sz val="11"/>
        <color theme="1"/>
        <rFont val="Arial"/>
        <family val="2"/>
      </rPr>
      <t xml:space="preserve"> enter your organisation name into cell 17C on the Cover Sheet tab) </t>
    </r>
  </si>
  <si>
    <t xml:space="preserve">                   LOT 1: Multi Functional Devices (MFD's) &amp; Entry Level Print Management Software
GENERAL INSTRUCTIONS</t>
  </si>
  <si>
    <r>
      <t xml:space="preserve">Before completing this Pricing Matrix you MUST: 
</t>
    </r>
    <r>
      <rPr>
        <sz val="12"/>
        <rFont val="Arial"/>
        <family val="2"/>
      </rPr>
      <t>1. Read - Attachment 1 - Invitation to Tender (ITT) and all of its Attachments. The ITT contains important information on how the prices you provide will be evaluated.</t>
    </r>
  </si>
  <si>
    <t>2. Insert your organisation name on the 'Cover Sheet' (in cell 17C)</t>
  </si>
  <si>
    <t>4. Please note where a Tender is deemed to be non-compliant, the Authority may exclude the Tender from further participation in this procurement.</t>
  </si>
  <si>
    <t>After completing this Pricing Matrix you MUST:</t>
  </si>
  <si>
    <t xml:space="preserve">2. Upload your completed Pricing Matrix via the e-Sourcing Suite prior to the Tender submission deadline.  </t>
  </si>
  <si>
    <t>Highlighted Cells</t>
  </si>
  <si>
    <r>
      <rPr>
        <b/>
        <u/>
        <sz val="12"/>
        <color rgb="FF000000"/>
        <rFont val="Arial"/>
        <family val="2"/>
      </rPr>
      <t>BLUE CELLS-</t>
    </r>
    <r>
      <rPr>
        <u/>
        <sz val="12"/>
        <color rgb="FF000000"/>
        <rFont val="Arial"/>
        <family val="2"/>
      </rPr>
      <t xml:space="preserve"> 
</t>
    </r>
    <r>
      <rPr>
        <sz val="12"/>
        <color rgb="FF000000"/>
        <rFont val="Arial"/>
        <family val="2"/>
      </rPr>
      <t xml:space="preserve">You </t>
    </r>
    <r>
      <rPr>
        <sz val="12"/>
        <rFont val="Arial"/>
        <family val="2"/>
      </rPr>
      <t xml:space="preserve">MUST </t>
    </r>
    <r>
      <rPr>
        <sz val="12"/>
        <color rgb="FF000000"/>
        <rFont val="Arial"/>
        <family val="2"/>
      </rPr>
      <t>enter a Price (£) into cells highlighted BLUE.  
Once entered, these Prices will automatically change the Total Costs which will be evaluated.</t>
    </r>
  </si>
  <si>
    <r>
      <rPr>
        <b/>
        <u/>
        <sz val="12"/>
        <color rgb="FF000000"/>
        <rFont val="Arial"/>
        <family val="2"/>
      </rPr>
      <t>YELLOW CELLS-</t>
    </r>
    <r>
      <rPr>
        <sz val="12"/>
        <color rgb="FF000000"/>
        <rFont val="Arial"/>
        <family val="2"/>
      </rPr>
      <t xml:space="preserve"> 
The Potential Provider cannot enter information into YELLOW cells.
Yellow cells are for information only.</t>
    </r>
  </si>
  <si>
    <t>1. You MUST complete the price cells (BLUE) in sections (B.a, B.b, B.c, B.d)</t>
  </si>
  <si>
    <r>
      <rPr>
        <b/>
        <u/>
        <sz val="12"/>
        <rFont val="Arial"/>
        <family val="2"/>
      </rPr>
      <t>PINK CELLS-</t>
    </r>
    <r>
      <rPr>
        <sz val="12"/>
        <rFont val="Arial"/>
        <family val="2"/>
      </rPr>
      <t xml:space="preserve">
The Potential Provider cannot enter information into PINK cells.
Pink cells contain Total Cost figures which will be automatically calculated once prices are entered into the BLUE cells</t>
    </r>
  </si>
  <si>
    <t>Further instruction for populating BLUE Cells</t>
  </si>
  <si>
    <t xml:space="preserve">Failure to insert a price into all BLUE cells may result in your Tender being deemed non-compliant. </t>
  </si>
  <si>
    <t>All prices are to exclude VAT.</t>
  </si>
  <si>
    <r>
      <rPr>
        <b/>
        <u/>
        <sz val="12"/>
        <color rgb="FF000000"/>
        <rFont val="Arial"/>
        <family val="2"/>
      </rPr>
      <t>GREEN CELLS-</t>
    </r>
    <r>
      <rPr>
        <u/>
        <sz val="12"/>
        <color rgb="FF000000"/>
        <rFont val="Arial"/>
        <family val="2"/>
      </rPr>
      <t xml:space="preserve"> 
</t>
    </r>
    <r>
      <rPr>
        <sz val="12"/>
        <color rgb="FF000000"/>
        <rFont val="Arial"/>
        <family val="2"/>
      </rPr>
      <t xml:space="preserve">You </t>
    </r>
    <r>
      <rPr>
        <sz val="12"/>
        <rFont val="Arial"/>
        <family val="2"/>
      </rPr>
      <t>MUST</t>
    </r>
    <r>
      <rPr>
        <sz val="12"/>
        <color rgb="FF000000"/>
        <rFont val="Arial"/>
        <family val="2"/>
      </rPr>
      <t xml:space="preserve"> enter the information requested into cells highlighted GREEN. 
This information will not be evaluated.</t>
    </r>
  </si>
  <si>
    <r>
      <rPr>
        <b/>
        <u/>
        <sz val="12"/>
        <rFont val="Arial"/>
        <family val="2"/>
      </rPr>
      <t xml:space="preserve">ORANGE CELLS-
</t>
    </r>
    <r>
      <rPr>
        <sz val="12"/>
        <rFont val="Arial"/>
        <family val="2"/>
      </rPr>
      <t>The Potential Provider cannot enter information into ORANGE cells.
Orange cells are automatically calculated using the information provided in the YELLOW and BLUE cells.</t>
    </r>
  </si>
  <si>
    <t>Further instruction for populating GREEN Cells</t>
  </si>
  <si>
    <r>
      <rPr>
        <b/>
        <u/>
        <sz val="12"/>
        <rFont val="Arial"/>
        <family val="2"/>
      </rPr>
      <t>RED CELLS-</t>
    </r>
    <r>
      <rPr>
        <sz val="12"/>
        <rFont val="Arial"/>
        <family val="2"/>
      </rPr>
      <t xml:space="preserve">
The Potential Provider cannot enter information into RED cells.
Red cells contain Total Basket Charges for Lot 1 which will be automatically calculated once prices are entered into the BLUE cells.</t>
    </r>
  </si>
  <si>
    <t>Total Lease Cost (3 years) £</t>
  </si>
  <si>
    <t>Total Lease Cost (4 years) £</t>
  </si>
  <si>
    <t>Total Lease Cost (5 years) £</t>
  </si>
  <si>
    <t>Total Cost of Outright Purchase Per Device Year 1 £</t>
  </si>
  <si>
    <t>Software License Cost Per Device for 1 year £ (Calculated based on price in A.a)</t>
  </si>
  <si>
    <r>
      <rPr>
        <b/>
        <u/>
        <sz val="12"/>
        <rFont val="Arial"/>
        <family val="2"/>
      </rPr>
      <t>BROWN CELLS-</t>
    </r>
    <r>
      <rPr>
        <b/>
        <sz val="12"/>
        <rFont val="Arial"/>
        <family val="2"/>
      </rPr>
      <t xml:space="preserve">
</t>
    </r>
    <r>
      <rPr>
        <sz val="12"/>
        <rFont val="Arial"/>
        <family val="2"/>
      </rPr>
      <t>The Potential Provider cannot enter information into BROWN cells.
BROWN cells contain Total Cost figures which will be automatically calculated once prices are entered into the BLUE cells.</t>
    </r>
  </si>
  <si>
    <t xml:space="preserve">Failure to insert the required information into all GREEN cells may result in your Tender being deemed non-compliant. </t>
  </si>
  <si>
    <t>All Devices proposed must meet the specified 'Print Speed (PPM)', be capable of meeting the 'Indicative Average Monthly Page Volume' as a minimum and for the life of the contract plus include the  'Required Device Features'. 
If you do not have a Device that matches the exact specification then a Device which exceeds the specification should be proposed.</t>
  </si>
  <si>
    <t>Any Device proposed that does not meet the requirements above may result in your Tender being deemed non-compliant. 
Successful Suppliers will be required to provide data sheets for all Devices proposed, to enable verification of the specification and recommended monthly volumes, within 15 days of award.</t>
  </si>
  <si>
    <t>© Crown copyright 2016</t>
  </si>
  <si>
    <t>Software proposed shall meet the requirements as detailed in paragraph 3.3 of the Lot 1 Specification. Any Software proposed that does not meet the specification may result in your Tender being deemed non-compliant.</t>
  </si>
  <si>
    <t>The Authority reserves the right to verify any price which appears uncompetitive, and any prices significantly low, which may appear unsustainable or uncompetitive. Suppliers should note that the Authority has the discretion to exclude abnormally low tenders in accordance with Regulation 69 of the Public Contracts Regulation 2015.</t>
  </si>
  <si>
    <t xml:space="preserve">1. Re-name the file to include your organisation's trading name as a suffix to the original file name provided i.e. [yourorganisationname_Lot 1 Pricing Matrix] </t>
  </si>
  <si>
    <t>All prices should be in £ (Pounds Sterling) and to 4 decimal places i.e. (£1) one pound would be £01.0000.</t>
  </si>
  <si>
    <t>Software License Cost Per Device over 4 years £ (Calculated based on price in A.a)</t>
  </si>
  <si>
    <t>Software License Cost Per Device over 5 years £ (Calculated based on price in A.a)</t>
  </si>
  <si>
    <t>Software License Cost Per Device over 3 years £ (Calculated based on price in A.a)</t>
  </si>
  <si>
    <t xml:space="preserve">The Potential Provider is required to provide the information required in the green cells i.e. print speed, FCOT etc. This information will be used as a benchmark if new/upgraded models are proposed by the successful Supplier during the framework period. </t>
  </si>
  <si>
    <t xml:space="preserve">The Potential Provider is also required to provide a cost for a per year Software ('Organisation Enterprise License') (This will not be evaluated)  </t>
  </si>
  <si>
    <t>All prices are to include the Management Charge to be paid to the Authority.
The Authority’s Management Charge is set at 0.7%.
For Devices on Lease 0.7% of the total capital value financed will be payable at the start of each Lease Agreement.
For Devices on Outright Purchase 0.7% of the purchase price will be payable.
For Services (including Software) 0.7% of the monthly/quarterly charges will be payable.
The Management Charge will be paid by the Supplier to the Authority in accordance with Framework Clause 20.</t>
  </si>
  <si>
    <t>Indicative Page Volume over 3 years</t>
  </si>
  <si>
    <t>Indicative Page Volume over 4 years</t>
  </si>
  <si>
    <t>Indicative Page Volume over 5 years</t>
  </si>
  <si>
    <t>2. You MUST complete all the information required (GREEN) in sections (B.a, B.b, B.c, B.d)</t>
  </si>
  <si>
    <t xml:space="preserve">Supplier Name </t>
  </si>
  <si>
    <t>Software Cost Per Device Per Quarter (Unlimited Users)</t>
  </si>
  <si>
    <t xml:space="preserve">Software License Cost Per Device over 3 years £ </t>
  </si>
  <si>
    <r>
      <t>Cells are highlighted as below in Tabs (A) Mono Devices, (</t>
    </r>
    <r>
      <rPr>
        <b/>
        <sz val="12"/>
        <rFont val="Arial"/>
        <family val="2"/>
      </rPr>
      <t>B</t>
    </r>
    <r>
      <rPr>
        <b/>
        <sz val="12"/>
        <rFont val="Arial"/>
        <family val="2"/>
      </rPr>
      <t xml:space="preserve">) Colour Devices and </t>
    </r>
    <r>
      <rPr>
        <b/>
        <sz val="12"/>
        <rFont val="Arial"/>
        <family val="2"/>
      </rPr>
      <t>(C)</t>
    </r>
    <r>
      <rPr>
        <b/>
        <sz val="12"/>
        <rFont val="Arial"/>
        <family val="2"/>
      </rPr>
      <t xml:space="preserve"> Additional Requirements:</t>
    </r>
  </si>
  <si>
    <t xml:space="preserve">Zero prices are accepted on Tab '(A) Mono Devices. and (B) Colour Devices  
 </t>
  </si>
  <si>
    <t>Entry Level Management Software</t>
  </si>
  <si>
    <t>Software Cost - Organisation Enterprise License Per Year</t>
  </si>
  <si>
    <t>Total "basket" Price for Mono Devices (A) Charges</t>
  </si>
  <si>
    <t>Total "basket" Price for Colour Devices (B) Charges</t>
  </si>
  <si>
    <t>Total Basket Price (A+B)</t>
  </si>
  <si>
    <t>LOT 1: Multi Functional Devices (MFD's) &amp; Entry Level Print Management Software - 
(A) &amp; (B) Summary Sheet</t>
  </si>
  <si>
    <t>LOT 1: Multi Functional Devices (MFD's)  &amp; Entry Level Print Management Software - (C) Additional Requirements</t>
  </si>
  <si>
    <t>Instructions for completing the (C) Additional Requirements</t>
  </si>
  <si>
    <t>1. You MUST complete the price cells (BLUE) in sections (C.a)</t>
  </si>
  <si>
    <t>Multi Functional Devices (MFD's) &amp; Entry Level Print Management Software - Leasing Rates (C.a)</t>
  </si>
  <si>
    <t>Instructions for completing the (A) Mono Devices</t>
  </si>
  <si>
    <r>
      <t>Evaluation Method '(</t>
    </r>
    <r>
      <rPr>
        <b/>
        <sz val="12"/>
        <rFont val="Arial"/>
        <family val="2"/>
      </rPr>
      <t>A</t>
    </r>
    <r>
      <rPr>
        <b/>
        <sz val="12"/>
        <rFont val="Arial"/>
        <family val="2"/>
      </rPr>
      <t>) Mono Devices' and '(</t>
    </r>
    <r>
      <rPr>
        <b/>
        <sz val="12"/>
        <rFont val="Arial"/>
        <family val="2"/>
      </rPr>
      <t>B</t>
    </r>
    <r>
      <rPr>
        <b/>
        <sz val="12"/>
        <rFont val="Arial"/>
        <family val="2"/>
      </rPr>
      <t>) Colour Devices' on Lease</t>
    </r>
  </si>
  <si>
    <t xml:space="preserve">This calculation applies to all Devices listed in (A.a), (A.b), (A.c), (B.a), (B.b) &amp; (B.c)
For 3, 4 or 5 year Device Lease the evaluation will be based upon the 'Total Cost of Ownership Per Device over 3, 4 or 5 years £' multiplied by the 'Indicative Volume of Devices (and Peripheral Accessory Features) over 3, 4 or 5 years.'
 'Total Cost of Ownership Per Device over 3, 4 or 5 years £' will be the total of: 
1. ('Total Lease Cost over 3, 4 or 5 years') Plus
2. (Total Page Cost over 3, 4, or 5 years') Plus, 
3. ('Software License Cost Per Device Per Year over 3, 4 or 5 years').
</t>
  </si>
  <si>
    <r>
      <t>Evaluation Method '(</t>
    </r>
    <r>
      <rPr>
        <b/>
        <sz val="12"/>
        <rFont val="Arial"/>
        <family val="2"/>
      </rPr>
      <t>A</t>
    </r>
    <r>
      <rPr>
        <b/>
        <sz val="12"/>
        <rFont val="Arial"/>
        <family val="2"/>
      </rPr>
      <t>) Mono Devices' and '(</t>
    </r>
    <r>
      <rPr>
        <b/>
        <sz val="12"/>
        <rFont val="Arial"/>
        <family val="2"/>
      </rPr>
      <t>B</t>
    </r>
    <r>
      <rPr>
        <b/>
        <sz val="12"/>
        <rFont val="Arial"/>
        <family val="2"/>
      </rPr>
      <t>) Colour Devices' on Outright Purchase</t>
    </r>
  </si>
  <si>
    <t xml:space="preserve">This calculation applies to all Devices listed in (A.d) &amp; (B.d)
For Outright Purchase the evaluation will be based upon the 'Total Cost of Outright Purchase Per Device Year 1 £' multiplied by the 'Indicative Volume of Devices (and Peripheral Accessory Features)  Outright Purchase'. 
 'Total Cost of Outright Purchase Per Device Year 1 £' will be the total of:
1. ('Outright Purchase Cost £') Plus
2. (Total Page Cost for 1 year £') Plus, 
3. ('Software License Cost Per Device for 1 year £') 
</t>
  </si>
  <si>
    <t>The 'Indicative Page Volumes' Volumes for Colour Devices' will be based on 80% mono and 20% colour split of the 'Indicative Average Monthly Page Volume' .  This applies to sections (B.a), (B.b), (B.c) &amp; (B.d)</t>
  </si>
  <si>
    <r>
      <t>Evaluation Method for '(</t>
    </r>
    <r>
      <rPr>
        <b/>
        <sz val="12"/>
        <rFont val="Arial"/>
        <family val="2"/>
      </rPr>
      <t>A</t>
    </r>
    <r>
      <rPr>
        <b/>
        <sz val="12"/>
        <rFont val="Arial"/>
        <family val="2"/>
      </rPr>
      <t>) + (</t>
    </r>
    <r>
      <rPr>
        <b/>
        <sz val="12"/>
        <rFont val="Arial"/>
        <family val="2"/>
      </rPr>
      <t>B</t>
    </r>
    <r>
      <rPr>
        <b/>
        <sz val="12"/>
        <rFont val="Arial"/>
        <family val="2"/>
      </rPr>
      <t>) Summary Sheet</t>
    </r>
  </si>
  <si>
    <t>The total combined Basket Price for (A) Mono Devices &amp; (B) Colour Devices is called 'Total Basket Price (A+B)' at Cell F7 and will be utilised as the Potential Provider's opening bid in the e-auction.</t>
  </si>
  <si>
    <r>
      <t>(</t>
    </r>
    <r>
      <rPr>
        <b/>
        <sz val="12"/>
        <rFont val="Arial"/>
        <family val="2"/>
      </rPr>
      <t>C</t>
    </r>
    <r>
      <rPr>
        <b/>
        <sz val="12"/>
        <rFont val="Arial"/>
        <family val="2"/>
      </rPr>
      <t>) Additional Requirements' tab (Leasing Rates)</t>
    </r>
  </si>
  <si>
    <t>The Potential Provider is required to provide 'Leasing Rates' (C.a) This does not form part of the evaluation</t>
  </si>
  <si>
    <t>Potential Providers shall be aware that 'Leasing Rates' (C.a)' are to be based on quarterly in advance payments and are tax fixed for the duration of the agreement..</t>
  </si>
  <si>
    <r>
      <t xml:space="preserve">The 'Leasing Rates' (C.a) provided are for agreements undertaken over 3, 4 and 5 years. </t>
    </r>
    <r>
      <rPr>
        <sz val="12"/>
        <color rgb="FFFF0000"/>
        <rFont val="Arial"/>
        <family val="2"/>
      </rPr>
      <t xml:space="preserve"> </t>
    </r>
  </si>
  <si>
    <t xml:space="preserve">The 'Leasing Rates' (C.a) are to be applied across all Devices and Additional Features. The Potential Provider must enter the required information into the BLUE cells in this tab. (C.a) </t>
  </si>
  <si>
    <t>1. You MUST complete the price cells (BLUE) in sections (A.a, A.b, A.c, A.d)</t>
  </si>
  <si>
    <t>2. You MUST complete all the information required (GREEN) in sections (A.a, A.b, A.c, A.d)</t>
  </si>
  <si>
    <r>
      <t>LOT 1: Multi Functional Devices (MFD's) &amp; Entry Level Print Management Software - (</t>
    </r>
    <r>
      <rPr>
        <b/>
        <sz val="36"/>
        <color rgb="FF000000"/>
        <rFont val="Calibri"/>
        <family val="2"/>
      </rPr>
      <t>A</t>
    </r>
    <r>
      <rPr>
        <b/>
        <sz val="36"/>
        <color rgb="FF000000"/>
        <rFont val="Calibri"/>
        <family val="2"/>
      </rPr>
      <t>) Mono</t>
    </r>
  </si>
  <si>
    <t>Multi Functional Devices (MFD's) &amp; Entry Level Print Management Software - Mono - 3 year lease  (A.a)</t>
  </si>
  <si>
    <t>Total Basket Price A.a</t>
  </si>
  <si>
    <t>Total for Device 1 (A.a)</t>
  </si>
  <si>
    <t>Total for Device 2 (A.a)</t>
  </si>
  <si>
    <t>Total for Device 3 (A.a)</t>
  </si>
  <si>
    <t>Total for Device 4 (A.a)</t>
  </si>
  <si>
    <t>Total for Device 5 (A.a)</t>
  </si>
  <si>
    <t xml:space="preserve"> Total for Device 6 (A.a)</t>
  </si>
  <si>
    <t>Total for Device 7 (A.a)</t>
  </si>
  <si>
    <t>Multi Functional Devices (MFD's) &amp; Entry Level Print Management Software - Mono - 4 year lease  (A.b)</t>
  </si>
  <si>
    <t>Total for Device 1 (A.b)</t>
  </si>
  <si>
    <t>Total for Device 2 (A.b)</t>
  </si>
  <si>
    <t>Total for Device 3 (A.b)</t>
  </si>
  <si>
    <t>Total for Device 4 (A.b)</t>
  </si>
  <si>
    <t>Total for Device 5 (A.b)</t>
  </si>
  <si>
    <t xml:space="preserve"> Total for Device 6 (A.b)</t>
  </si>
  <si>
    <t>Total for Device 7 (A.b)</t>
  </si>
  <si>
    <t>Total Basket Price A.b</t>
  </si>
  <si>
    <t>A.a.1</t>
  </si>
  <si>
    <t>A.a.2</t>
  </si>
  <si>
    <t>A.a.3</t>
  </si>
  <si>
    <t>A.a.4</t>
  </si>
  <si>
    <t>A.a.5</t>
  </si>
  <si>
    <t>A.a.6</t>
  </si>
  <si>
    <t>A.a.7</t>
  </si>
  <si>
    <t>A.b.1</t>
  </si>
  <si>
    <t>A.b.2</t>
  </si>
  <si>
    <t>A.b.3</t>
  </si>
  <si>
    <t>A.b.4</t>
  </si>
  <si>
    <t>A.b.5</t>
  </si>
  <si>
    <t>A.b.6</t>
  </si>
  <si>
    <t>A.b.7</t>
  </si>
  <si>
    <t>A.c.1</t>
  </si>
  <si>
    <t>Multi Functional Devices (MFD's) &amp; Entry Level Print Management Software - Mono - 5 year lease  (A.c)</t>
  </si>
  <si>
    <t>Total for Device 1 (A.c)</t>
  </si>
  <si>
    <t>Total for Device 2 (A.c)</t>
  </si>
  <si>
    <t>Total for Device 3 (A.c)</t>
  </si>
  <si>
    <t>Total for Device 4 (A.c)</t>
  </si>
  <si>
    <t>A.c.2</t>
  </si>
  <si>
    <t>A.c.3</t>
  </si>
  <si>
    <t>A.c.4</t>
  </si>
  <si>
    <t>A.c.5</t>
  </si>
  <si>
    <t>A.c.6</t>
  </si>
  <si>
    <t>A.c.7</t>
  </si>
  <si>
    <t>Total for Device 5 (A.c)</t>
  </si>
  <si>
    <t xml:space="preserve"> Total for Device 6 (A.c)</t>
  </si>
  <si>
    <t>Total for Device 7 (A.c)</t>
  </si>
  <si>
    <t>Total Basket Price A.c</t>
  </si>
  <si>
    <t>Multi Functional Devices (MFD's)  &amp; Entry Level Print Management Software - Mono - Outright Purchase (A.d)</t>
  </si>
  <si>
    <t>A.d.1</t>
  </si>
  <si>
    <t>A.d.2</t>
  </si>
  <si>
    <t>A.d.3</t>
  </si>
  <si>
    <t>A.d.4</t>
  </si>
  <si>
    <t>A.d.5</t>
  </si>
  <si>
    <t>A.d.6</t>
  </si>
  <si>
    <t>A.d.7</t>
  </si>
  <si>
    <t>Total for Device 7 (A.d)</t>
  </si>
  <si>
    <t xml:space="preserve"> Total for Device 6 (A.d)</t>
  </si>
  <si>
    <t>Total for Device 5 (A.d)</t>
  </si>
  <si>
    <t>Total for Device 4 (A.d)</t>
  </si>
  <si>
    <t>Total for Device 3 (A.d)</t>
  </si>
  <si>
    <t>Total for Device 2 (A.d)</t>
  </si>
  <si>
    <t>Total for Device 1 (A.d)</t>
  </si>
  <si>
    <t>Total Basket Price A.d</t>
  </si>
  <si>
    <t>Total Basket Price for Mono Devices (A)</t>
  </si>
  <si>
    <t>Instructions for completing the (B) Colour Devices</t>
  </si>
  <si>
    <r>
      <t>LOT 1: Multi Functional Devices (MFD's) &amp; Entry Level Print Management Software - (</t>
    </r>
    <r>
      <rPr>
        <b/>
        <sz val="36"/>
        <color rgb="FF000000"/>
        <rFont val="Calibri"/>
        <family val="2"/>
      </rPr>
      <t>B</t>
    </r>
    <r>
      <rPr>
        <b/>
        <sz val="36"/>
        <color rgb="FF000000"/>
        <rFont val="Calibri"/>
        <family val="2"/>
      </rPr>
      <t xml:space="preserve">) Colour &amp; Mono
</t>
    </r>
  </si>
  <si>
    <t>Multi Functional Devices (MFD's) &amp; Entry Level Print Management Software - Colour &amp;  Mono - 3 year lease  (B.a)</t>
  </si>
  <si>
    <t>Multi Functional Devices (MFD's) &amp; Entry Level Print Management Software - Colour &amp;  Mono - 4 year lease  (B.b)</t>
  </si>
  <si>
    <t>Multi Functional Devices (MFD's)  &amp; Entry Level Print Management Software - Colour &amp;  Mono - 5 year lease  (B.c)</t>
  </si>
  <si>
    <t>Multi Functional Devices (MFD's)  &amp; Entry Level Print Management Software - Colour &amp;  Mono - Outright Purchase (B.d)</t>
  </si>
  <si>
    <t>Total Basket Price for Colour Devices (B)</t>
  </si>
  <si>
    <t>3. Read the General Instructions below and the Instructions contained within the BLUE Tabs '(A) Mono Devices', '(B) Colour Devices' and '(C) Additional Requirements'.</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</si>
</sst>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quot;£&quot;* #,##0.00_-;\-&quot;£&quot;* #,##0.00_-;_-&quot;£&quot;* &quot;-&quot;??_-;_-@_-"/>
    <numFmt numFmtId="43" formatCode="_-* #,##0.00_-;\-* #,##0.00_-;_-* &quot;-&quot;??_-;_-@_-"/>
    <numFmt numFmtId="164" formatCode="&quot;£&quot;#,##0.0000"/>
    <numFmt numFmtId="165" formatCode="#,##0.000"/>
  </numFmts>
  <fonts count="45" x14ac:knownFonts="1">
    <font>
      <sz val="12"/>
      <color theme="1"/>
      <name val="Calibri"/>
      <family val="2"/>
      <scheme val="minor"/>
    </font>
    <font>
      <sz val="12"/>
      <color theme="1"/>
      <name val="Calibri"/>
      <family val="2"/>
      <scheme val="minor"/>
    </font>
    <font>
      <b/>
      <sz val="12"/>
      <color theme="0"/>
      <name val="Calibri"/>
      <family val="2"/>
      <scheme val="minor"/>
    </font>
    <font>
      <sz val="12"/>
      <color theme="0"/>
      <name val="Calibri"/>
      <family val="2"/>
      <scheme val="minor"/>
    </font>
    <font>
      <sz val="12"/>
      <name val="Arial"/>
      <family val="2"/>
    </font>
    <font>
      <sz val="12"/>
      <color theme="0"/>
      <name val="Arial"/>
      <family val="2"/>
    </font>
    <font>
      <u/>
      <sz val="12"/>
      <color theme="10"/>
      <name val="Calibri"/>
      <family val="2"/>
      <scheme val="minor"/>
    </font>
    <font>
      <u/>
      <sz val="12"/>
      <color theme="11"/>
      <name val="Calibri"/>
      <family val="2"/>
      <scheme val="minor"/>
    </font>
    <font>
      <b/>
      <sz val="12"/>
      <color theme="0"/>
      <name val="Arial"/>
      <family val="2"/>
    </font>
    <font>
      <b/>
      <sz val="16"/>
      <color theme="0"/>
      <name val="Calibri"/>
      <family val="2"/>
      <scheme val="minor"/>
    </font>
    <font>
      <b/>
      <sz val="12"/>
      <color theme="1"/>
      <name val="Calibri"/>
      <family val="2"/>
      <scheme val="minor"/>
    </font>
    <font>
      <b/>
      <sz val="36"/>
      <color rgb="FF000000"/>
      <name val="Calibri"/>
      <family val="2"/>
    </font>
    <font>
      <b/>
      <sz val="11"/>
      <color rgb="FF000000"/>
      <name val="Calibri"/>
      <family val="2"/>
    </font>
    <font>
      <sz val="9"/>
      <color rgb="FF000000"/>
      <name val="Calibri"/>
      <family val="2"/>
    </font>
    <font>
      <b/>
      <sz val="16"/>
      <name val="Calibri"/>
      <family val="2"/>
      <scheme val="minor"/>
    </font>
    <font>
      <b/>
      <sz val="20"/>
      <color theme="1"/>
      <name val="Calibri"/>
      <family val="2"/>
      <scheme val="minor"/>
    </font>
    <font>
      <b/>
      <sz val="20"/>
      <color theme="0"/>
      <name val="Calibri"/>
      <family val="2"/>
      <scheme val="minor"/>
    </font>
    <font>
      <b/>
      <sz val="12"/>
      <color indexed="8"/>
      <name val="Arial"/>
      <family val="2"/>
    </font>
    <font>
      <sz val="12"/>
      <color indexed="8"/>
      <name val="Arial"/>
      <family val="2"/>
    </font>
    <font>
      <b/>
      <sz val="12"/>
      <name val="Arial"/>
      <family val="2"/>
    </font>
    <font>
      <b/>
      <sz val="11"/>
      <color theme="1"/>
      <name val="Calibri"/>
      <family val="2"/>
      <scheme val="minor"/>
    </font>
    <font>
      <b/>
      <sz val="11"/>
      <color rgb="FF000000"/>
      <name val="Calibri"/>
      <family val="2"/>
      <scheme val="minor"/>
    </font>
    <font>
      <sz val="11"/>
      <color theme="1"/>
      <name val="Arial"/>
      <family val="2"/>
    </font>
    <font>
      <b/>
      <sz val="12"/>
      <color theme="1"/>
      <name val="Arial"/>
      <family val="2"/>
    </font>
    <font>
      <b/>
      <sz val="16"/>
      <color theme="1"/>
      <name val="Arial"/>
      <family val="2"/>
    </font>
    <font>
      <b/>
      <sz val="11"/>
      <color theme="1"/>
      <name val="Arial"/>
      <family val="2"/>
    </font>
    <font>
      <sz val="11"/>
      <color rgb="FFFF0000"/>
      <name val="Arial"/>
      <family val="2"/>
    </font>
    <font>
      <sz val="12"/>
      <color rgb="FFFF0000"/>
      <name val="Arial"/>
      <family val="2"/>
    </font>
    <font>
      <sz val="12"/>
      <color rgb="FFFFFFFF"/>
      <name val="Calibri"/>
      <family val="2"/>
      <scheme val="minor"/>
    </font>
    <font>
      <sz val="12"/>
      <color rgb="FFFFFFFF"/>
      <name val="Arial"/>
      <family val="2"/>
    </font>
    <font>
      <sz val="8"/>
      <name val="Calibri"/>
      <family val="2"/>
      <scheme val="minor"/>
    </font>
    <font>
      <sz val="12"/>
      <name val="Calibri"/>
      <family val="2"/>
      <scheme val="minor"/>
    </font>
    <font>
      <b/>
      <sz val="11"/>
      <color theme="0"/>
      <name val="Calibri"/>
      <family val="2"/>
      <scheme val="minor"/>
    </font>
    <font>
      <sz val="16"/>
      <color theme="1"/>
      <name val="Calibri"/>
      <family val="2"/>
      <scheme val="minor"/>
    </font>
    <font>
      <sz val="12"/>
      <color rgb="FF000000"/>
      <name val="Arial"/>
      <family val="2"/>
    </font>
    <font>
      <b/>
      <sz val="12"/>
      <name val="Arial"/>
      <family val="2"/>
    </font>
    <font>
      <b/>
      <u/>
      <sz val="12"/>
      <color rgb="FF000000"/>
      <name val="Arial"/>
      <family val="2"/>
    </font>
    <font>
      <u/>
      <sz val="12"/>
      <color rgb="FF000000"/>
      <name val="Arial"/>
      <family val="2"/>
    </font>
    <font>
      <b/>
      <u/>
      <sz val="12"/>
      <name val="Arial"/>
      <family val="2"/>
    </font>
    <font>
      <b/>
      <sz val="11"/>
      <color rgb="FF000000"/>
      <name val="Arial"/>
      <family val="2"/>
    </font>
    <font>
      <b/>
      <sz val="12"/>
      <color rgb="FF000000"/>
      <name val="Arial"/>
      <family val="2"/>
    </font>
    <font>
      <b/>
      <sz val="36"/>
      <color rgb="FF000000"/>
      <name val="Calibri"/>
      <family val="2"/>
    </font>
    <font>
      <sz val="10"/>
      <color rgb="FF222222"/>
      <name val="Arial"/>
      <family val="2"/>
    </font>
    <font>
      <b/>
      <sz val="20"/>
      <color rgb="FF000000"/>
      <name val="Calibri"/>
      <family val="2"/>
    </font>
    <font>
      <b/>
      <sz val="12"/>
      <color rgb="FF000000"/>
      <name val="Calibri"/>
      <family val="2"/>
    </font>
  </fonts>
  <fills count="25">
    <fill>
      <patternFill patternType="none"/>
    </fill>
    <fill>
      <patternFill patternType="gray125"/>
    </fill>
    <fill>
      <patternFill patternType="solid">
        <fgColor theme="3"/>
        <bgColor indexed="64"/>
      </patternFill>
    </fill>
    <fill>
      <patternFill patternType="solid">
        <fgColor theme="3" tint="0.79998168889431442"/>
        <bgColor indexed="64"/>
      </patternFill>
    </fill>
    <fill>
      <patternFill patternType="solid">
        <fgColor theme="9" tint="0.39997558519241921"/>
        <bgColor indexed="64"/>
      </patternFill>
    </fill>
    <fill>
      <patternFill patternType="solid">
        <fgColor theme="5" tint="0.39997558519241921"/>
        <bgColor indexed="64"/>
      </patternFill>
    </fill>
    <fill>
      <patternFill patternType="solid">
        <fgColor rgb="FFCCFFCC"/>
        <bgColor indexed="64"/>
      </patternFill>
    </fill>
    <fill>
      <patternFill patternType="solid">
        <fgColor rgb="FFFFEB8A"/>
        <bgColor indexed="64"/>
      </patternFill>
    </fill>
    <fill>
      <patternFill patternType="solid">
        <fgColor rgb="FFD8D8D8"/>
        <bgColor rgb="FFD8D8D8"/>
      </patternFill>
    </fill>
    <fill>
      <patternFill patternType="solid">
        <fgColor rgb="FFFFFFC7"/>
        <bgColor rgb="FFFFFFC7"/>
      </patternFill>
    </fill>
    <fill>
      <patternFill patternType="solid">
        <fgColor rgb="FFCCFFCC"/>
        <bgColor rgb="FFD99594"/>
      </patternFill>
    </fill>
    <fill>
      <patternFill patternType="solid">
        <fgColor rgb="FFFF0000"/>
        <bgColor indexed="64"/>
      </patternFill>
    </fill>
    <fill>
      <patternFill patternType="solid">
        <fgColor theme="0" tint="-0.34998626667073579"/>
        <bgColor indexed="64"/>
      </patternFill>
    </fill>
    <fill>
      <patternFill patternType="solid">
        <fgColor theme="0" tint="-0.34998626667073579"/>
        <bgColor rgb="FFD8D8D8"/>
      </patternFill>
    </fill>
    <fill>
      <patternFill patternType="solid">
        <fgColor theme="5"/>
        <bgColor indexed="64"/>
      </patternFill>
    </fill>
    <fill>
      <patternFill patternType="solid">
        <fgColor indexed="9"/>
        <bgColor indexed="64"/>
      </patternFill>
    </fill>
    <fill>
      <patternFill patternType="solid">
        <fgColor theme="0"/>
        <bgColor indexed="64"/>
      </patternFill>
    </fill>
    <fill>
      <patternFill patternType="solid">
        <fgColor theme="0" tint="-0.249977111117893"/>
        <bgColor indexed="64"/>
      </patternFill>
    </fill>
    <fill>
      <patternFill patternType="solid">
        <fgColor rgb="FF1F497D"/>
        <bgColor rgb="FF000000"/>
      </patternFill>
    </fill>
    <fill>
      <patternFill patternType="solid">
        <fgColor rgb="FFFFEB8A"/>
        <bgColor rgb="FF000000"/>
      </patternFill>
    </fill>
    <fill>
      <patternFill patternType="solid">
        <fgColor theme="0" tint="-0.249977111117893"/>
        <bgColor rgb="FFD8D8D8"/>
      </patternFill>
    </fill>
    <fill>
      <patternFill patternType="solid">
        <fgColor theme="4" tint="0.59999389629810485"/>
        <bgColor rgb="FFC6D9F0"/>
      </patternFill>
    </fill>
    <fill>
      <patternFill patternType="solid">
        <fgColor theme="0"/>
        <bgColor rgb="FFD8D8D8"/>
      </patternFill>
    </fill>
    <fill>
      <patternFill patternType="solid">
        <fgColor theme="4" tint="0.59999389629810485"/>
        <bgColor indexed="64"/>
      </patternFill>
    </fill>
    <fill>
      <patternFill patternType="solid">
        <fgColor rgb="FFF650A7"/>
        <bgColor indexed="64"/>
      </patternFill>
    </fill>
  </fills>
  <borders count="44">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thin">
        <color auto="1"/>
      </left>
      <right/>
      <top/>
      <bottom style="thin">
        <color auto="1"/>
      </bottom>
      <diagonal/>
    </border>
    <border>
      <left style="medium">
        <color auto="1"/>
      </left>
      <right/>
      <top/>
      <bottom/>
      <diagonal/>
    </border>
    <border>
      <left/>
      <right/>
      <top/>
      <bottom style="thin">
        <color auto="1"/>
      </bottom>
      <diagonal/>
    </border>
    <border>
      <left/>
      <right/>
      <top style="thin">
        <color auto="1"/>
      </top>
      <bottom/>
      <diagonal/>
    </border>
    <border>
      <left style="thin">
        <color auto="1"/>
      </left>
      <right/>
      <top/>
      <bottom/>
      <diagonal/>
    </border>
    <border>
      <left style="thin">
        <color auto="1"/>
      </left>
      <right/>
      <top style="thin">
        <color auto="1"/>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medium">
        <color auto="1"/>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medium">
        <color auto="1"/>
      </top>
      <bottom/>
      <diagonal/>
    </border>
    <border>
      <left style="thin">
        <color auto="1"/>
      </left>
      <right/>
      <top style="medium">
        <color auto="1"/>
      </top>
      <bottom style="thin">
        <color auto="1"/>
      </bottom>
      <diagonal/>
    </border>
    <border>
      <left/>
      <right/>
      <top style="medium">
        <color auto="1"/>
      </top>
      <bottom style="thin">
        <color auto="1"/>
      </bottom>
      <diagonal/>
    </border>
    <border>
      <left/>
      <right style="thin">
        <color auto="1"/>
      </right>
      <top style="medium">
        <color auto="1"/>
      </top>
      <bottom style="thin">
        <color auto="1"/>
      </bottom>
      <diagonal/>
    </border>
  </borders>
  <cellStyleXfs count="749">
    <xf numFmtId="0" fontId="0" fillId="0" borderId="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cellStyleXfs>
  <cellXfs count="270">
    <xf numFmtId="0" fontId="0" fillId="0" borderId="0" xfId="0"/>
    <xf numFmtId="0" fontId="4" fillId="6" borderId="6" xfId="0" applyFont="1" applyFill="1" applyBorder="1" applyAlignment="1" applyProtection="1">
      <alignment horizontal="center" vertical="center"/>
      <protection locked="0"/>
    </xf>
    <xf numFmtId="0" fontId="4" fillId="6" borderId="2" xfId="0" applyFont="1" applyFill="1" applyBorder="1" applyAlignment="1" applyProtection="1">
      <alignment horizontal="center" vertical="center"/>
      <protection locked="0"/>
    </xf>
    <xf numFmtId="0" fontId="22" fillId="16" borderId="0" xfId="0" applyFont="1" applyFill="1"/>
    <xf numFmtId="0" fontId="23" fillId="16" borderId="0" xfId="0" applyFont="1" applyFill="1" applyAlignment="1">
      <alignment horizontal="center"/>
    </xf>
    <xf numFmtId="0" fontId="25" fillId="16" borderId="0" xfId="0" applyFont="1" applyFill="1" applyAlignment="1">
      <alignment horizontal="left"/>
    </xf>
    <xf numFmtId="0" fontId="0" fillId="16" borderId="0" xfId="0" applyFill="1"/>
    <xf numFmtId="0" fontId="4" fillId="0" borderId="0" xfId="0" applyFont="1" applyBorder="1" applyAlignment="1">
      <alignment wrapText="1"/>
    </xf>
    <xf numFmtId="0" fontId="22" fillId="6" borderId="24" xfId="0" applyFont="1" applyFill="1" applyBorder="1" applyAlignment="1" applyProtection="1">
      <alignment wrapText="1"/>
      <protection locked="0"/>
    </xf>
    <xf numFmtId="0" fontId="21" fillId="16" borderId="35" xfId="0" applyFont="1" applyFill="1" applyBorder="1" applyAlignment="1" applyProtection="1">
      <alignment horizontal="center" vertical="center" wrapText="1"/>
    </xf>
    <xf numFmtId="0" fontId="21" fillId="16" borderId="0" xfId="0" applyFont="1" applyFill="1" applyBorder="1" applyAlignment="1" applyProtection="1">
      <alignment horizontal="left" vertical="center" wrapText="1"/>
    </xf>
    <xf numFmtId="0" fontId="21" fillId="16" borderId="31" xfId="0" applyFont="1" applyFill="1" applyBorder="1" applyAlignment="1" applyProtection="1">
      <alignment horizontal="left" vertical="center" wrapText="1"/>
    </xf>
    <xf numFmtId="0" fontId="0" fillId="16" borderId="0" xfId="0" applyFill="1" applyBorder="1" applyProtection="1"/>
    <xf numFmtId="0" fontId="0" fillId="16" borderId="31" xfId="0" applyFill="1" applyBorder="1" applyProtection="1"/>
    <xf numFmtId="0" fontId="0" fillId="16" borderId="11" xfId="0" applyFill="1" applyBorder="1" applyProtection="1"/>
    <xf numFmtId="165" fontId="0" fillId="16" borderId="0" xfId="0" applyNumberFormat="1" applyFill="1" applyBorder="1" applyAlignment="1" applyProtection="1">
      <alignment horizontal="center"/>
    </xf>
    <xf numFmtId="0" fontId="0" fillId="16" borderId="32" xfId="0" applyFont="1" applyFill="1" applyBorder="1" applyAlignment="1"/>
    <xf numFmtId="0" fontId="0" fillId="16" borderId="33" xfId="0" applyFont="1" applyFill="1" applyBorder="1" applyAlignment="1"/>
    <xf numFmtId="0" fontId="0" fillId="16" borderId="34" xfId="0" applyFont="1" applyFill="1" applyBorder="1" applyAlignment="1"/>
    <xf numFmtId="0" fontId="4" fillId="16" borderId="30" xfId="0" applyFont="1" applyFill="1" applyBorder="1" applyAlignment="1">
      <alignment horizontal="left" vertical="center" wrapText="1"/>
    </xf>
    <xf numFmtId="0" fontId="4" fillId="16" borderId="26" xfId="0" applyFont="1" applyFill="1" applyBorder="1" applyAlignment="1">
      <alignment horizontal="left" wrapText="1"/>
    </xf>
    <xf numFmtId="0" fontId="35" fillId="16" borderId="25" xfId="0" applyFont="1" applyFill="1" applyBorder="1" applyAlignment="1">
      <alignment horizontal="left" wrapText="1"/>
    </xf>
    <xf numFmtId="0" fontId="0" fillId="0" borderId="0" xfId="0" applyFill="1" applyAlignment="1">
      <alignment horizontal="left"/>
    </xf>
    <xf numFmtId="0" fontId="0" fillId="0" borderId="0" xfId="0" applyAlignment="1">
      <alignment horizontal="left"/>
    </xf>
    <xf numFmtId="0" fontId="4" fillId="16" borderId="26" xfId="0" applyFont="1" applyFill="1" applyBorder="1" applyAlignment="1">
      <alignment horizontal="left" vertical="center" wrapText="1"/>
    </xf>
    <xf numFmtId="0" fontId="35" fillId="16" borderId="30" xfId="0" applyFont="1" applyFill="1" applyBorder="1" applyAlignment="1">
      <alignment horizontal="left" vertical="center" wrapText="1"/>
    </xf>
    <xf numFmtId="0" fontId="35" fillId="17" borderId="25" xfId="0" applyFont="1" applyFill="1" applyBorder="1" applyAlignment="1">
      <alignment horizontal="left" wrapText="1"/>
    </xf>
    <xf numFmtId="0" fontId="35" fillId="16" borderId="30" xfId="0" applyFont="1" applyFill="1" applyBorder="1" applyAlignment="1">
      <alignment horizontal="left" wrapText="1"/>
    </xf>
    <xf numFmtId="0" fontId="34" fillId="21" borderId="38" xfId="0" applyFont="1" applyFill="1" applyBorder="1" applyAlignment="1">
      <alignment horizontal="left" vertical="center" wrapText="1"/>
    </xf>
    <xf numFmtId="3" fontId="34" fillId="10" borderId="38" xfId="0" applyNumberFormat="1" applyFont="1" applyFill="1" applyBorder="1" applyAlignment="1">
      <alignment horizontal="left" vertical="center" wrapText="1"/>
    </xf>
    <xf numFmtId="0" fontId="34" fillId="9" borderId="38" xfId="0" applyFont="1" applyFill="1" applyBorder="1" applyAlignment="1">
      <alignment horizontal="left" vertical="center" wrapText="1"/>
    </xf>
    <xf numFmtId="0" fontId="4" fillId="4" borderId="38" xfId="0" applyFont="1" applyFill="1" applyBorder="1" applyAlignment="1">
      <alignment horizontal="left" vertical="center" wrapText="1"/>
    </xf>
    <xf numFmtId="44" fontId="17" fillId="23" borderId="6" xfId="20" applyFont="1" applyFill="1" applyBorder="1" applyAlignment="1" applyProtection="1">
      <alignment vertical="center" wrapText="1"/>
      <protection locked="0"/>
    </xf>
    <xf numFmtId="164" fontId="35" fillId="14" borderId="3" xfId="0" applyNumberFormat="1" applyFont="1" applyFill="1" applyBorder="1" applyAlignment="1">
      <alignment horizontal="left" vertical="center" wrapText="1"/>
    </xf>
    <xf numFmtId="164" fontId="35" fillId="11" borderId="3" xfId="0" applyNumberFormat="1" applyFont="1" applyFill="1" applyBorder="1" applyAlignment="1">
      <alignment horizontal="left" vertical="center" wrapText="1"/>
    </xf>
    <xf numFmtId="164" fontId="9" fillId="11" borderId="24" xfId="0" applyNumberFormat="1" applyFont="1" applyFill="1" applyBorder="1" applyAlignment="1" applyProtection="1">
      <alignment horizontal="center"/>
    </xf>
    <xf numFmtId="164" fontId="32" fillId="11" borderId="24" xfId="0" applyNumberFormat="1" applyFont="1" applyFill="1" applyBorder="1" applyAlignment="1" applyProtection="1">
      <alignment horizontal="center"/>
    </xf>
    <xf numFmtId="0" fontId="34" fillId="16" borderId="30" xfId="0" applyFont="1" applyFill="1" applyBorder="1" applyAlignment="1">
      <alignment horizontal="left" vertical="top" wrapText="1"/>
    </xf>
    <xf numFmtId="0" fontId="4" fillId="0" borderId="30" xfId="0" applyFont="1" applyBorder="1" applyAlignment="1">
      <alignment vertical="top" wrapText="1"/>
    </xf>
    <xf numFmtId="0" fontId="4" fillId="16" borderId="30" xfId="0" applyFont="1" applyFill="1" applyBorder="1" applyAlignment="1">
      <alignment vertical="top" wrapText="1"/>
    </xf>
    <xf numFmtId="0" fontId="34" fillId="16" borderId="25" xfId="0" applyFont="1" applyFill="1" applyBorder="1" applyAlignment="1">
      <alignment horizontal="left" vertical="top" wrapText="1"/>
    </xf>
    <xf numFmtId="0" fontId="34" fillId="16" borderId="26" xfId="0" applyFont="1" applyFill="1" applyBorder="1" applyAlignment="1">
      <alignment horizontal="left" vertical="top" wrapText="1"/>
    </xf>
    <xf numFmtId="0" fontId="42" fillId="0" borderId="0" xfId="0" applyFont="1" applyAlignment="1">
      <alignment horizontal="right"/>
    </xf>
    <xf numFmtId="0" fontId="35" fillId="17" borderId="24" xfId="0" applyFont="1" applyFill="1" applyBorder="1" applyAlignment="1">
      <alignment vertical="top" wrapText="1"/>
    </xf>
    <xf numFmtId="0" fontId="4" fillId="16" borderId="30" xfId="0" applyFont="1" applyFill="1" applyBorder="1" applyAlignment="1">
      <alignment horizontal="left" vertical="top" wrapText="1"/>
    </xf>
    <xf numFmtId="0" fontId="35" fillId="17" borderId="25" xfId="0" applyFont="1" applyFill="1" applyBorder="1" applyAlignment="1">
      <alignment vertical="top" wrapText="1"/>
    </xf>
    <xf numFmtId="0" fontId="4" fillId="0" borderId="25" xfId="0" applyFont="1" applyFill="1" applyBorder="1" applyAlignment="1">
      <alignment vertical="top" wrapText="1"/>
    </xf>
    <xf numFmtId="0" fontId="4" fillId="16" borderId="26" xfId="0" applyFont="1" applyFill="1" applyBorder="1" applyAlignment="1">
      <alignment vertical="top" wrapText="1"/>
    </xf>
    <xf numFmtId="0" fontId="4" fillId="16" borderId="25" xfId="0" applyFont="1" applyFill="1" applyBorder="1" applyAlignment="1">
      <alignment vertical="top" wrapText="1"/>
    </xf>
    <xf numFmtId="0" fontId="43" fillId="8" borderId="24" xfId="0" applyFont="1" applyFill="1" applyBorder="1" applyAlignment="1">
      <alignment horizontal="center" vertical="center" wrapText="1"/>
    </xf>
    <xf numFmtId="164" fontId="4" fillId="24" borderId="6" xfId="0" applyNumberFormat="1" applyFont="1" applyFill="1" applyBorder="1" applyAlignment="1">
      <alignment horizontal="left" vertical="center" wrapText="1"/>
    </xf>
    <xf numFmtId="0" fontId="5" fillId="2" borderId="6" xfId="0" applyFont="1" applyFill="1" applyBorder="1" applyAlignment="1" applyProtection="1">
      <alignment horizontal="center" vertical="center" wrapText="1"/>
    </xf>
    <xf numFmtId="0" fontId="4" fillId="6" borderId="1" xfId="0" applyFont="1" applyFill="1" applyBorder="1" applyAlignment="1" applyProtection="1">
      <alignment horizontal="center" vertical="center"/>
      <protection locked="0"/>
    </xf>
    <xf numFmtId="0" fontId="5" fillId="2" borderId="5" xfId="0" applyFont="1" applyFill="1" applyBorder="1" applyAlignment="1" applyProtection="1">
      <alignment horizontal="center" vertical="center" wrapText="1"/>
    </xf>
    <xf numFmtId="10" fontId="17" fillId="23" borderId="22" xfId="19" applyNumberFormat="1" applyFont="1" applyFill="1" applyBorder="1" applyAlignment="1" applyProtection="1">
      <alignment horizontal="left" vertical="center" wrapText="1"/>
      <protection locked="0"/>
    </xf>
    <xf numFmtId="10" fontId="17" fillId="23" borderId="6" xfId="19" applyNumberFormat="1" applyFont="1" applyFill="1" applyBorder="1" applyAlignment="1" applyProtection="1">
      <alignment horizontal="left" vertical="center" wrapText="1"/>
      <protection locked="0"/>
    </xf>
    <xf numFmtId="9" fontId="17" fillId="0" borderId="6" xfId="20" applyNumberFormat="1" applyFont="1" applyFill="1" applyBorder="1" applyAlignment="1" applyProtection="1">
      <alignment horizontal="left" vertical="center" wrapText="1"/>
    </xf>
    <xf numFmtId="0" fontId="4" fillId="6" borderId="1" xfId="0" applyFont="1" applyFill="1" applyBorder="1" applyAlignment="1" applyProtection="1">
      <alignment horizontal="center" vertical="center"/>
      <protection locked="0"/>
    </xf>
    <xf numFmtId="0" fontId="5" fillId="2" borderId="6" xfId="0" applyFont="1" applyFill="1" applyBorder="1" applyAlignment="1" applyProtection="1">
      <alignment horizontal="center" vertical="center" wrapText="1"/>
    </xf>
    <xf numFmtId="3" fontId="4" fillId="7" borderId="1" xfId="0" applyNumberFormat="1" applyFont="1" applyFill="1" applyBorder="1" applyAlignment="1" applyProtection="1">
      <alignment horizontal="center" vertical="center" wrapText="1"/>
    </xf>
    <xf numFmtId="0" fontId="0" fillId="0" borderId="0" xfId="0" applyProtection="1"/>
    <xf numFmtId="0" fontId="44" fillId="22" borderId="36" xfId="0" applyFont="1" applyFill="1" applyBorder="1" applyAlignment="1" applyProtection="1">
      <alignment vertical="top" wrapText="1"/>
    </xf>
    <xf numFmtId="0" fontId="11" fillId="22" borderId="0" xfId="0" applyFont="1" applyFill="1" applyBorder="1" applyAlignment="1" applyProtection="1">
      <alignment horizontal="center" vertical="top" wrapText="1"/>
    </xf>
    <xf numFmtId="0" fontId="0" fillId="16" borderId="0" xfId="0" applyFill="1" applyAlignment="1" applyProtection="1">
      <alignment vertical="top"/>
    </xf>
    <xf numFmtId="0" fontId="0" fillId="16" borderId="0" xfId="0" applyFill="1" applyProtection="1"/>
    <xf numFmtId="0" fontId="12" fillId="16" borderId="0" xfId="0" applyFont="1" applyFill="1" applyBorder="1" applyAlignment="1" applyProtection="1">
      <alignment vertical="center" wrapText="1"/>
    </xf>
    <xf numFmtId="0" fontId="12" fillId="16" borderId="0" xfId="0" applyFont="1" applyFill="1" applyBorder="1" applyAlignment="1" applyProtection="1">
      <alignment horizontal="left" vertical="center" wrapText="1"/>
    </xf>
    <xf numFmtId="0" fontId="4" fillId="7" borderId="1" xfId="0" applyFont="1" applyFill="1" applyBorder="1" applyAlignment="1" applyProtection="1">
      <alignment horizontal="center" vertical="center" wrapText="1"/>
    </xf>
    <xf numFmtId="0" fontId="4" fillId="7" borderId="6" xfId="0" applyFont="1" applyFill="1" applyBorder="1" applyAlignment="1" applyProtection="1">
      <alignment horizontal="center" vertical="center" wrapText="1"/>
    </xf>
    <xf numFmtId="164" fontId="0" fillId="4" borderId="6" xfId="0" applyNumberFormat="1" applyFill="1" applyBorder="1" applyAlignment="1" applyProtection="1">
      <alignment horizontal="center" vertical="center"/>
    </xf>
    <xf numFmtId="164" fontId="0" fillId="4" borderId="1" xfId="0" applyNumberFormat="1" applyFill="1" applyBorder="1" applyAlignment="1" applyProtection="1">
      <alignment horizontal="center" vertical="center"/>
    </xf>
    <xf numFmtId="1" fontId="0" fillId="7" borderId="6" xfId="0" applyNumberFormat="1" applyFill="1" applyBorder="1" applyAlignment="1" applyProtection="1">
      <alignment horizontal="center" vertical="center"/>
    </xf>
    <xf numFmtId="164" fontId="31" fillId="24" borderId="6" xfId="0" applyNumberFormat="1" applyFont="1" applyFill="1" applyBorder="1" applyAlignment="1" applyProtection="1">
      <alignment horizontal="center" vertical="center"/>
    </xf>
    <xf numFmtId="3" fontId="4" fillId="12" borderId="15" xfId="0" applyNumberFormat="1" applyFont="1" applyFill="1" applyBorder="1" applyAlignment="1" applyProtection="1">
      <alignment horizontal="center" vertical="center" wrapText="1"/>
    </xf>
    <xf numFmtId="3" fontId="4" fillId="12" borderId="13" xfId="0" applyNumberFormat="1" applyFont="1" applyFill="1" applyBorder="1" applyAlignment="1" applyProtection="1">
      <alignment horizontal="center" vertical="center" wrapText="1"/>
    </xf>
    <xf numFmtId="0" fontId="4" fillId="12" borderId="13" xfId="0" applyFont="1" applyFill="1" applyBorder="1" applyAlignment="1" applyProtection="1">
      <alignment horizontal="center" vertical="center" wrapText="1"/>
    </xf>
    <xf numFmtId="0" fontId="4" fillId="12" borderId="7" xfId="0" applyFont="1" applyFill="1" applyBorder="1" applyAlignment="1" applyProtection="1">
      <alignment horizontal="center" vertical="center" wrapText="1"/>
    </xf>
    <xf numFmtId="0" fontId="4" fillId="7" borderId="3" xfId="0" applyFont="1" applyFill="1" applyBorder="1" applyAlignment="1" applyProtection="1">
      <alignment horizontal="center" vertical="center" wrapText="1"/>
    </xf>
    <xf numFmtId="0" fontId="4" fillId="12" borderId="15" xfId="0" applyFont="1" applyFill="1" applyBorder="1" applyAlignment="1" applyProtection="1">
      <alignment horizontal="center" vertical="center"/>
    </xf>
    <xf numFmtId="0" fontId="4" fillId="12" borderId="13" xfId="0" applyFont="1" applyFill="1" applyBorder="1" applyAlignment="1" applyProtection="1">
      <alignment horizontal="center" vertical="center"/>
    </xf>
    <xf numFmtId="0" fontId="4" fillId="12" borderId="13" xfId="0" applyFont="1" applyFill="1" applyBorder="1" applyAlignment="1" applyProtection="1">
      <alignment horizontal="center" vertical="center"/>
    </xf>
    <xf numFmtId="0" fontId="4" fillId="12" borderId="7" xfId="0" applyFont="1" applyFill="1" applyBorder="1" applyAlignment="1" applyProtection="1">
      <alignment horizontal="center" vertical="center"/>
    </xf>
    <xf numFmtId="164" fontId="0" fillId="4" borderId="2" xfId="0" applyNumberFormat="1" applyFill="1" applyBorder="1" applyAlignment="1" applyProtection="1">
      <alignment horizontal="center" vertical="center"/>
    </xf>
    <xf numFmtId="164" fontId="0" fillId="12" borderId="13" xfId="0" applyNumberFormat="1" applyFill="1" applyBorder="1" applyAlignment="1" applyProtection="1">
      <alignment horizontal="center" vertical="center"/>
    </xf>
    <xf numFmtId="164" fontId="0" fillId="12" borderId="0" xfId="0" applyNumberFormat="1" applyFill="1" applyBorder="1" applyAlignment="1" applyProtection="1">
      <alignment horizontal="center" vertical="center"/>
    </xf>
    <xf numFmtId="3" fontId="4" fillId="12" borderId="10" xfId="0" applyNumberFormat="1" applyFont="1" applyFill="1" applyBorder="1" applyAlignment="1" applyProtection="1">
      <alignment horizontal="center" vertical="center" wrapText="1"/>
    </xf>
    <xf numFmtId="3" fontId="4" fillId="12" borderId="12" xfId="0" applyNumberFormat="1" applyFont="1" applyFill="1" applyBorder="1" applyAlignment="1" applyProtection="1">
      <alignment horizontal="center" vertical="center" wrapText="1"/>
    </xf>
    <xf numFmtId="0" fontId="4" fillId="12" borderId="12" xfId="0" applyFont="1" applyFill="1" applyBorder="1" applyAlignment="1" applyProtection="1">
      <alignment horizontal="center" vertical="center" wrapText="1"/>
    </xf>
    <xf numFmtId="0" fontId="4" fillId="12" borderId="9" xfId="0" applyFont="1" applyFill="1" applyBorder="1" applyAlignment="1" applyProtection="1">
      <alignment horizontal="center" vertical="center" wrapText="1"/>
    </xf>
    <xf numFmtId="0" fontId="4" fillId="12" borderId="10" xfId="0" applyFont="1" applyFill="1" applyBorder="1" applyAlignment="1" applyProtection="1">
      <alignment horizontal="center" vertical="center"/>
    </xf>
    <xf numFmtId="0" fontId="4" fillId="12" borderId="12" xfId="0" applyFont="1" applyFill="1" applyBorder="1" applyAlignment="1" applyProtection="1">
      <alignment horizontal="center" vertical="center"/>
    </xf>
    <xf numFmtId="0" fontId="4" fillId="12" borderId="12" xfId="0" applyFont="1" applyFill="1" applyBorder="1" applyAlignment="1" applyProtection="1">
      <alignment horizontal="center" vertical="center"/>
    </xf>
    <xf numFmtId="0" fontId="4" fillId="12" borderId="9" xfId="0" applyFont="1" applyFill="1" applyBorder="1" applyAlignment="1" applyProtection="1">
      <alignment horizontal="center" vertical="center"/>
    </xf>
    <xf numFmtId="164" fontId="0" fillId="12" borderId="12" xfId="0" applyNumberFormat="1" applyFill="1" applyBorder="1" applyAlignment="1" applyProtection="1">
      <alignment horizontal="center" vertical="center"/>
    </xf>
    <xf numFmtId="164" fontId="31" fillId="5" borderId="6" xfId="0" applyNumberFormat="1" applyFont="1" applyFill="1" applyBorder="1" applyAlignment="1" applyProtection="1">
      <alignment horizontal="center" vertical="center"/>
    </xf>
    <xf numFmtId="3" fontId="4" fillId="7" borderId="6" xfId="0" applyNumberFormat="1" applyFont="1" applyFill="1" applyBorder="1" applyAlignment="1" applyProtection="1">
      <alignment horizontal="center" vertical="center" wrapText="1"/>
    </xf>
    <xf numFmtId="3" fontId="4" fillId="12" borderId="0" xfId="0" applyNumberFormat="1" applyFont="1" applyFill="1" applyBorder="1" applyAlignment="1" applyProtection="1">
      <alignment horizontal="center" vertical="center" wrapText="1"/>
    </xf>
    <xf numFmtId="0" fontId="4" fillId="12" borderId="14" xfId="0" applyFont="1" applyFill="1" applyBorder="1" applyAlignment="1" applyProtection="1">
      <alignment horizontal="center" vertical="center"/>
    </xf>
    <xf numFmtId="0" fontId="4" fillId="12" borderId="0" xfId="0" applyFont="1" applyFill="1" applyBorder="1" applyAlignment="1" applyProtection="1">
      <alignment horizontal="center" vertical="center"/>
    </xf>
    <xf numFmtId="0" fontId="4" fillId="12" borderId="0" xfId="0" applyFont="1" applyFill="1" applyBorder="1" applyAlignment="1" applyProtection="1">
      <alignment horizontal="center" vertical="center"/>
    </xf>
    <xf numFmtId="0" fontId="4" fillId="12" borderId="8" xfId="0" applyFont="1" applyFill="1" applyBorder="1" applyAlignment="1" applyProtection="1">
      <alignment horizontal="center" vertical="center"/>
    </xf>
    <xf numFmtId="0" fontId="4" fillId="12" borderId="7" xfId="0" applyFont="1" applyFill="1" applyBorder="1" applyAlignment="1" applyProtection="1">
      <alignment horizontal="center" vertical="center"/>
    </xf>
    <xf numFmtId="3" fontId="4" fillId="12" borderId="7" xfId="0" applyNumberFormat="1" applyFont="1" applyFill="1" applyBorder="1" applyAlignment="1" applyProtection="1">
      <alignment horizontal="center" vertical="center" wrapText="1"/>
    </xf>
    <xf numFmtId="1" fontId="0" fillId="7" borderId="3" xfId="0" applyNumberFormat="1" applyFill="1" applyBorder="1" applyAlignment="1" applyProtection="1">
      <alignment horizontal="center" vertical="center"/>
    </xf>
    <xf numFmtId="0" fontId="4" fillId="12" borderId="8" xfId="0" applyFont="1" applyFill="1" applyBorder="1" applyAlignment="1" applyProtection="1">
      <alignment horizontal="center" vertical="center"/>
    </xf>
    <xf numFmtId="3" fontId="4" fillId="12" borderId="8" xfId="0" applyNumberFormat="1" applyFont="1" applyFill="1" applyBorder="1" applyAlignment="1" applyProtection="1">
      <alignment horizontal="center" vertical="center" wrapText="1"/>
    </xf>
    <xf numFmtId="0" fontId="4" fillId="12" borderId="9" xfId="0" applyFont="1" applyFill="1" applyBorder="1" applyAlignment="1" applyProtection="1">
      <alignment horizontal="center" vertical="center"/>
    </xf>
    <xf numFmtId="3" fontId="4" fillId="12" borderId="9" xfId="0" applyNumberFormat="1" applyFont="1" applyFill="1" applyBorder="1" applyAlignment="1" applyProtection="1">
      <alignment horizontal="center" vertical="center" wrapText="1"/>
    </xf>
    <xf numFmtId="0" fontId="2" fillId="2" borderId="8" xfId="0" applyFont="1" applyFill="1" applyBorder="1" applyAlignment="1" applyProtection="1">
      <alignment vertical="center"/>
    </xf>
    <xf numFmtId="164" fontId="16" fillId="14" borderId="3" xfId="0" applyNumberFormat="1" applyFont="1" applyFill="1" applyBorder="1" applyAlignment="1" applyProtection="1">
      <alignment horizontal="center" vertical="center"/>
    </xf>
    <xf numFmtId="164" fontId="0" fillId="12" borderId="7" xfId="0" applyNumberFormat="1" applyFill="1" applyBorder="1" applyAlignment="1" applyProtection="1">
      <alignment horizontal="center" vertical="center"/>
    </xf>
    <xf numFmtId="164" fontId="0" fillId="12" borderId="9" xfId="0" applyNumberFormat="1" applyFill="1" applyBorder="1" applyAlignment="1" applyProtection="1">
      <alignment horizontal="center" vertical="center"/>
    </xf>
    <xf numFmtId="164" fontId="16" fillId="11" borderId="3" xfId="0" applyNumberFormat="1" applyFont="1" applyFill="1" applyBorder="1" applyAlignment="1" applyProtection="1">
      <alignment horizontal="center" vertical="center"/>
    </xf>
    <xf numFmtId="164" fontId="0" fillId="3" borderId="6" xfId="0" applyNumberFormat="1" applyFill="1" applyBorder="1" applyAlignment="1" applyProtection="1">
      <alignment horizontal="center" vertical="center"/>
      <protection locked="0"/>
    </xf>
    <xf numFmtId="164" fontId="0" fillId="3" borderId="3" xfId="0" applyNumberFormat="1" applyFill="1" applyBorder="1" applyAlignment="1" applyProtection="1">
      <alignment horizontal="center" vertical="center"/>
      <protection locked="0"/>
    </xf>
    <xf numFmtId="164" fontId="0" fillId="3" borderId="1" xfId="0" applyNumberFormat="1" applyFill="1" applyBorder="1" applyAlignment="1" applyProtection="1">
      <alignment horizontal="center" vertical="center"/>
      <protection locked="0"/>
    </xf>
    <xf numFmtId="0" fontId="44" fillId="22" borderId="32" xfId="0" applyFont="1" applyFill="1" applyBorder="1" applyAlignment="1" applyProtection="1">
      <alignment horizontal="left" vertical="center" wrapText="1"/>
    </xf>
    <xf numFmtId="0" fontId="11" fillId="22" borderId="0" xfId="0" applyFont="1" applyFill="1" applyBorder="1" applyAlignment="1" applyProtection="1">
      <alignment horizontal="center" vertical="center" wrapText="1"/>
    </xf>
    <xf numFmtId="164" fontId="0" fillId="24" borderId="6" xfId="0" applyNumberFormat="1" applyFill="1" applyBorder="1" applyAlignment="1" applyProtection="1">
      <alignment horizontal="center" vertical="center"/>
    </xf>
    <xf numFmtId="3" fontId="0" fillId="0" borderId="0" xfId="0" applyNumberFormat="1" applyProtection="1"/>
    <xf numFmtId="164" fontId="3" fillId="5" borderId="6" xfId="0" applyNumberFormat="1" applyFont="1" applyFill="1" applyBorder="1" applyAlignment="1" applyProtection="1">
      <alignment horizontal="center" vertical="center"/>
    </xf>
    <xf numFmtId="0" fontId="4" fillId="19" borderId="6" xfId="0" applyFont="1" applyFill="1" applyBorder="1" applyAlignment="1" applyProtection="1">
      <alignment horizontal="center" vertical="center" wrapText="1"/>
    </xf>
    <xf numFmtId="0" fontId="11" fillId="20" borderId="16" xfId="0" applyFont="1" applyFill="1" applyBorder="1" applyAlignment="1" applyProtection="1">
      <alignment vertical="center" wrapText="1"/>
    </xf>
    <xf numFmtId="0" fontId="11" fillId="22" borderId="0" xfId="0" applyFont="1" applyFill="1" applyBorder="1" applyAlignment="1" applyProtection="1">
      <alignment vertical="center" wrapText="1"/>
    </xf>
    <xf numFmtId="0" fontId="12" fillId="16" borderId="31" xfId="0" applyFont="1" applyFill="1" applyBorder="1" applyAlignment="1" applyProtection="1">
      <alignment vertical="center" wrapText="1"/>
    </xf>
    <xf numFmtId="0" fontId="12" fillId="0" borderId="0" xfId="0" applyFont="1" applyFill="1" applyBorder="1" applyAlignment="1" applyProtection="1">
      <alignment vertical="center" wrapText="1"/>
    </xf>
    <xf numFmtId="0" fontId="0" fillId="0" borderId="0" xfId="0" applyBorder="1" applyProtection="1"/>
    <xf numFmtId="0" fontId="8" fillId="2" borderId="19" xfId="0" applyFont="1" applyFill="1" applyBorder="1" applyAlignment="1" applyProtection="1">
      <alignment vertical="center" wrapText="1"/>
    </xf>
    <xf numFmtId="0" fontId="8" fillId="2" borderId="6" xfId="0" applyFont="1" applyFill="1" applyBorder="1" applyAlignment="1" applyProtection="1">
      <alignment horizontal="center" vertical="center"/>
    </xf>
    <xf numFmtId="0" fontId="17" fillId="15" borderId="19" xfId="0" applyFont="1" applyFill="1" applyBorder="1" applyAlignment="1" applyProtection="1">
      <alignment vertical="center" wrapText="1"/>
    </xf>
    <xf numFmtId="0" fontId="17" fillId="15" borderId="21" xfId="0" applyFont="1" applyFill="1" applyBorder="1" applyAlignment="1" applyProtection="1">
      <alignment vertical="center" wrapText="1"/>
    </xf>
    <xf numFmtId="0" fontId="0" fillId="16" borderId="32" xfId="0" applyFill="1" applyBorder="1" applyProtection="1"/>
    <xf numFmtId="0" fontId="0" fillId="16" borderId="33" xfId="0" applyFill="1" applyBorder="1" applyProtection="1"/>
    <xf numFmtId="0" fontId="0" fillId="16" borderId="34" xfId="0" applyFill="1" applyBorder="1" applyProtection="1"/>
    <xf numFmtId="0" fontId="19" fillId="16" borderId="30" xfId="0" applyFont="1" applyFill="1" applyBorder="1" applyAlignment="1">
      <alignment horizontal="left" wrapText="1"/>
    </xf>
    <xf numFmtId="0" fontId="4" fillId="6" borderId="15" xfId="0" applyFont="1" applyFill="1" applyBorder="1" applyAlignment="1" applyProtection="1">
      <alignment horizontal="center" vertical="center"/>
      <protection locked="0"/>
    </xf>
    <xf numFmtId="0" fontId="4" fillId="0" borderId="0" xfId="0" applyFont="1" applyFill="1" applyBorder="1" applyAlignment="1">
      <alignment vertical="top" wrapText="1"/>
    </xf>
    <xf numFmtId="0" fontId="19" fillId="17" borderId="25" xfId="0" applyFont="1" applyFill="1" applyBorder="1" applyAlignment="1">
      <alignment vertical="top" wrapText="1"/>
    </xf>
    <xf numFmtId="0" fontId="19" fillId="17" borderId="30" xfId="0" applyFont="1" applyFill="1" applyBorder="1" applyAlignment="1">
      <alignment vertical="top" wrapText="1"/>
    </xf>
    <xf numFmtId="0" fontId="19" fillId="17" borderId="26" xfId="0" quotePrefix="1" applyFont="1" applyFill="1" applyBorder="1" applyAlignment="1">
      <alignment vertical="top" wrapText="1"/>
    </xf>
    <xf numFmtId="0" fontId="19" fillId="17" borderId="25" xfId="0" quotePrefix="1" applyFont="1" applyFill="1" applyBorder="1" applyAlignment="1">
      <alignment vertical="top" wrapText="1"/>
    </xf>
    <xf numFmtId="0" fontId="23" fillId="16" borderId="0" xfId="0" applyFont="1" applyFill="1" applyAlignment="1">
      <alignment horizontal="center"/>
    </xf>
    <xf numFmtId="0" fontId="24" fillId="16" borderId="0" xfId="0" applyFont="1" applyFill="1" applyAlignment="1">
      <alignment horizontal="center" vertical="center"/>
    </xf>
    <xf numFmtId="0" fontId="24" fillId="16" borderId="0" xfId="0" applyFont="1" applyFill="1" applyAlignment="1">
      <alignment horizontal="center"/>
    </xf>
    <xf numFmtId="0" fontId="5" fillId="2" borderId="40" xfId="0" applyFont="1" applyFill="1" applyBorder="1" applyAlignment="1" applyProtection="1">
      <alignment horizontal="center" vertical="center" wrapText="1"/>
    </xf>
    <xf numFmtId="0" fontId="5" fillId="2" borderId="5" xfId="0" applyFont="1" applyFill="1" applyBorder="1" applyAlignment="1" applyProtection="1">
      <alignment horizontal="center" vertical="center" wrapText="1"/>
    </xf>
    <xf numFmtId="0" fontId="5" fillId="2" borderId="41" xfId="0" applyFont="1" applyFill="1" applyBorder="1" applyAlignment="1" applyProtection="1">
      <alignment horizontal="center" vertical="center" wrapText="1"/>
    </xf>
    <xf numFmtId="0" fontId="5" fillId="2" borderId="42" xfId="0" applyFont="1" applyFill="1" applyBorder="1" applyAlignment="1" applyProtection="1">
      <alignment horizontal="center" vertical="center" wrapText="1"/>
    </xf>
    <xf numFmtId="0" fontId="5" fillId="2" borderId="43" xfId="0" applyFont="1" applyFill="1" applyBorder="1" applyAlignment="1" applyProtection="1">
      <alignment horizontal="center" vertical="center" wrapText="1"/>
    </xf>
    <xf numFmtId="0" fontId="15" fillId="0" borderId="2" xfId="0" applyFont="1" applyBorder="1" applyAlignment="1" applyProtection="1">
      <alignment horizontal="center" vertical="center"/>
    </xf>
    <xf numFmtId="0" fontId="15" fillId="0" borderId="4" xfId="0" applyFont="1" applyBorder="1" applyAlignment="1" applyProtection="1">
      <alignment horizontal="center" vertical="center"/>
    </xf>
    <xf numFmtId="0" fontId="4" fillId="6" borderId="1" xfId="0" applyFont="1" applyFill="1" applyBorder="1" applyAlignment="1" applyProtection="1">
      <alignment horizontal="center" vertical="center"/>
      <protection locked="0"/>
    </xf>
    <xf numFmtId="0" fontId="0" fillId="6" borderId="1" xfId="0" applyFill="1" applyBorder="1" applyAlignment="1" applyProtection="1">
      <alignment horizontal="center" vertical="center"/>
      <protection locked="0"/>
    </xf>
    <xf numFmtId="0" fontId="5" fillId="2" borderId="6" xfId="0" applyFont="1" applyFill="1" applyBorder="1" applyAlignment="1" applyProtection="1">
      <alignment horizontal="center" vertical="center" wrapText="1"/>
    </xf>
    <xf numFmtId="0" fontId="4" fillId="12" borderId="13" xfId="0" applyFont="1" applyFill="1" applyBorder="1" applyAlignment="1" applyProtection="1">
      <alignment horizontal="center" vertical="center"/>
    </xf>
    <xf numFmtId="0" fontId="0" fillId="12" borderId="13" xfId="0" applyFill="1" applyBorder="1" applyAlignment="1" applyProtection="1">
      <alignment horizontal="center" vertical="center"/>
    </xf>
    <xf numFmtId="0" fontId="4" fillId="12" borderId="12" xfId="0" applyFont="1" applyFill="1" applyBorder="1" applyAlignment="1" applyProtection="1">
      <alignment horizontal="center" vertical="center"/>
    </xf>
    <xf numFmtId="0" fontId="0" fillId="12" borderId="12" xfId="0" applyFill="1" applyBorder="1" applyAlignment="1" applyProtection="1">
      <alignment horizontal="center" vertical="center"/>
    </xf>
    <xf numFmtId="0" fontId="2" fillId="2" borderId="6" xfId="0" applyFont="1" applyFill="1" applyBorder="1" applyAlignment="1" applyProtection="1">
      <alignment horizontal="center" vertical="center"/>
    </xf>
    <xf numFmtId="0" fontId="2" fillId="2" borderId="2" xfId="0" applyFont="1" applyFill="1" applyBorder="1" applyAlignment="1" applyProtection="1">
      <alignment horizontal="center" vertical="center"/>
    </xf>
    <xf numFmtId="0" fontId="10" fillId="0" borderId="2" xfId="0" applyFont="1" applyBorder="1" applyAlignment="1" applyProtection="1">
      <alignment horizontal="center" vertical="center"/>
    </xf>
    <xf numFmtId="0" fontId="10" fillId="0" borderId="4" xfId="0" applyFont="1" applyBorder="1" applyAlignment="1" applyProtection="1">
      <alignment horizontal="center" vertical="center"/>
    </xf>
    <xf numFmtId="0" fontId="10" fillId="0" borderId="3" xfId="0" applyFont="1" applyBorder="1" applyAlignment="1" applyProtection="1">
      <alignment horizontal="center" vertical="center"/>
    </xf>
    <xf numFmtId="0" fontId="11" fillId="13" borderId="35" xfId="0" applyFont="1" applyFill="1" applyBorder="1" applyAlignment="1" applyProtection="1">
      <alignment horizontal="center" vertical="center" wrapText="1"/>
    </xf>
    <xf numFmtId="0" fontId="11" fillId="13" borderId="36" xfId="0" applyFont="1" applyFill="1" applyBorder="1" applyAlignment="1" applyProtection="1">
      <alignment horizontal="center" vertical="center" wrapText="1"/>
    </xf>
    <xf numFmtId="0" fontId="11" fillId="13" borderId="37" xfId="0" applyFont="1" applyFill="1" applyBorder="1" applyAlignment="1" applyProtection="1">
      <alignment horizontal="center" vertical="center" wrapText="1"/>
    </xf>
    <xf numFmtId="0" fontId="14" fillId="12" borderId="35" xfId="0" applyFont="1" applyFill="1" applyBorder="1" applyAlignment="1" applyProtection="1">
      <alignment horizontal="center" vertical="center"/>
    </xf>
    <xf numFmtId="0" fontId="14" fillId="12" borderId="36" xfId="0" applyFont="1" applyFill="1" applyBorder="1" applyAlignment="1" applyProtection="1">
      <alignment horizontal="center" vertical="center"/>
    </xf>
    <xf numFmtId="0" fontId="14" fillId="12" borderId="37" xfId="0" applyFont="1" applyFill="1" applyBorder="1" applyAlignment="1" applyProtection="1">
      <alignment horizontal="center" vertical="center"/>
    </xf>
    <xf numFmtId="0" fontId="5" fillId="2" borderId="39" xfId="0" applyFont="1" applyFill="1" applyBorder="1" applyAlignment="1" applyProtection="1">
      <alignment horizontal="center" vertical="center" wrapText="1"/>
    </xf>
    <xf numFmtId="0" fontId="44" fillId="22" borderId="36" xfId="0" applyFont="1" applyFill="1" applyBorder="1" applyAlignment="1" applyProtection="1">
      <alignment horizontal="left" vertical="top" wrapText="1"/>
    </xf>
    <xf numFmtId="0" fontId="44" fillId="22" borderId="37" xfId="0" applyFont="1" applyFill="1" applyBorder="1" applyAlignment="1" applyProtection="1">
      <alignment horizontal="left" vertical="top" wrapText="1"/>
    </xf>
    <xf numFmtId="0" fontId="4" fillId="12" borderId="0" xfId="0" applyFont="1" applyFill="1" applyBorder="1" applyAlignment="1" applyProtection="1">
      <alignment horizontal="center" vertical="center"/>
    </xf>
    <xf numFmtId="0" fontId="0" fillId="12" borderId="0" xfId="0" applyFill="1" applyBorder="1" applyAlignment="1" applyProtection="1">
      <alignment horizontal="center" vertical="center"/>
    </xf>
    <xf numFmtId="0" fontId="2" fillId="2" borderId="7" xfId="0" applyFont="1" applyFill="1" applyBorder="1" applyAlignment="1" applyProtection="1">
      <alignment horizontal="center" vertical="center"/>
    </xf>
    <xf numFmtId="0" fontId="2" fillId="2" borderId="8" xfId="0" applyFont="1" applyFill="1" applyBorder="1" applyAlignment="1" applyProtection="1">
      <alignment horizontal="center" vertical="center"/>
    </xf>
    <xf numFmtId="3" fontId="4" fillId="12" borderId="15" xfId="0" applyNumberFormat="1" applyFont="1" applyFill="1" applyBorder="1" applyAlignment="1" applyProtection="1">
      <alignment horizontal="center" vertical="center" wrapText="1"/>
    </xf>
    <xf numFmtId="3" fontId="4" fillId="12" borderId="13" xfId="0" applyNumberFormat="1" applyFont="1" applyFill="1" applyBorder="1" applyAlignment="1" applyProtection="1">
      <alignment horizontal="center" vertical="center" wrapText="1"/>
    </xf>
    <xf numFmtId="3" fontId="4" fillId="12" borderId="7" xfId="0" applyNumberFormat="1" applyFont="1" applyFill="1" applyBorder="1" applyAlignment="1" applyProtection="1">
      <alignment horizontal="center" vertical="center" wrapText="1"/>
    </xf>
    <xf numFmtId="3" fontId="4" fillId="12" borderId="14" xfId="0" applyNumberFormat="1" applyFont="1" applyFill="1" applyBorder="1" applyAlignment="1" applyProtection="1">
      <alignment horizontal="center" vertical="center" wrapText="1"/>
    </xf>
    <xf numFmtId="3" fontId="4" fillId="12" borderId="0" xfId="0" applyNumberFormat="1" applyFont="1" applyFill="1" applyBorder="1" applyAlignment="1" applyProtection="1">
      <alignment horizontal="center" vertical="center" wrapText="1"/>
    </xf>
    <xf numFmtId="3" fontId="4" fillId="12" borderId="8" xfId="0" applyNumberFormat="1" applyFont="1" applyFill="1" applyBorder="1" applyAlignment="1" applyProtection="1">
      <alignment horizontal="center" vertical="center" wrapText="1"/>
    </xf>
    <xf numFmtId="3" fontId="4" fillId="12" borderId="10" xfId="0" applyNumberFormat="1" applyFont="1" applyFill="1" applyBorder="1" applyAlignment="1" applyProtection="1">
      <alignment horizontal="center" vertical="center" wrapText="1"/>
    </xf>
    <xf numFmtId="3" fontId="4" fillId="12" borderId="12" xfId="0" applyNumberFormat="1" applyFont="1" applyFill="1" applyBorder="1" applyAlignment="1" applyProtection="1">
      <alignment horizontal="center" vertical="center" wrapText="1"/>
    </xf>
    <xf numFmtId="0" fontId="3" fillId="2" borderId="6" xfId="0" applyFont="1" applyFill="1" applyBorder="1" applyAlignment="1" applyProtection="1">
      <alignment horizontal="center" vertical="center" wrapText="1"/>
    </xf>
    <xf numFmtId="0" fontId="4" fillId="12" borderId="15" xfId="0" applyFont="1" applyFill="1" applyBorder="1" applyAlignment="1" applyProtection="1">
      <alignment horizontal="center" vertical="center"/>
    </xf>
    <xf numFmtId="0" fontId="4" fillId="12" borderId="7" xfId="0" applyFont="1" applyFill="1" applyBorder="1" applyAlignment="1" applyProtection="1">
      <alignment horizontal="center" vertical="center"/>
    </xf>
    <xf numFmtId="0" fontId="4" fillId="12" borderId="14" xfId="0" applyFont="1" applyFill="1" applyBorder="1" applyAlignment="1" applyProtection="1">
      <alignment horizontal="center" vertical="center"/>
    </xf>
    <xf numFmtId="0" fontId="4" fillId="12" borderId="8" xfId="0" applyFont="1" applyFill="1" applyBorder="1" applyAlignment="1" applyProtection="1">
      <alignment horizontal="center" vertical="center"/>
    </xf>
    <xf numFmtId="0" fontId="4" fillId="12" borderId="10" xfId="0" applyFont="1" applyFill="1" applyBorder="1" applyAlignment="1" applyProtection="1">
      <alignment horizontal="center" vertical="center"/>
    </xf>
    <xf numFmtId="0" fontId="4" fillId="12" borderId="9" xfId="0" applyFont="1" applyFill="1" applyBorder="1" applyAlignment="1" applyProtection="1">
      <alignment horizontal="center" vertical="center"/>
    </xf>
    <xf numFmtId="0" fontId="14" fillId="12" borderId="0" xfId="0" applyFont="1" applyFill="1" applyBorder="1" applyAlignment="1" applyProtection="1">
      <alignment horizontal="center" vertical="center"/>
    </xf>
    <xf numFmtId="0" fontId="10" fillId="0" borderId="12" xfId="0" applyFont="1" applyBorder="1" applyAlignment="1" applyProtection="1">
      <alignment horizontal="center" vertical="center"/>
    </xf>
    <xf numFmtId="3" fontId="4" fillId="12" borderId="9" xfId="0" applyNumberFormat="1" applyFont="1" applyFill="1" applyBorder="1" applyAlignment="1" applyProtection="1">
      <alignment horizontal="center" vertical="center" wrapText="1"/>
    </xf>
    <xf numFmtId="0" fontId="10" fillId="0" borderId="10" xfId="0" applyFont="1" applyBorder="1" applyAlignment="1" applyProtection="1">
      <alignment horizontal="center" vertical="center"/>
    </xf>
    <xf numFmtId="164" fontId="0" fillId="3" borderId="2" xfId="0" applyNumberFormat="1" applyFill="1" applyBorder="1" applyAlignment="1" applyProtection="1">
      <alignment horizontal="center" vertical="center"/>
      <protection locked="0"/>
    </xf>
    <xf numFmtId="164" fontId="0" fillId="3" borderId="3" xfId="0" applyNumberFormat="1" applyFill="1" applyBorder="1" applyAlignment="1" applyProtection="1">
      <alignment horizontal="center" vertical="center"/>
      <protection locked="0"/>
    </xf>
    <xf numFmtId="0" fontId="3" fillId="2" borderId="1" xfId="0" applyFont="1" applyFill="1" applyBorder="1" applyAlignment="1" applyProtection="1">
      <alignment horizontal="center" vertical="center" wrapText="1"/>
    </xf>
    <xf numFmtId="0" fontId="3" fillId="2" borderId="5" xfId="0" applyFont="1" applyFill="1" applyBorder="1" applyAlignment="1" applyProtection="1">
      <alignment horizontal="center" vertical="center" wrapText="1"/>
    </xf>
    <xf numFmtId="0" fontId="28" fillId="18" borderId="1" xfId="0" applyFont="1" applyFill="1" applyBorder="1" applyAlignment="1" applyProtection="1">
      <alignment horizontal="center" vertical="center" wrapText="1"/>
    </xf>
    <xf numFmtId="0" fontId="28" fillId="18" borderId="5" xfId="0" applyFont="1" applyFill="1" applyBorder="1" applyAlignment="1" applyProtection="1">
      <alignment horizontal="center" vertical="center" wrapText="1"/>
    </xf>
    <xf numFmtId="0" fontId="5" fillId="2" borderId="15" xfId="0" applyFont="1" applyFill="1" applyBorder="1" applyAlignment="1" applyProtection="1">
      <alignment horizontal="center" vertical="center" wrapText="1"/>
    </xf>
    <xf numFmtId="0" fontId="5" fillId="2" borderId="7" xfId="0" applyFont="1" applyFill="1" applyBorder="1" applyAlignment="1" applyProtection="1">
      <alignment horizontal="center" vertical="center" wrapText="1"/>
    </xf>
    <xf numFmtId="0" fontId="5" fillId="2" borderId="10" xfId="0" applyFont="1" applyFill="1" applyBorder="1" applyAlignment="1" applyProtection="1">
      <alignment horizontal="center" vertical="center" wrapText="1"/>
    </xf>
    <xf numFmtId="0" fontId="5" fillId="2" borderId="9" xfId="0" applyFont="1" applyFill="1" applyBorder="1" applyAlignment="1" applyProtection="1">
      <alignment horizontal="center" vertical="center" wrapText="1"/>
    </xf>
    <xf numFmtId="0" fontId="39" fillId="17" borderId="35" xfId="0" applyFont="1" applyFill="1" applyBorder="1" applyAlignment="1" applyProtection="1">
      <alignment horizontal="left" vertical="top" wrapText="1"/>
    </xf>
    <xf numFmtId="0" fontId="39" fillId="17" borderId="36" xfId="0" applyFont="1" applyFill="1" applyBorder="1" applyAlignment="1" applyProtection="1">
      <alignment horizontal="left" vertical="top" wrapText="1"/>
    </xf>
    <xf numFmtId="0" fontId="39" fillId="17" borderId="37" xfId="0" applyFont="1" applyFill="1" applyBorder="1" applyAlignment="1" applyProtection="1">
      <alignment horizontal="left" vertical="top" wrapText="1"/>
    </xf>
    <xf numFmtId="0" fontId="4" fillId="23" borderId="35" xfId="0" applyFont="1" applyFill="1" applyBorder="1" applyAlignment="1" applyProtection="1">
      <alignment horizontal="left" vertical="top" wrapText="1"/>
    </xf>
    <xf numFmtId="0" fontId="4" fillId="23" borderId="36" xfId="0" applyFont="1" applyFill="1" applyBorder="1" applyAlignment="1" applyProtection="1">
      <alignment horizontal="left" vertical="top" wrapText="1"/>
    </xf>
    <xf numFmtId="0" fontId="4" fillId="23" borderId="37" xfId="0" applyFont="1" applyFill="1" applyBorder="1" applyAlignment="1" applyProtection="1">
      <alignment horizontal="left" vertical="top" wrapText="1"/>
    </xf>
    <xf numFmtId="0" fontId="4" fillId="6" borderId="35" xfId="0" applyFont="1" applyFill="1" applyBorder="1" applyAlignment="1" applyProtection="1">
      <alignment horizontal="left" vertical="top" wrapText="1"/>
    </xf>
    <xf numFmtId="0" fontId="4" fillId="6" borderId="36" xfId="0" applyFont="1" applyFill="1" applyBorder="1" applyAlignment="1" applyProtection="1">
      <alignment horizontal="left" vertical="top" wrapText="1"/>
    </xf>
    <xf numFmtId="0" fontId="4" fillId="6" borderId="37" xfId="0" applyFont="1" applyFill="1" applyBorder="1" applyAlignment="1" applyProtection="1">
      <alignment horizontal="left" vertical="top" wrapText="1"/>
    </xf>
    <xf numFmtId="0" fontId="44" fillId="22" borderId="33" xfId="0" applyFont="1" applyFill="1" applyBorder="1" applyAlignment="1" applyProtection="1">
      <alignment horizontal="left" vertical="center" wrapText="1"/>
    </xf>
    <xf numFmtId="0" fontId="44" fillId="22" borderId="34" xfId="0" applyFont="1" applyFill="1" applyBorder="1" applyAlignment="1" applyProtection="1">
      <alignment horizontal="left" vertical="center" wrapText="1"/>
    </xf>
    <xf numFmtId="0" fontId="41" fillId="13" borderId="36" xfId="0" applyFont="1" applyFill="1" applyBorder="1" applyAlignment="1" applyProtection="1">
      <alignment horizontal="center" vertical="center" wrapText="1"/>
    </xf>
    <xf numFmtId="0" fontId="41" fillId="13" borderId="37" xfId="0" applyFont="1" applyFill="1" applyBorder="1" applyAlignment="1" applyProtection="1">
      <alignment horizontal="center" vertical="center" wrapText="1"/>
    </xf>
    <xf numFmtId="0" fontId="29" fillId="18" borderId="1" xfId="0" applyFont="1" applyFill="1" applyBorder="1" applyAlignment="1" applyProtection="1">
      <alignment horizontal="center" vertical="center" wrapText="1"/>
    </xf>
    <xf numFmtId="0" fontId="29" fillId="18" borderId="5" xfId="0" applyFont="1" applyFill="1" applyBorder="1" applyAlignment="1" applyProtection="1">
      <alignment horizontal="center" vertical="center" wrapText="1"/>
    </xf>
    <xf numFmtId="0" fontId="40" fillId="17" borderId="16" xfId="0" applyFont="1" applyFill="1" applyBorder="1" applyAlignment="1" applyProtection="1">
      <alignment horizontal="left" vertical="center" wrapText="1"/>
    </xf>
    <xf numFmtId="0" fontId="40" fillId="17" borderId="17" xfId="0" applyFont="1" applyFill="1" applyBorder="1" applyAlignment="1" applyProtection="1">
      <alignment horizontal="left" vertical="center" wrapText="1"/>
    </xf>
    <xf numFmtId="0" fontId="40" fillId="17" borderId="18" xfId="0" applyFont="1" applyFill="1" applyBorder="1" applyAlignment="1" applyProtection="1">
      <alignment horizontal="left" vertical="center" wrapText="1"/>
    </xf>
    <xf numFmtId="0" fontId="4" fillId="23" borderId="35" xfId="0" applyFont="1" applyFill="1" applyBorder="1" applyAlignment="1" applyProtection="1">
      <alignment horizontal="left" wrapText="1"/>
    </xf>
    <xf numFmtId="0" fontId="4" fillId="23" borderId="36" xfId="0" applyFont="1" applyFill="1" applyBorder="1" applyAlignment="1" applyProtection="1">
      <alignment horizontal="left" wrapText="1"/>
    </xf>
    <xf numFmtId="0" fontId="4" fillId="23" borderId="37" xfId="0" applyFont="1" applyFill="1" applyBorder="1" applyAlignment="1" applyProtection="1">
      <alignment horizontal="left" wrapText="1"/>
    </xf>
    <xf numFmtId="0" fontId="4" fillId="6" borderId="35" xfId="0" applyFont="1" applyFill="1" applyBorder="1" applyAlignment="1" applyProtection="1">
      <alignment horizontal="left" wrapText="1"/>
    </xf>
    <xf numFmtId="0" fontId="4" fillId="6" borderId="36" xfId="0" applyFont="1" applyFill="1" applyBorder="1" applyAlignment="1" applyProtection="1">
      <alignment horizontal="left" wrapText="1"/>
    </xf>
    <xf numFmtId="0" fontId="4" fillId="6" borderId="37" xfId="0" applyFont="1" applyFill="1" applyBorder="1" applyAlignment="1" applyProtection="1">
      <alignment horizontal="left" wrapText="1"/>
    </xf>
    <xf numFmtId="0" fontId="9" fillId="12" borderId="0" xfId="0" applyFont="1" applyFill="1" applyBorder="1" applyAlignment="1" applyProtection="1">
      <alignment horizontal="center" vertical="center"/>
    </xf>
    <xf numFmtId="0" fontId="43" fillId="20" borderId="35" xfId="0" applyFont="1" applyFill="1" applyBorder="1" applyAlignment="1">
      <alignment horizontal="center" vertical="center" wrapText="1"/>
    </xf>
    <xf numFmtId="0" fontId="43" fillId="20" borderId="36" xfId="0" applyFont="1" applyFill="1" applyBorder="1" applyAlignment="1">
      <alignment horizontal="center" vertical="center" wrapText="1"/>
    </xf>
    <xf numFmtId="0" fontId="43" fillId="20" borderId="37" xfId="0" applyFont="1" applyFill="1" applyBorder="1" applyAlignment="1">
      <alignment horizontal="center" vertical="center" wrapText="1"/>
    </xf>
    <xf numFmtId="0" fontId="20" fillId="0" borderId="35" xfId="0" applyFont="1" applyBorder="1" applyAlignment="1" applyProtection="1">
      <alignment horizontal="left"/>
    </xf>
    <xf numFmtId="0" fontId="20" fillId="0" borderId="36" xfId="0" applyFont="1" applyBorder="1" applyAlignment="1" applyProtection="1">
      <alignment horizontal="left"/>
    </xf>
    <xf numFmtId="0" fontId="20" fillId="0" borderId="37" xfId="0" applyFont="1" applyBorder="1" applyAlignment="1" applyProtection="1">
      <alignment horizontal="left"/>
    </xf>
    <xf numFmtId="0" fontId="33" fillId="0" borderId="35" xfId="0" applyFont="1" applyBorder="1" applyAlignment="1" applyProtection="1">
      <alignment horizontal="left"/>
    </xf>
    <xf numFmtId="0" fontId="33" fillId="0" borderId="36" xfId="0" applyFont="1" applyBorder="1" applyAlignment="1" applyProtection="1">
      <alignment horizontal="left"/>
    </xf>
    <xf numFmtId="0" fontId="33" fillId="0" borderId="37" xfId="0" applyFont="1" applyBorder="1" applyAlignment="1" applyProtection="1">
      <alignment horizontal="left"/>
    </xf>
    <xf numFmtId="0" fontId="21" fillId="16" borderId="36" xfId="0" applyFont="1" applyFill="1" applyBorder="1" applyAlignment="1" applyProtection="1">
      <alignment horizontal="center" vertical="center" wrapText="1"/>
    </xf>
    <xf numFmtId="0" fontId="21" fillId="16" borderId="37" xfId="0" applyFont="1" applyFill="1" applyBorder="1" applyAlignment="1" applyProtection="1">
      <alignment horizontal="center" vertical="center" wrapText="1"/>
    </xf>
    <xf numFmtId="0" fontId="43" fillId="20" borderId="17" xfId="0" applyFont="1" applyFill="1" applyBorder="1" applyAlignment="1" applyProtection="1">
      <alignment horizontal="center" vertical="center" wrapText="1"/>
    </xf>
    <xf numFmtId="0" fontId="43" fillId="20" borderId="18" xfId="0" applyFont="1" applyFill="1" applyBorder="1" applyAlignment="1" applyProtection="1">
      <alignment horizontal="center" vertical="center" wrapText="1"/>
    </xf>
    <xf numFmtId="44" fontId="17" fillId="23" borderId="6" xfId="20" applyFont="1" applyFill="1" applyBorder="1" applyAlignment="1" applyProtection="1">
      <alignment horizontal="left" vertical="center" wrapText="1"/>
      <protection locked="0"/>
    </xf>
    <xf numFmtId="44" fontId="17" fillId="23" borderId="20" xfId="20" applyFont="1" applyFill="1" applyBorder="1" applyAlignment="1" applyProtection="1">
      <alignment horizontal="left" vertical="center" wrapText="1"/>
      <protection locked="0"/>
    </xf>
    <xf numFmtId="3" fontId="13" fillId="16" borderId="11" xfId="0" applyNumberFormat="1" applyFont="1" applyFill="1" applyBorder="1" applyAlignment="1" applyProtection="1">
      <alignment horizontal="center" vertical="center" wrapText="1"/>
    </xf>
    <xf numFmtId="3" fontId="13" fillId="16" borderId="0" xfId="0" applyNumberFormat="1" applyFont="1" applyFill="1" applyBorder="1" applyAlignment="1" applyProtection="1">
      <alignment horizontal="center" vertical="center" wrapText="1"/>
    </xf>
    <xf numFmtId="10" fontId="17" fillId="23" borderId="6" xfId="19" applyNumberFormat="1" applyFont="1" applyFill="1" applyBorder="1" applyAlignment="1" applyProtection="1">
      <alignment horizontal="left" vertical="center" wrapText="1"/>
      <protection locked="0"/>
    </xf>
    <xf numFmtId="10" fontId="17" fillId="23" borderId="20" xfId="19" applyNumberFormat="1" applyFont="1" applyFill="1" applyBorder="1" applyAlignment="1" applyProtection="1">
      <alignment horizontal="left" vertical="center" wrapText="1"/>
      <protection locked="0"/>
    </xf>
    <xf numFmtId="0" fontId="18" fillId="15" borderId="19" xfId="0" applyFont="1" applyFill="1" applyBorder="1" applyAlignment="1" applyProtection="1">
      <alignment horizontal="center"/>
    </xf>
    <xf numFmtId="0" fontId="18" fillId="15" borderId="6" xfId="0" applyFont="1" applyFill="1" applyBorder="1" applyAlignment="1" applyProtection="1">
      <alignment horizontal="center"/>
    </xf>
    <xf numFmtId="0" fontId="18" fillId="15" borderId="20" xfId="0" applyFont="1" applyFill="1" applyBorder="1" applyAlignment="1" applyProtection="1">
      <alignment horizontal="center"/>
    </xf>
    <xf numFmtId="0" fontId="19" fillId="12" borderId="27" xfId="0" applyFont="1" applyFill="1" applyBorder="1" applyAlignment="1" applyProtection="1">
      <alignment horizontal="center" vertical="center"/>
    </xf>
    <xf numFmtId="0" fontId="19" fillId="12" borderId="28" xfId="0" applyFont="1" applyFill="1" applyBorder="1" applyAlignment="1" applyProtection="1">
      <alignment horizontal="center" vertical="center"/>
    </xf>
    <xf numFmtId="0" fontId="19" fillId="12" borderId="29" xfId="0" applyFont="1" applyFill="1" applyBorder="1" applyAlignment="1" applyProtection="1">
      <alignment horizontal="center" vertical="center"/>
    </xf>
    <xf numFmtId="0" fontId="8" fillId="2" borderId="19" xfId="0" applyFont="1" applyFill="1" applyBorder="1" applyAlignment="1" applyProtection="1">
      <alignment horizontal="left" vertical="center"/>
    </xf>
    <xf numFmtId="0" fontId="8" fillId="2" borderId="6" xfId="0" applyFont="1" applyFill="1" applyBorder="1" applyAlignment="1" applyProtection="1">
      <alignment horizontal="left" vertical="center"/>
    </xf>
    <xf numFmtId="0" fontId="8" fillId="2" borderId="20" xfId="0" applyFont="1" applyFill="1" applyBorder="1" applyAlignment="1" applyProtection="1">
      <alignment horizontal="left" vertical="center"/>
    </xf>
    <xf numFmtId="9" fontId="17" fillId="0" borderId="6" xfId="20" applyNumberFormat="1" applyFont="1" applyFill="1" applyBorder="1" applyAlignment="1" applyProtection="1">
      <alignment horizontal="left" vertical="center" wrapText="1"/>
    </xf>
    <xf numFmtId="9" fontId="17" fillId="0" borderId="20" xfId="20" applyNumberFormat="1" applyFont="1" applyFill="1" applyBorder="1" applyAlignment="1" applyProtection="1">
      <alignment horizontal="left" vertical="center" wrapText="1"/>
    </xf>
    <xf numFmtId="0" fontId="40" fillId="17" borderId="35" xfId="0" applyFont="1" applyFill="1" applyBorder="1" applyAlignment="1" applyProtection="1">
      <alignment horizontal="left" vertical="center" wrapText="1"/>
    </xf>
    <xf numFmtId="0" fontId="40" fillId="17" borderId="36" xfId="0" applyFont="1" applyFill="1" applyBorder="1" applyAlignment="1" applyProtection="1">
      <alignment horizontal="left" vertical="center" wrapText="1"/>
    </xf>
    <xf numFmtId="0" fontId="40" fillId="17" borderId="37" xfId="0" applyFont="1" applyFill="1" applyBorder="1" applyAlignment="1" applyProtection="1">
      <alignment horizontal="left" vertical="center" wrapText="1"/>
    </xf>
    <xf numFmtId="0" fontId="8" fillId="2" borderId="6" xfId="0" applyFont="1" applyFill="1" applyBorder="1" applyAlignment="1" applyProtection="1">
      <alignment horizontal="center" vertical="center"/>
    </xf>
    <xf numFmtId="0" fontId="8" fillId="2" borderId="20" xfId="0" applyFont="1" applyFill="1" applyBorder="1" applyAlignment="1" applyProtection="1">
      <alignment horizontal="center" vertical="center"/>
    </xf>
    <xf numFmtId="44" fontId="17" fillId="23" borderId="6" xfId="20" applyFont="1" applyFill="1" applyBorder="1" applyAlignment="1" applyProtection="1">
      <alignment horizontal="center" vertical="center" wrapText="1"/>
      <protection locked="0"/>
    </xf>
    <xf numFmtId="44" fontId="17" fillId="23" borderId="20" xfId="20" applyFont="1" applyFill="1" applyBorder="1" applyAlignment="1" applyProtection="1">
      <alignment horizontal="center" vertical="center" wrapText="1"/>
      <protection locked="0"/>
    </xf>
    <xf numFmtId="10" fontId="17" fillId="23" borderId="22" xfId="19" applyNumberFormat="1" applyFont="1" applyFill="1" applyBorder="1" applyAlignment="1" applyProtection="1">
      <alignment horizontal="left" vertical="center" wrapText="1"/>
      <protection locked="0"/>
    </xf>
    <xf numFmtId="10" fontId="17" fillId="23" borderId="23" xfId="19" applyNumberFormat="1" applyFont="1" applyFill="1" applyBorder="1" applyAlignment="1" applyProtection="1">
      <alignment horizontal="left" vertical="center" wrapText="1"/>
      <protection locked="0"/>
    </xf>
    <xf numFmtId="0" fontId="19" fillId="16" borderId="25" xfId="0" applyFont="1" applyFill="1" applyBorder="1" applyAlignment="1">
      <alignment horizontal="left" vertical="center" wrapText="1"/>
    </xf>
  </cellXfs>
  <cellStyles count="749">
    <cellStyle name="Comma" xfId="19" builtinId="3"/>
    <cellStyle name="Currency" xfId="20" builtinId="4"/>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Followed Hyperlink" xfId="72" builtinId="9" hidden="1"/>
    <cellStyle name="Followed Hyperlink" xfId="74" builtinId="9" hidden="1"/>
    <cellStyle name="Followed Hyperlink" xfId="76" builtinId="9" hidden="1"/>
    <cellStyle name="Followed Hyperlink" xfId="78" builtinId="9" hidden="1"/>
    <cellStyle name="Followed Hyperlink" xfId="80" builtinId="9" hidden="1"/>
    <cellStyle name="Followed Hyperlink" xfId="82" builtinId="9" hidden="1"/>
    <cellStyle name="Followed Hyperlink" xfId="84" builtinId="9" hidden="1"/>
    <cellStyle name="Followed Hyperlink" xfId="86" builtinId="9" hidden="1"/>
    <cellStyle name="Followed Hyperlink" xfId="88" builtinId="9" hidden="1"/>
    <cellStyle name="Followed Hyperlink" xfId="90" builtinId="9" hidden="1"/>
    <cellStyle name="Followed Hyperlink" xfId="92" builtinId="9" hidden="1"/>
    <cellStyle name="Followed Hyperlink" xfId="94" builtinId="9" hidden="1"/>
    <cellStyle name="Followed Hyperlink" xfId="96" builtinId="9" hidden="1"/>
    <cellStyle name="Followed Hyperlink" xfId="98" builtinId="9" hidden="1"/>
    <cellStyle name="Followed Hyperlink" xfId="100" builtinId="9" hidden="1"/>
    <cellStyle name="Followed Hyperlink" xfId="102" builtinId="9" hidden="1"/>
    <cellStyle name="Followed Hyperlink" xfId="104" builtinId="9" hidden="1"/>
    <cellStyle name="Followed Hyperlink" xfId="106" builtinId="9" hidden="1"/>
    <cellStyle name="Followed Hyperlink" xfId="108" builtinId="9" hidden="1"/>
    <cellStyle name="Followed Hyperlink" xfId="110" builtinId="9" hidden="1"/>
    <cellStyle name="Followed Hyperlink" xfId="112" builtinId="9" hidden="1"/>
    <cellStyle name="Followed Hyperlink" xfId="114" builtinId="9" hidden="1"/>
    <cellStyle name="Followed Hyperlink" xfId="116" builtinId="9" hidden="1"/>
    <cellStyle name="Followed Hyperlink" xfId="118" builtinId="9" hidden="1"/>
    <cellStyle name="Followed Hyperlink" xfId="120" builtinId="9" hidden="1"/>
    <cellStyle name="Followed Hyperlink" xfId="122" builtinId="9" hidden="1"/>
    <cellStyle name="Followed Hyperlink" xfId="124" builtinId="9" hidden="1"/>
    <cellStyle name="Followed Hyperlink" xfId="126" builtinId="9" hidden="1"/>
    <cellStyle name="Followed Hyperlink" xfId="128" builtinId="9" hidden="1"/>
    <cellStyle name="Followed Hyperlink" xfId="130" builtinId="9" hidden="1"/>
    <cellStyle name="Followed Hyperlink" xfId="132" builtinId="9" hidden="1"/>
    <cellStyle name="Followed Hyperlink" xfId="134" builtinId="9" hidden="1"/>
    <cellStyle name="Followed Hyperlink" xfId="136" builtinId="9" hidden="1"/>
    <cellStyle name="Followed Hyperlink" xfId="138" builtinId="9" hidden="1"/>
    <cellStyle name="Followed Hyperlink" xfId="140" builtinId="9" hidden="1"/>
    <cellStyle name="Followed Hyperlink" xfId="142" builtinId="9" hidden="1"/>
    <cellStyle name="Followed Hyperlink" xfId="144" builtinId="9" hidden="1"/>
    <cellStyle name="Followed Hyperlink" xfId="146" builtinId="9" hidden="1"/>
    <cellStyle name="Followed Hyperlink" xfId="148" builtinId="9" hidden="1"/>
    <cellStyle name="Followed Hyperlink" xfId="150" builtinId="9" hidden="1"/>
    <cellStyle name="Followed Hyperlink" xfId="152" builtinId="9" hidden="1"/>
    <cellStyle name="Followed Hyperlink" xfId="154" builtinId="9" hidden="1"/>
    <cellStyle name="Followed Hyperlink" xfId="156" builtinId="9" hidden="1"/>
    <cellStyle name="Followed Hyperlink" xfId="158" builtinId="9" hidden="1"/>
    <cellStyle name="Followed Hyperlink" xfId="160" builtinId="9" hidden="1"/>
    <cellStyle name="Followed Hyperlink" xfId="162" builtinId="9" hidden="1"/>
    <cellStyle name="Followed Hyperlink" xfId="164" builtinId="9" hidden="1"/>
    <cellStyle name="Followed Hyperlink" xfId="166" builtinId="9" hidden="1"/>
    <cellStyle name="Followed Hyperlink" xfId="168" builtinId="9" hidden="1"/>
    <cellStyle name="Followed Hyperlink" xfId="170" builtinId="9" hidden="1"/>
    <cellStyle name="Followed Hyperlink" xfId="172" builtinId="9" hidden="1"/>
    <cellStyle name="Followed Hyperlink" xfId="174" builtinId="9" hidden="1"/>
    <cellStyle name="Followed Hyperlink" xfId="176" builtinId="9" hidden="1"/>
    <cellStyle name="Followed Hyperlink" xfId="178" builtinId="9" hidden="1"/>
    <cellStyle name="Followed Hyperlink" xfId="180" builtinId="9" hidden="1"/>
    <cellStyle name="Followed Hyperlink" xfId="182" builtinId="9" hidden="1"/>
    <cellStyle name="Followed Hyperlink" xfId="184" builtinId="9" hidden="1"/>
    <cellStyle name="Followed Hyperlink" xfId="186" builtinId="9" hidden="1"/>
    <cellStyle name="Followed Hyperlink" xfId="188" builtinId="9" hidden="1"/>
    <cellStyle name="Followed Hyperlink" xfId="190" builtinId="9" hidden="1"/>
    <cellStyle name="Followed Hyperlink" xfId="192" builtinId="9" hidden="1"/>
    <cellStyle name="Followed Hyperlink" xfId="194" builtinId="9" hidden="1"/>
    <cellStyle name="Followed Hyperlink" xfId="196" builtinId="9" hidden="1"/>
    <cellStyle name="Followed Hyperlink" xfId="198" builtinId="9" hidden="1"/>
    <cellStyle name="Followed Hyperlink" xfId="200" builtinId="9" hidden="1"/>
    <cellStyle name="Followed Hyperlink" xfId="202" builtinId="9" hidden="1"/>
    <cellStyle name="Followed Hyperlink" xfId="204" builtinId="9" hidden="1"/>
    <cellStyle name="Followed Hyperlink" xfId="206" builtinId="9" hidden="1"/>
    <cellStyle name="Followed Hyperlink" xfId="208" builtinId="9" hidden="1"/>
    <cellStyle name="Followed Hyperlink" xfId="210" builtinId="9" hidden="1"/>
    <cellStyle name="Followed Hyperlink" xfId="212" builtinId="9" hidden="1"/>
    <cellStyle name="Followed Hyperlink" xfId="214" builtinId="9" hidden="1"/>
    <cellStyle name="Followed Hyperlink" xfId="216" builtinId="9" hidden="1"/>
    <cellStyle name="Followed Hyperlink" xfId="218" builtinId="9" hidden="1"/>
    <cellStyle name="Followed Hyperlink" xfId="220" builtinId="9" hidden="1"/>
    <cellStyle name="Followed Hyperlink" xfId="222" builtinId="9" hidden="1"/>
    <cellStyle name="Followed Hyperlink" xfId="224" builtinId="9" hidden="1"/>
    <cellStyle name="Followed Hyperlink" xfId="226" builtinId="9" hidden="1"/>
    <cellStyle name="Followed Hyperlink" xfId="228" builtinId="9" hidden="1"/>
    <cellStyle name="Followed Hyperlink" xfId="230" builtinId="9" hidden="1"/>
    <cellStyle name="Followed Hyperlink" xfId="232" builtinId="9" hidden="1"/>
    <cellStyle name="Followed Hyperlink" xfId="234" builtinId="9" hidden="1"/>
    <cellStyle name="Followed Hyperlink" xfId="236" builtinId="9" hidden="1"/>
    <cellStyle name="Followed Hyperlink" xfId="238" builtinId="9" hidden="1"/>
    <cellStyle name="Followed Hyperlink" xfId="240" builtinId="9" hidden="1"/>
    <cellStyle name="Followed Hyperlink" xfId="242" builtinId="9" hidden="1"/>
    <cellStyle name="Followed Hyperlink" xfId="244" builtinId="9" hidden="1"/>
    <cellStyle name="Followed Hyperlink" xfId="246" builtinId="9" hidden="1"/>
    <cellStyle name="Followed Hyperlink" xfId="248" builtinId="9" hidden="1"/>
    <cellStyle name="Followed Hyperlink" xfId="250" builtinId="9" hidden="1"/>
    <cellStyle name="Followed Hyperlink" xfId="252" builtinId="9" hidden="1"/>
    <cellStyle name="Followed Hyperlink" xfId="254" builtinId="9" hidden="1"/>
    <cellStyle name="Followed Hyperlink" xfId="256" builtinId="9" hidden="1"/>
    <cellStyle name="Followed Hyperlink" xfId="258" builtinId="9" hidden="1"/>
    <cellStyle name="Followed Hyperlink" xfId="260" builtinId="9" hidden="1"/>
    <cellStyle name="Followed Hyperlink" xfId="262" builtinId="9" hidden="1"/>
    <cellStyle name="Followed Hyperlink" xfId="264" builtinId="9" hidden="1"/>
    <cellStyle name="Followed Hyperlink" xfId="266" builtinId="9" hidden="1"/>
    <cellStyle name="Followed Hyperlink" xfId="268" builtinId="9" hidden="1"/>
    <cellStyle name="Followed Hyperlink" xfId="270" builtinId="9" hidden="1"/>
    <cellStyle name="Followed Hyperlink" xfId="272" builtinId="9" hidden="1"/>
    <cellStyle name="Followed Hyperlink" xfId="274" builtinId="9" hidden="1"/>
    <cellStyle name="Followed Hyperlink" xfId="276" builtinId="9" hidden="1"/>
    <cellStyle name="Followed Hyperlink" xfId="278" builtinId="9" hidden="1"/>
    <cellStyle name="Followed Hyperlink" xfId="280" builtinId="9" hidden="1"/>
    <cellStyle name="Followed Hyperlink" xfId="282" builtinId="9" hidden="1"/>
    <cellStyle name="Followed Hyperlink" xfId="284" builtinId="9" hidden="1"/>
    <cellStyle name="Followed Hyperlink" xfId="286" builtinId="9" hidden="1"/>
    <cellStyle name="Followed Hyperlink" xfId="288" builtinId="9" hidden="1"/>
    <cellStyle name="Followed Hyperlink" xfId="290" builtinId="9" hidden="1"/>
    <cellStyle name="Followed Hyperlink" xfId="292" builtinId="9" hidden="1"/>
    <cellStyle name="Followed Hyperlink" xfId="294" builtinId="9" hidden="1"/>
    <cellStyle name="Followed Hyperlink" xfId="296" builtinId="9" hidden="1"/>
    <cellStyle name="Followed Hyperlink" xfId="298" builtinId="9" hidden="1"/>
    <cellStyle name="Followed Hyperlink" xfId="300" builtinId="9" hidden="1"/>
    <cellStyle name="Followed Hyperlink" xfId="302" builtinId="9" hidden="1"/>
    <cellStyle name="Followed Hyperlink" xfId="304" builtinId="9" hidden="1"/>
    <cellStyle name="Followed Hyperlink" xfId="306" builtinId="9" hidden="1"/>
    <cellStyle name="Followed Hyperlink" xfId="308" builtinId="9" hidden="1"/>
    <cellStyle name="Followed Hyperlink" xfId="310" builtinId="9" hidden="1"/>
    <cellStyle name="Followed Hyperlink" xfId="312" builtinId="9" hidden="1"/>
    <cellStyle name="Followed Hyperlink" xfId="314" builtinId="9" hidden="1"/>
    <cellStyle name="Followed Hyperlink" xfId="316" builtinId="9" hidden="1"/>
    <cellStyle name="Followed Hyperlink" xfId="318" builtinId="9" hidden="1"/>
    <cellStyle name="Followed Hyperlink" xfId="320" builtinId="9" hidden="1"/>
    <cellStyle name="Followed Hyperlink" xfId="322" builtinId="9" hidden="1"/>
    <cellStyle name="Followed Hyperlink" xfId="324" builtinId="9" hidden="1"/>
    <cellStyle name="Followed Hyperlink" xfId="326" builtinId="9" hidden="1"/>
    <cellStyle name="Followed Hyperlink" xfId="328" builtinId="9" hidden="1"/>
    <cellStyle name="Followed Hyperlink" xfId="330" builtinId="9" hidden="1"/>
    <cellStyle name="Followed Hyperlink" xfId="332" builtinId="9" hidden="1"/>
    <cellStyle name="Followed Hyperlink" xfId="334" builtinId="9" hidden="1"/>
    <cellStyle name="Followed Hyperlink" xfId="336" builtinId="9" hidden="1"/>
    <cellStyle name="Followed Hyperlink" xfId="338" builtinId="9" hidden="1"/>
    <cellStyle name="Followed Hyperlink" xfId="340" builtinId="9" hidden="1"/>
    <cellStyle name="Followed Hyperlink" xfId="342" builtinId="9" hidden="1"/>
    <cellStyle name="Followed Hyperlink" xfId="344" builtinId="9" hidden="1"/>
    <cellStyle name="Followed Hyperlink" xfId="346" builtinId="9" hidden="1"/>
    <cellStyle name="Followed Hyperlink" xfId="348" builtinId="9" hidden="1"/>
    <cellStyle name="Followed Hyperlink" xfId="350" builtinId="9" hidden="1"/>
    <cellStyle name="Followed Hyperlink" xfId="352" builtinId="9" hidden="1"/>
    <cellStyle name="Followed Hyperlink" xfId="354" builtinId="9" hidden="1"/>
    <cellStyle name="Followed Hyperlink" xfId="356" builtinId="9" hidden="1"/>
    <cellStyle name="Followed Hyperlink" xfId="358" builtinId="9" hidden="1"/>
    <cellStyle name="Followed Hyperlink" xfId="360" builtinId="9" hidden="1"/>
    <cellStyle name="Followed Hyperlink" xfId="362" builtinId="9" hidden="1"/>
    <cellStyle name="Followed Hyperlink" xfId="364" builtinId="9" hidden="1"/>
    <cellStyle name="Followed Hyperlink" xfId="366" builtinId="9" hidden="1"/>
    <cellStyle name="Followed Hyperlink" xfId="368" builtinId="9" hidden="1"/>
    <cellStyle name="Followed Hyperlink" xfId="370" builtinId="9" hidden="1"/>
    <cellStyle name="Followed Hyperlink" xfId="372" builtinId="9" hidden="1"/>
    <cellStyle name="Followed Hyperlink" xfId="374" builtinId="9" hidden="1"/>
    <cellStyle name="Followed Hyperlink" xfId="376" builtinId="9" hidden="1"/>
    <cellStyle name="Followed Hyperlink" xfId="378" builtinId="9" hidden="1"/>
    <cellStyle name="Followed Hyperlink" xfId="380" builtinId="9" hidden="1"/>
    <cellStyle name="Followed Hyperlink" xfId="382" builtinId="9" hidden="1"/>
    <cellStyle name="Followed Hyperlink" xfId="384" builtinId="9" hidden="1"/>
    <cellStyle name="Followed Hyperlink" xfId="386" builtinId="9" hidden="1"/>
    <cellStyle name="Followed Hyperlink" xfId="388" builtinId="9" hidden="1"/>
    <cellStyle name="Followed Hyperlink" xfId="390" builtinId="9" hidden="1"/>
    <cellStyle name="Followed Hyperlink" xfId="392" builtinId="9" hidden="1"/>
    <cellStyle name="Followed Hyperlink" xfId="394" builtinId="9" hidden="1"/>
    <cellStyle name="Followed Hyperlink" xfId="396" builtinId="9" hidden="1"/>
    <cellStyle name="Followed Hyperlink" xfId="398" builtinId="9" hidden="1"/>
    <cellStyle name="Followed Hyperlink" xfId="400" builtinId="9" hidden="1"/>
    <cellStyle name="Followed Hyperlink" xfId="402" builtinId="9" hidden="1"/>
    <cellStyle name="Followed Hyperlink" xfId="404" builtinId="9" hidden="1"/>
    <cellStyle name="Followed Hyperlink" xfId="406" builtinId="9" hidden="1"/>
    <cellStyle name="Followed Hyperlink" xfId="408" builtinId="9" hidden="1"/>
    <cellStyle name="Followed Hyperlink" xfId="410" builtinId="9" hidden="1"/>
    <cellStyle name="Followed Hyperlink" xfId="412" builtinId="9" hidden="1"/>
    <cellStyle name="Followed Hyperlink" xfId="414" builtinId="9" hidden="1"/>
    <cellStyle name="Followed Hyperlink" xfId="416" builtinId="9" hidden="1"/>
    <cellStyle name="Followed Hyperlink" xfId="418" builtinId="9" hidden="1"/>
    <cellStyle name="Followed Hyperlink" xfId="420" builtinId="9" hidden="1"/>
    <cellStyle name="Followed Hyperlink" xfId="422" builtinId="9" hidden="1"/>
    <cellStyle name="Followed Hyperlink" xfId="424" builtinId="9" hidden="1"/>
    <cellStyle name="Followed Hyperlink" xfId="426" builtinId="9" hidden="1"/>
    <cellStyle name="Followed Hyperlink" xfId="428" builtinId="9" hidden="1"/>
    <cellStyle name="Followed Hyperlink" xfId="430" builtinId="9" hidden="1"/>
    <cellStyle name="Followed Hyperlink" xfId="432" builtinId="9" hidden="1"/>
    <cellStyle name="Followed Hyperlink" xfId="434" builtinId="9" hidden="1"/>
    <cellStyle name="Followed Hyperlink" xfId="436" builtinId="9" hidden="1"/>
    <cellStyle name="Followed Hyperlink" xfId="438" builtinId="9" hidden="1"/>
    <cellStyle name="Followed Hyperlink" xfId="440" builtinId="9" hidden="1"/>
    <cellStyle name="Followed Hyperlink" xfId="442" builtinId="9" hidden="1"/>
    <cellStyle name="Followed Hyperlink" xfId="444" builtinId="9" hidden="1"/>
    <cellStyle name="Followed Hyperlink" xfId="446" builtinId="9" hidden="1"/>
    <cellStyle name="Followed Hyperlink" xfId="448" builtinId="9" hidden="1"/>
    <cellStyle name="Followed Hyperlink" xfId="450" builtinId="9" hidden="1"/>
    <cellStyle name="Followed Hyperlink" xfId="452" builtinId="9" hidden="1"/>
    <cellStyle name="Followed Hyperlink" xfId="454" builtinId="9" hidden="1"/>
    <cellStyle name="Followed Hyperlink" xfId="456" builtinId="9" hidden="1"/>
    <cellStyle name="Followed Hyperlink" xfId="458" builtinId="9" hidden="1"/>
    <cellStyle name="Followed Hyperlink" xfId="460" builtinId="9" hidden="1"/>
    <cellStyle name="Followed Hyperlink" xfId="462" builtinId="9" hidden="1"/>
    <cellStyle name="Followed Hyperlink" xfId="464" builtinId="9" hidden="1"/>
    <cellStyle name="Followed Hyperlink" xfId="466" builtinId="9" hidden="1"/>
    <cellStyle name="Followed Hyperlink" xfId="468" builtinId="9" hidden="1"/>
    <cellStyle name="Followed Hyperlink" xfId="470" builtinId="9" hidden="1"/>
    <cellStyle name="Followed Hyperlink" xfId="472" builtinId="9" hidden="1"/>
    <cellStyle name="Followed Hyperlink" xfId="474" builtinId="9" hidden="1"/>
    <cellStyle name="Followed Hyperlink" xfId="476" builtinId="9" hidden="1"/>
    <cellStyle name="Followed Hyperlink" xfId="478" builtinId="9" hidden="1"/>
    <cellStyle name="Followed Hyperlink" xfId="480" builtinId="9" hidden="1"/>
    <cellStyle name="Followed Hyperlink" xfId="482" builtinId="9" hidden="1"/>
    <cellStyle name="Followed Hyperlink" xfId="484" builtinId="9" hidden="1"/>
    <cellStyle name="Followed Hyperlink" xfId="486" builtinId="9" hidden="1"/>
    <cellStyle name="Followed Hyperlink" xfId="488" builtinId="9" hidden="1"/>
    <cellStyle name="Followed Hyperlink" xfId="490" builtinId="9" hidden="1"/>
    <cellStyle name="Followed Hyperlink" xfId="492" builtinId="9" hidden="1"/>
    <cellStyle name="Followed Hyperlink" xfId="494" builtinId="9" hidden="1"/>
    <cellStyle name="Followed Hyperlink" xfId="496" builtinId="9" hidden="1"/>
    <cellStyle name="Followed Hyperlink" xfId="498" builtinId="9" hidden="1"/>
    <cellStyle name="Followed Hyperlink" xfId="500" builtinId="9" hidden="1"/>
    <cellStyle name="Followed Hyperlink" xfId="502" builtinId="9" hidden="1"/>
    <cellStyle name="Followed Hyperlink" xfId="504" builtinId="9" hidden="1"/>
    <cellStyle name="Followed Hyperlink" xfId="506" builtinId="9" hidden="1"/>
    <cellStyle name="Followed Hyperlink" xfId="508" builtinId="9" hidden="1"/>
    <cellStyle name="Followed Hyperlink" xfId="510" builtinId="9" hidden="1"/>
    <cellStyle name="Followed Hyperlink" xfId="512" builtinId="9" hidden="1"/>
    <cellStyle name="Followed Hyperlink" xfId="514" builtinId="9" hidden="1"/>
    <cellStyle name="Followed Hyperlink" xfId="516" builtinId="9" hidden="1"/>
    <cellStyle name="Followed Hyperlink" xfId="518" builtinId="9" hidden="1"/>
    <cellStyle name="Followed Hyperlink" xfId="520" builtinId="9" hidden="1"/>
    <cellStyle name="Followed Hyperlink" xfId="522" builtinId="9" hidden="1"/>
    <cellStyle name="Followed Hyperlink" xfId="524" builtinId="9" hidden="1"/>
    <cellStyle name="Followed Hyperlink" xfId="526" builtinId="9" hidden="1"/>
    <cellStyle name="Followed Hyperlink" xfId="528" builtinId="9" hidden="1"/>
    <cellStyle name="Followed Hyperlink" xfId="530" builtinId="9" hidden="1"/>
    <cellStyle name="Followed Hyperlink" xfId="532" builtinId="9" hidden="1"/>
    <cellStyle name="Followed Hyperlink" xfId="534" builtinId="9" hidden="1"/>
    <cellStyle name="Followed Hyperlink" xfId="536" builtinId="9" hidden="1"/>
    <cellStyle name="Followed Hyperlink" xfId="538" builtinId="9" hidden="1"/>
    <cellStyle name="Followed Hyperlink" xfId="540" builtinId="9" hidden="1"/>
    <cellStyle name="Followed Hyperlink" xfId="542" builtinId="9" hidden="1"/>
    <cellStyle name="Followed Hyperlink" xfId="544" builtinId="9" hidden="1"/>
    <cellStyle name="Followed Hyperlink" xfId="546" builtinId="9" hidden="1"/>
    <cellStyle name="Followed Hyperlink" xfId="548" builtinId="9" hidden="1"/>
    <cellStyle name="Followed Hyperlink" xfId="550" builtinId="9" hidden="1"/>
    <cellStyle name="Followed Hyperlink" xfId="552" builtinId="9" hidden="1"/>
    <cellStyle name="Followed Hyperlink" xfId="554" builtinId="9" hidden="1"/>
    <cellStyle name="Followed Hyperlink" xfId="556" builtinId="9" hidden="1"/>
    <cellStyle name="Followed Hyperlink" xfId="558" builtinId="9" hidden="1"/>
    <cellStyle name="Followed Hyperlink" xfId="560" builtinId="9" hidden="1"/>
    <cellStyle name="Followed Hyperlink" xfId="562" builtinId="9" hidden="1"/>
    <cellStyle name="Followed Hyperlink" xfId="564" builtinId="9" hidden="1"/>
    <cellStyle name="Followed Hyperlink" xfId="566" builtinId="9" hidden="1"/>
    <cellStyle name="Followed Hyperlink" xfId="568" builtinId="9" hidden="1"/>
    <cellStyle name="Followed Hyperlink" xfId="570" builtinId="9" hidden="1"/>
    <cellStyle name="Followed Hyperlink" xfId="572" builtinId="9" hidden="1"/>
    <cellStyle name="Followed Hyperlink" xfId="574" builtinId="9" hidden="1"/>
    <cellStyle name="Followed Hyperlink" xfId="576" builtinId="9" hidden="1"/>
    <cellStyle name="Followed Hyperlink" xfId="578" builtinId="9" hidden="1"/>
    <cellStyle name="Followed Hyperlink" xfId="580" builtinId="9" hidden="1"/>
    <cellStyle name="Followed Hyperlink" xfId="582" builtinId="9" hidden="1"/>
    <cellStyle name="Followed Hyperlink" xfId="584" builtinId="9" hidden="1"/>
    <cellStyle name="Followed Hyperlink" xfId="586" builtinId="9" hidden="1"/>
    <cellStyle name="Followed Hyperlink" xfId="588" builtinId="9" hidden="1"/>
    <cellStyle name="Followed Hyperlink" xfId="590" builtinId="9" hidden="1"/>
    <cellStyle name="Followed Hyperlink" xfId="592" builtinId="9" hidden="1"/>
    <cellStyle name="Followed Hyperlink" xfId="594" builtinId="9" hidden="1"/>
    <cellStyle name="Followed Hyperlink" xfId="596" builtinId="9" hidden="1"/>
    <cellStyle name="Followed Hyperlink" xfId="598" builtinId="9" hidden="1"/>
    <cellStyle name="Followed Hyperlink" xfId="600" builtinId="9" hidden="1"/>
    <cellStyle name="Followed Hyperlink" xfId="602" builtinId="9" hidden="1"/>
    <cellStyle name="Followed Hyperlink" xfId="604" builtinId="9" hidden="1"/>
    <cellStyle name="Followed Hyperlink" xfId="606" builtinId="9" hidden="1"/>
    <cellStyle name="Followed Hyperlink" xfId="608" builtinId="9" hidden="1"/>
    <cellStyle name="Followed Hyperlink" xfId="610" builtinId="9" hidden="1"/>
    <cellStyle name="Followed Hyperlink" xfId="612" builtinId="9" hidden="1"/>
    <cellStyle name="Followed Hyperlink" xfId="614" builtinId="9" hidden="1"/>
    <cellStyle name="Followed Hyperlink" xfId="616" builtinId="9" hidden="1"/>
    <cellStyle name="Followed Hyperlink" xfId="618" builtinId="9" hidden="1"/>
    <cellStyle name="Followed Hyperlink" xfId="620" builtinId="9" hidden="1"/>
    <cellStyle name="Followed Hyperlink" xfId="622" builtinId="9" hidden="1"/>
    <cellStyle name="Followed Hyperlink" xfId="624" builtinId="9" hidden="1"/>
    <cellStyle name="Followed Hyperlink" xfId="626" builtinId="9" hidden="1"/>
    <cellStyle name="Followed Hyperlink" xfId="628" builtinId="9" hidden="1"/>
    <cellStyle name="Followed Hyperlink" xfId="630" builtinId="9" hidden="1"/>
    <cellStyle name="Followed Hyperlink" xfId="632" builtinId="9" hidden="1"/>
    <cellStyle name="Followed Hyperlink" xfId="634" builtinId="9" hidden="1"/>
    <cellStyle name="Followed Hyperlink" xfId="636" builtinId="9" hidden="1"/>
    <cellStyle name="Followed Hyperlink" xfId="638" builtinId="9" hidden="1"/>
    <cellStyle name="Followed Hyperlink" xfId="640" builtinId="9" hidden="1"/>
    <cellStyle name="Followed Hyperlink" xfId="642" builtinId="9" hidden="1"/>
    <cellStyle name="Followed Hyperlink" xfId="644" builtinId="9" hidden="1"/>
    <cellStyle name="Followed Hyperlink" xfId="646" builtinId="9" hidden="1"/>
    <cellStyle name="Followed Hyperlink" xfId="648" builtinId="9" hidden="1"/>
    <cellStyle name="Followed Hyperlink" xfId="650" builtinId="9" hidden="1"/>
    <cellStyle name="Followed Hyperlink" xfId="652" builtinId="9" hidden="1"/>
    <cellStyle name="Followed Hyperlink" xfId="654" builtinId="9" hidden="1"/>
    <cellStyle name="Followed Hyperlink" xfId="656" builtinId="9" hidden="1"/>
    <cellStyle name="Followed Hyperlink" xfId="658" builtinId="9" hidden="1"/>
    <cellStyle name="Followed Hyperlink" xfId="660" builtinId="9" hidden="1"/>
    <cellStyle name="Followed Hyperlink" xfId="662" builtinId="9" hidden="1"/>
    <cellStyle name="Followed Hyperlink" xfId="664" builtinId="9" hidden="1"/>
    <cellStyle name="Followed Hyperlink" xfId="666" builtinId="9" hidden="1"/>
    <cellStyle name="Followed Hyperlink" xfId="668" builtinId="9" hidden="1"/>
    <cellStyle name="Followed Hyperlink" xfId="670" builtinId="9" hidden="1"/>
    <cellStyle name="Followed Hyperlink" xfId="672" builtinId="9" hidden="1"/>
    <cellStyle name="Followed Hyperlink" xfId="674" builtinId="9" hidden="1"/>
    <cellStyle name="Followed Hyperlink" xfId="676" builtinId="9" hidden="1"/>
    <cellStyle name="Followed Hyperlink" xfId="678" builtinId="9" hidden="1"/>
    <cellStyle name="Followed Hyperlink" xfId="680" builtinId="9" hidden="1"/>
    <cellStyle name="Followed Hyperlink" xfId="682" builtinId="9" hidden="1"/>
    <cellStyle name="Followed Hyperlink" xfId="684" builtinId="9" hidden="1"/>
    <cellStyle name="Followed Hyperlink" xfId="686" builtinId="9" hidden="1"/>
    <cellStyle name="Followed Hyperlink" xfId="688" builtinId="9" hidden="1"/>
    <cellStyle name="Followed Hyperlink" xfId="690" builtinId="9" hidden="1"/>
    <cellStyle name="Followed Hyperlink" xfId="692" builtinId="9" hidden="1"/>
    <cellStyle name="Followed Hyperlink" xfId="694" builtinId="9" hidden="1"/>
    <cellStyle name="Followed Hyperlink" xfId="696" builtinId="9" hidden="1"/>
    <cellStyle name="Followed Hyperlink" xfId="698" builtinId="9" hidden="1"/>
    <cellStyle name="Followed Hyperlink" xfId="700" builtinId="9" hidden="1"/>
    <cellStyle name="Followed Hyperlink" xfId="702" builtinId="9" hidden="1"/>
    <cellStyle name="Followed Hyperlink" xfId="704" builtinId="9" hidden="1"/>
    <cellStyle name="Followed Hyperlink" xfId="706" builtinId="9" hidden="1"/>
    <cellStyle name="Followed Hyperlink" xfId="708" builtinId="9" hidden="1"/>
    <cellStyle name="Followed Hyperlink" xfId="710" builtinId="9" hidden="1"/>
    <cellStyle name="Followed Hyperlink" xfId="712" builtinId="9" hidden="1"/>
    <cellStyle name="Followed Hyperlink" xfId="714" builtinId="9" hidden="1"/>
    <cellStyle name="Followed Hyperlink" xfId="716" builtinId="9" hidden="1"/>
    <cellStyle name="Followed Hyperlink" xfId="718" builtinId="9" hidden="1"/>
    <cellStyle name="Followed Hyperlink" xfId="720" builtinId="9" hidden="1"/>
    <cellStyle name="Followed Hyperlink" xfId="722" builtinId="9" hidden="1"/>
    <cellStyle name="Followed Hyperlink" xfId="724" builtinId="9" hidden="1"/>
    <cellStyle name="Followed Hyperlink" xfId="726" builtinId="9" hidden="1"/>
    <cellStyle name="Followed Hyperlink" xfId="728" builtinId="9" hidden="1"/>
    <cellStyle name="Followed Hyperlink" xfId="730" builtinId="9" hidden="1"/>
    <cellStyle name="Followed Hyperlink" xfId="732" builtinId="9" hidden="1"/>
    <cellStyle name="Followed Hyperlink" xfId="734" builtinId="9" hidden="1"/>
    <cellStyle name="Followed Hyperlink" xfId="736" builtinId="9" hidden="1"/>
    <cellStyle name="Followed Hyperlink" xfId="738" builtinId="9" hidden="1"/>
    <cellStyle name="Followed Hyperlink" xfId="740" builtinId="9" hidden="1"/>
    <cellStyle name="Followed Hyperlink" xfId="742" builtinId="9" hidden="1"/>
    <cellStyle name="Followed Hyperlink" xfId="744" builtinId="9" hidden="1"/>
    <cellStyle name="Followed Hyperlink" xfId="746" builtinId="9" hidden="1"/>
    <cellStyle name="Followed Hyperlink" xfId="748"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Hyperlink" xfId="75" builtinId="8" hidden="1"/>
    <cellStyle name="Hyperlink" xfId="77" builtinId="8" hidden="1"/>
    <cellStyle name="Hyperlink" xfId="79" builtinId="8" hidden="1"/>
    <cellStyle name="Hyperlink" xfId="81" builtinId="8" hidden="1"/>
    <cellStyle name="Hyperlink" xfId="83" builtinId="8" hidden="1"/>
    <cellStyle name="Hyperlink" xfId="85" builtinId="8" hidden="1"/>
    <cellStyle name="Hyperlink" xfId="87" builtinId="8" hidden="1"/>
    <cellStyle name="Hyperlink" xfId="89" builtinId="8" hidden="1"/>
    <cellStyle name="Hyperlink" xfId="91" builtinId="8" hidden="1"/>
    <cellStyle name="Hyperlink" xfId="93" builtinId="8" hidden="1"/>
    <cellStyle name="Hyperlink" xfId="95" builtinId="8" hidden="1"/>
    <cellStyle name="Hyperlink" xfId="97" builtinId="8" hidden="1"/>
    <cellStyle name="Hyperlink" xfId="99" builtinId="8" hidden="1"/>
    <cellStyle name="Hyperlink" xfId="101" builtinId="8" hidden="1"/>
    <cellStyle name="Hyperlink" xfId="103" builtinId="8" hidden="1"/>
    <cellStyle name="Hyperlink" xfId="105" builtinId="8" hidden="1"/>
    <cellStyle name="Hyperlink" xfId="107" builtinId="8" hidden="1"/>
    <cellStyle name="Hyperlink" xfId="109" builtinId="8" hidden="1"/>
    <cellStyle name="Hyperlink" xfId="111" builtinId="8" hidden="1"/>
    <cellStyle name="Hyperlink" xfId="113" builtinId="8" hidden="1"/>
    <cellStyle name="Hyperlink" xfId="115" builtinId="8" hidden="1"/>
    <cellStyle name="Hyperlink" xfId="117" builtinId="8" hidden="1"/>
    <cellStyle name="Hyperlink" xfId="119" builtinId="8" hidden="1"/>
    <cellStyle name="Hyperlink" xfId="121" builtinId="8" hidden="1"/>
    <cellStyle name="Hyperlink" xfId="123" builtinId="8" hidden="1"/>
    <cellStyle name="Hyperlink" xfId="125" builtinId="8" hidden="1"/>
    <cellStyle name="Hyperlink" xfId="127" builtinId="8" hidden="1"/>
    <cellStyle name="Hyperlink" xfId="129" builtinId="8" hidden="1"/>
    <cellStyle name="Hyperlink" xfId="131" builtinId="8" hidden="1"/>
    <cellStyle name="Hyperlink" xfId="133" builtinId="8" hidden="1"/>
    <cellStyle name="Hyperlink" xfId="135" builtinId="8" hidden="1"/>
    <cellStyle name="Hyperlink" xfId="137" builtinId="8" hidden="1"/>
    <cellStyle name="Hyperlink" xfId="139" builtinId="8" hidden="1"/>
    <cellStyle name="Hyperlink" xfId="141" builtinId="8" hidden="1"/>
    <cellStyle name="Hyperlink" xfId="143" builtinId="8" hidden="1"/>
    <cellStyle name="Hyperlink" xfId="145" builtinId="8" hidden="1"/>
    <cellStyle name="Hyperlink" xfId="147" builtinId="8" hidden="1"/>
    <cellStyle name="Hyperlink" xfId="149" builtinId="8" hidden="1"/>
    <cellStyle name="Hyperlink" xfId="151" builtinId="8" hidden="1"/>
    <cellStyle name="Hyperlink" xfId="153" builtinId="8" hidden="1"/>
    <cellStyle name="Hyperlink" xfId="155" builtinId="8" hidden="1"/>
    <cellStyle name="Hyperlink" xfId="157" builtinId="8" hidden="1"/>
    <cellStyle name="Hyperlink" xfId="159" builtinId="8" hidden="1"/>
    <cellStyle name="Hyperlink" xfId="161" builtinId="8" hidden="1"/>
    <cellStyle name="Hyperlink" xfId="163" builtinId="8" hidden="1"/>
    <cellStyle name="Hyperlink" xfId="165" builtinId="8" hidden="1"/>
    <cellStyle name="Hyperlink" xfId="167" builtinId="8" hidden="1"/>
    <cellStyle name="Hyperlink" xfId="169" builtinId="8" hidden="1"/>
    <cellStyle name="Hyperlink" xfId="171" builtinId="8" hidden="1"/>
    <cellStyle name="Hyperlink" xfId="173" builtinId="8" hidden="1"/>
    <cellStyle name="Hyperlink" xfId="175" builtinId="8" hidden="1"/>
    <cellStyle name="Hyperlink" xfId="177" builtinId="8" hidden="1"/>
    <cellStyle name="Hyperlink" xfId="179" builtinId="8" hidden="1"/>
    <cellStyle name="Hyperlink" xfId="181" builtinId="8" hidden="1"/>
    <cellStyle name="Hyperlink" xfId="183" builtinId="8" hidden="1"/>
    <cellStyle name="Hyperlink" xfId="185" builtinId="8" hidden="1"/>
    <cellStyle name="Hyperlink" xfId="187" builtinId="8" hidden="1"/>
    <cellStyle name="Hyperlink" xfId="189" builtinId="8" hidden="1"/>
    <cellStyle name="Hyperlink" xfId="191" builtinId="8" hidden="1"/>
    <cellStyle name="Hyperlink" xfId="193" builtinId="8" hidden="1"/>
    <cellStyle name="Hyperlink" xfId="195" builtinId="8" hidden="1"/>
    <cellStyle name="Hyperlink" xfId="197" builtinId="8" hidden="1"/>
    <cellStyle name="Hyperlink" xfId="199" builtinId="8" hidden="1"/>
    <cellStyle name="Hyperlink" xfId="201" builtinId="8" hidden="1"/>
    <cellStyle name="Hyperlink" xfId="203" builtinId="8" hidden="1"/>
    <cellStyle name="Hyperlink" xfId="205" builtinId="8" hidden="1"/>
    <cellStyle name="Hyperlink" xfId="207" builtinId="8" hidden="1"/>
    <cellStyle name="Hyperlink" xfId="209" builtinId="8" hidden="1"/>
    <cellStyle name="Hyperlink" xfId="211" builtinId="8" hidden="1"/>
    <cellStyle name="Hyperlink" xfId="213" builtinId="8" hidden="1"/>
    <cellStyle name="Hyperlink" xfId="215" builtinId="8" hidden="1"/>
    <cellStyle name="Hyperlink" xfId="217" builtinId="8" hidden="1"/>
    <cellStyle name="Hyperlink" xfId="219" builtinId="8" hidden="1"/>
    <cellStyle name="Hyperlink" xfId="221" builtinId="8" hidden="1"/>
    <cellStyle name="Hyperlink" xfId="223" builtinId="8" hidden="1"/>
    <cellStyle name="Hyperlink" xfId="225" builtinId="8" hidden="1"/>
    <cellStyle name="Hyperlink" xfId="227" builtinId="8" hidden="1"/>
    <cellStyle name="Hyperlink" xfId="229" builtinId="8" hidden="1"/>
    <cellStyle name="Hyperlink" xfId="231" builtinId="8" hidden="1"/>
    <cellStyle name="Hyperlink" xfId="233" builtinId="8" hidden="1"/>
    <cellStyle name="Hyperlink" xfId="235" builtinId="8" hidden="1"/>
    <cellStyle name="Hyperlink" xfId="237" builtinId="8" hidden="1"/>
    <cellStyle name="Hyperlink" xfId="239" builtinId="8" hidden="1"/>
    <cellStyle name="Hyperlink" xfId="241" builtinId="8" hidden="1"/>
    <cellStyle name="Hyperlink" xfId="243" builtinId="8" hidden="1"/>
    <cellStyle name="Hyperlink" xfId="245" builtinId="8" hidden="1"/>
    <cellStyle name="Hyperlink" xfId="247" builtinId="8" hidden="1"/>
    <cellStyle name="Hyperlink" xfId="249" builtinId="8" hidden="1"/>
    <cellStyle name="Hyperlink" xfId="251" builtinId="8" hidden="1"/>
    <cellStyle name="Hyperlink" xfId="253" builtinId="8" hidden="1"/>
    <cellStyle name="Hyperlink" xfId="255" builtinId="8" hidden="1"/>
    <cellStyle name="Hyperlink" xfId="257" builtinId="8" hidden="1"/>
    <cellStyle name="Hyperlink" xfId="259" builtinId="8" hidden="1"/>
    <cellStyle name="Hyperlink" xfId="261" builtinId="8" hidden="1"/>
    <cellStyle name="Hyperlink" xfId="263" builtinId="8" hidden="1"/>
    <cellStyle name="Hyperlink" xfId="265" builtinId="8" hidden="1"/>
    <cellStyle name="Hyperlink" xfId="267" builtinId="8" hidden="1"/>
    <cellStyle name="Hyperlink" xfId="269" builtinId="8" hidden="1"/>
    <cellStyle name="Hyperlink" xfId="271" builtinId="8" hidden="1"/>
    <cellStyle name="Hyperlink" xfId="273" builtinId="8" hidden="1"/>
    <cellStyle name="Hyperlink" xfId="275" builtinId="8" hidden="1"/>
    <cellStyle name="Hyperlink" xfId="277" builtinId="8" hidden="1"/>
    <cellStyle name="Hyperlink" xfId="279" builtinId="8" hidden="1"/>
    <cellStyle name="Hyperlink" xfId="281" builtinId="8" hidden="1"/>
    <cellStyle name="Hyperlink" xfId="283" builtinId="8" hidden="1"/>
    <cellStyle name="Hyperlink" xfId="285" builtinId="8" hidden="1"/>
    <cellStyle name="Hyperlink" xfId="287" builtinId="8" hidden="1"/>
    <cellStyle name="Hyperlink" xfId="289" builtinId="8" hidden="1"/>
    <cellStyle name="Hyperlink" xfId="291" builtinId="8" hidden="1"/>
    <cellStyle name="Hyperlink" xfId="293" builtinId="8" hidden="1"/>
    <cellStyle name="Hyperlink" xfId="295" builtinId="8" hidden="1"/>
    <cellStyle name="Hyperlink" xfId="297" builtinId="8" hidden="1"/>
    <cellStyle name="Hyperlink" xfId="299" builtinId="8" hidden="1"/>
    <cellStyle name="Hyperlink" xfId="301" builtinId="8" hidden="1"/>
    <cellStyle name="Hyperlink" xfId="303" builtinId="8" hidden="1"/>
    <cellStyle name="Hyperlink" xfId="305" builtinId="8" hidden="1"/>
    <cellStyle name="Hyperlink" xfId="307" builtinId="8" hidden="1"/>
    <cellStyle name="Hyperlink" xfId="309" builtinId="8" hidden="1"/>
    <cellStyle name="Hyperlink" xfId="311" builtinId="8" hidden="1"/>
    <cellStyle name="Hyperlink" xfId="313" builtinId="8" hidden="1"/>
    <cellStyle name="Hyperlink" xfId="315" builtinId="8" hidden="1"/>
    <cellStyle name="Hyperlink" xfId="317" builtinId="8" hidden="1"/>
    <cellStyle name="Hyperlink" xfId="319" builtinId="8" hidden="1"/>
    <cellStyle name="Hyperlink" xfId="321" builtinId="8" hidden="1"/>
    <cellStyle name="Hyperlink" xfId="323" builtinId="8" hidden="1"/>
    <cellStyle name="Hyperlink" xfId="325" builtinId="8" hidden="1"/>
    <cellStyle name="Hyperlink" xfId="327" builtinId="8" hidden="1"/>
    <cellStyle name="Hyperlink" xfId="329" builtinId="8" hidden="1"/>
    <cellStyle name="Hyperlink" xfId="331" builtinId="8" hidden="1"/>
    <cellStyle name="Hyperlink" xfId="333" builtinId="8" hidden="1"/>
    <cellStyle name="Hyperlink" xfId="335" builtinId="8" hidden="1"/>
    <cellStyle name="Hyperlink" xfId="337" builtinId="8" hidden="1"/>
    <cellStyle name="Hyperlink" xfId="339" builtinId="8" hidden="1"/>
    <cellStyle name="Hyperlink" xfId="341" builtinId="8" hidden="1"/>
    <cellStyle name="Hyperlink" xfId="343" builtinId="8" hidden="1"/>
    <cellStyle name="Hyperlink" xfId="345" builtinId="8" hidden="1"/>
    <cellStyle name="Hyperlink" xfId="347" builtinId="8" hidden="1"/>
    <cellStyle name="Hyperlink" xfId="349" builtinId="8" hidden="1"/>
    <cellStyle name="Hyperlink" xfId="351" builtinId="8" hidden="1"/>
    <cellStyle name="Hyperlink" xfId="353" builtinId="8" hidden="1"/>
    <cellStyle name="Hyperlink" xfId="355" builtinId="8" hidden="1"/>
    <cellStyle name="Hyperlink" xfId="357" builtinId="8" hidden="1"/>
    <cellStyle name="Hyperlink" xfId="359" builtinId="8" hidden="1"/>
    <cellStyle name="Hyperlink" xfId="361" builtinId="8" hidden="1"/>
    <cellStyle name="Hyperlink" xfId="363" builtinId="8" hidden="1"/>
    <cellStyle name="Hyperlink" xfId="365" builtinId="8" hidden="1"/>
    <cellStyle name="Hyperlink" xfId="367" builtinId="8" hidden="1"/>
    <cellStyle name="Hyperlink" xfId="369" builtinId="8" hidden="1"/>
    <cellStyle name="Hyperlink" xfId="371" builtinId="8" hidden="1"/>
    <cellStyle name="Hyperlink" xfId="373" builtinId="8" hidden="1"/>
    <cellStyle name="Hyperlink" xfId="375" builtinId="8" hidden="1"/>
    <cellStyle name="Hyperlink" xfId="377" builtinId="8" hidden="1"/>
    <cellStyle name="Hyperlink" xfId="379" builtinId="8" hidden="1"/>
    <cellStyle name="Hyperlink" xfId="381" builtinId="8" hidden="1"/>
    <cellStyle name="Hyperlink" xfId="383" builtinId="8" hidden="1"/>
    <cellStyle name="Hyperlink" xfId="385" builtinId="8" hidden="1"/>
    <cellStyle name="Hyperlink" xfId="387" builtinId="8" hidden="1"/>
    <cellStyle name="Hyperlink" xfId="389" builtinId="8" hidden="1"/>
    <cellStyle name="Hyperlink" xfId="391" builtinId="8" hidden="1"/>
    <cellStyle name="Hyperlink" xfId="393" builtinId="8" hidden="1"/>
    <cellStyle name="Hyperlink" xfId="395" builtinId="8" hidden="1"/>
    <cellStyle name="Hyperlink" xfId="397" builtinId="8" hidden="1"/>
    <cellStyle name="Hyperlink" xfId="399" builtinId="8" hidden="1"/>
    <cellStyle name="Hyperlink" xfId="401" builtinId="8" hidden="1"/>
    <cellStyle name="Hyperlink" xfId="403" builtinId="8" hidden="1"/>
    <cellStyle name="Hyperlink" xfId="405" builtinId="8" hidden="1"/>
    <cellStyle name="Hyperlink" xfId="407" builtinId="8" hidden="1"/>
    <cellStyle name="Hyperlink" xfId="409" builtinId="8" hidden="1"/>
    <cellStyle name="Hyperlink" xfId="411" builtinId="8" hidden="1"/>
    <cellStyle name="Hyperlink" xfId="413" builtinId="8" hidden="1"/>
    <cellStyle name="Hyperlink" xfId="415" builtinId="8" hidden="1"/>
    <cellStyle name="Hyperlink" xfId="417" builtinId="8" hidden="1"/>
    <cellStyle name="Hyperlink" xfId="419" builtinId="8" hidden="1"/>
    <cellStyle name="Hyperlink" xfId="421" builtinId="8" hidden="1"/>
    <cellStyle name="Hyperlink" xfId="423" builtinId="8" hidden="1"/>
    <cellStyle name="Hyperlink" xfId="425" builtinId="8" hidden="1"/>
    <cellStyle name="Hyperlink" xfId="427" builtinId="8" hidden="1"/>
    <cellStyle name="Hyperlink" xfId="429" builtinId="8" hidden="1"/>
    <cellStyle name="Hyperlink" xfId="431" builtinId="8" hidden="1"/>
    <cellStyle name="Hyperlink" xfId="433" builtinId="8" hidden="1"/>
    <cellStyle name="Hyperlink" xfId="435" builtinId="8" hidden="1"/>
    <cellStyle name="Hyperlink" xfId="437" builtinId="8" hidden="1"/>
    <cellStyle name="Hyperlink" xfId="439" builtinId="8" hidden="1"/>
    <cellStyle name="Hyperlink" xfId="441" builtinId="8" hidden="1"/>
    <cellStyle name="Hyperlink" xfId="443" builtinId="8" hidden="1"/>
    <cellStyle name="Hyperlink" xfId="445" builtinId="8" hidden="1"/>
    <cellStyle name="Hyperlink" xfId="447" builtinId="8" hidden="1"/>
    <cellStyle name="Hyperlink" xfId="449" builtinId="8" hidden="1"/>
    <cellStyle name="Hyperlink" xfId="451" builtinId="8" hidden="1"/>
    <cellStyle name="Hyperlink" xfId="453" builtinId="8" hidden="1"/>
    <cellStyle name="Hyperlink" xfId="455" builtinId="8" hidden="1"/>
    <cellStyle name="Hyperlink" xfId="457" builtinId="8" hidden="1"/>
    <cellStyle name="Hyperlink" xfId="459" builtinId="8" hidden="1"/>
    <cellStyle name="Hyperlink" xfId="461" builtinId="8" hidden="1"/>
    <cellStyle name="Hyperlink" xfId="463" builtinId="8" hidden="1"/>
    <cellStyle name="Hyperlink" xfId="465" builtinId="8" hidden="1"/>
    <cellStyle name="Hyperlink" xfId="467" builtinId="8" hidden="1"/>
    <cellStyle name="Hyperlink" xfId="469" builtinId="8" hidden="1"/>
    <cellStyle name="Hyperlink" xfId="471" builtinId="8" hidden="1"/>
    <cellStyle name="Hyperlink" xfId="473" builtinId="8" hidden="1"/>
    <cellStyle name="Hyperlink" xfId="475" builtinId="8" hidden="1"/>
    <cellStyle name="Hyperlink" xfId="477" builtinId="8" hidden="1"/>
    <cellStyle name="Hyperlink" xfId="479" builtinId="8" hidden="1"/>
    <cellStyle name="Hyperlink" xfId="481" builtinId="8" hidden="1"/>
    <cellStyle name="Hyperlink" xfId="483" builtinId="8" hidden="1"/>
    <cellStyle name="Hyperlink" xfId="485" builtinId="8" hidden="1"/>
    <cellStyle name="Hyperlink" xfId="487" builtinId="8" hidden="1"/>
    <cellStyle name="Hyperlink" xfId="489" builtinId="8" hidden="1"/>
    <cellStyle name="Hyperlink" xfId="491" builtinId="8" hidden="1"/>
    <cellStyle name="Hyperlink" xfId="493" builtinId="8" hidden="1"/>
    <cellStyle name="Hyperlink" xfId="495" builtinId="8" hidden="1"/>
    <cellStyle name="Hyperlink" xfId="497" builtinId="8" hidden="1"/>
    <cellStyle name="Hyperlink" xfId="499" builtinId="8" hidden="1"/>
    <cellStyle name="Hyperlink" xfId="501" builtinId="8" hidden="1"/>
    <cellStyle name="Hyperlink" xfId="503" builtinId="8" hidden="1"/>
    <cellStyle name="Hyperlink" xfId="505" builtinId="8" hidden="1"/>
    <cellStyle name="Hyperlink" xfId="507" builtinId="8" hidden="1"/>
    <cellStyle name="Hyperlink" xfId="509" builtinId="8" hidden="1"/>
    <cellStyle name="Hyperlink" xfId="511" builtinId="8" hidden="1"/>
    <cellStyle name="Hyperlink" xfId="513" builtinId="8" hidden="1"/>
    <cellStyle name="Hyperlink" xfId="515" builtinId="8" hidden="1"/>
    <cellStyle name="Hyperlink" xfId="517" builtinId="8" hidden="1"/>
    <cellStyle name="Hyperlink" xfId="519" builtinId="8" hidden="1"/>
    <cellStyle name="Hyperlink" xfId="521" builtinId="8" hidden="1"/>
    <cellStyle name="Hyperlink" xfId="523" builtinId="8" hidden="1"/>
    <cellStyle name="Hyperlink" xfId="525" builtinId="8" hidden="1"/>
    <cellStyle name="Hyperlink" xfId="527" builtinId="8" hidden="1"/>
    <cellStyle name="Hyperlink" xfId="529" builtinId="8" hidden="1"/>
    <cellStyle name="Hyperlink" xfId="531" builtinId="8" hidden="1"/>
    <cellStyle name="Hyperlink" xfId="533" builtinId="8" hidden="1"/>
    <cellStyle name="Hyperlink" xfId="535" builtinId="8" hidden="1"/>
    <cellStyle name="Hyperlink" xfId="537" builtinId="8" hidden="1"/>
    <cellStyle name="Hyperlink" xfId="539" builtinId="8" hidden="1"/>
    <cellStyle name="Hyperlink" xfId="541" builtinId="8" hidden="1"/>
    <cellStyle name="Hyperlink" xfId="543" builtinId="8" hidden="1"/>
    <cellStyle name="Hyperlink" xfId="545" builtinId="8" hidden="1"/>
    <cellStyle name="Hyperlink" xfId="547" builtinId="8" hidden="1"/>
    <cellStyle name="Hyperlink" xfId="549" builtinId="8" hidden="1"/>
    <cellStyle name="Hyperlink" xfId="551" builtinId="8" hidden="1"/>
    <cellStyle name="Hyperlink" xfId="553" builtinId="8" hidden="1"/>
    <cellStyle name="Hyperlink" xfId="555" builtinId="8" hidden="1"/>
    <cellStyle name="Hyperlink" xfId="557" builtinId="8" hidden="1"/>
    <cellStyle name="Hyperlink" xfId="559" builtinId="8" hidden="1"/>
    <cellStyle name="Hyperlink" xfId="561" builtinId="8" hidden="1"/>
    <cellStyle name="Hyperlink" xfId="563" builtinId="8" hidden="1"/>
    <cellStyle name="Hyperlink" xfId="565" builtinId="8" hidden="1"/>
    <cellStyle name="Hyperlink" xfId="567" builtinId="8" hidden="1"/>
    <cellStyle name="Hyperlink" xfId="569" builtinId="8" hidden="1"/>
    <cellStyle name="Hyperlink" xfId="571" builtinId="8" hidden="1"/>
    <cellStyle name="Hyperlink" xfId="573" builtinId="8" hidden="1"/>
    <cellStyle name="Hyperlink" xfId="575" builtinId="8" hidden="1"/>
    <cellStyle name="Hyperlink" xfId="577" builtinId="8" hidden="1"/>
    <cellStyle name="Hyperlink" xfId="579" builtinId="8" hidden="1"/>
    <cellStyle name="Hyperlink" xfId="581" builtinId="8" hidden="1"/>
    <cellStyle name="Hyperlink" xfId="583" builtinId="8" hidden="1"/>
    <cellStyle name="Hyperlink" xfId="585" builtinId="8" hidden="1"/>
    <cellStyle name="Hyperlink" xfId="587" builtinId="8" hidden="1"/>
    <cellStyle name="Hyperlink" xfId="589" builtinId="8" hidden="1"/>
    <cellStyle name="Hyperlink" xfId="591" builtinId="8" hidden="1"/>
    <cellStyle name="Hyperlink" xfId="593" builtinId="8" hidden="1"/>
    <cellStyle name="Hyperlink" xfId="595" builtinId="8" hidden="1"/>
    <cellStyle name="Hyperlink" xfId="597" builtinId="8" hidden="1"/>
    <cellStyle name="Hyperlink" xfId="599" builtinId="8" hidden="1"/>
    <cellStyle name="Hyperlink" xfId="601" builtinId="8" hidden="1"/>
    <cellStyle name="Hyperlink" xfId="603" builtinId="8" hidden="1"/>
    <cellStyle name="Hyperlink" xfId="605" builtinId="8" hidden="1"/>
    <cellStyle name="Hyperlink" xfId="607" builtinId="8" hidden="1"/>
    <cellStyle name="Hyperlink" xfId="609" builtinId="8" hidden="1"/>
    <cellStyle name="Hyperlink" xfId="611" builtinId="8" hidden="1"/>
    <cellStyle name="Hyperlink" xfId="613" builtinId="8" hidden="1"/>
    <cellStyle name="Hyperlink" xfId="615" builtinId="8" hidden="1"/>
    <cellStyle name="Hyperlink" xfId="617" builtinId="8" hidden="1"/>
    <cellStyle name="Hyperlink" xfId="619" builtinId="8" hidden="1"/>
    <cellStyle name="Hyperlink" xfId="621" builtinId="8" hidden="1"/>
    <cellStyle name="Hyperlink" xfId="623" builtinId="8" hidden="1"/>
    <cellStyle name="Hyperlink" xfId="625" builtinId="8" hidden="1"/>
    <cellStyle name="Hyperlink" xfId="627" builtinId="8" hidden="1"/>
    <cellStyle name="Hyperlink" xfId="629" builtinId="8" hidden="1"/>
    <cellStyle name="Hyperlink" xfId="631" builtinId="8" hidden="1"/>
    <cellStyle name="Hyperlink" xfId="633" builtinId="8" hidden="1"/>
    <cellStyle name="Hyperlink" xfId="635" builtinId="8" hidden="1"/>
    <cellStyle name="Hyperlink" xfId="637" builtinId="8" hidden="1"/>
    <cellStyle name="Hyperlink" xfId="639" builtinId="8" hidden="1"/>
    <cellStyle name="Hyperlink" xfId="641" builtinId="8" hidden="1"/>
    <cellStyle name="Hyperlink" xfId="643" builtinId="8" hidden="1"/>
    <cellStyle name="Hyperlink" xfId="645" builtinId="8" hidden="1"/>
    <cellStyle name="Hyperlink" xfId="647" builtinId="8" hidden="1"/>
    <cellStyle name="Hyperlink" xfId="649" builtinId="8" hidden="1"/>
    <cellStyle name="Hyperlink" xfId="651" builtinId="8" hidden="1"/>
    <cellStyle name="Hyperlink" xfId="653" builtinId="8" hidden="1"/>
    <cellStyle name="Hyperlink" xfId="655" builtinId="8" hidden="1"/>
    <cellStyle name="Hyperlink" xfId="657" builtinId="8" hidden="1"/>
    <cellStyle name="Hyperlink" xfId="659" builtinId="8" hidden="1"/>
    <cellStyle name="Hyperlink" xfId="661" builtinId="8" hidden="1"/>
    <cellStyle name="Hyperlink" xfId="663" builtinId="8" hidden="1"/>
    <cellStyle name="Hyperlink" xfId="665" builtinId="8" hidden="1"/>
    <cellStyle name="Hyperlink" xfId="667" builtinId="8" hidden="1"/>
    <cellStyle name="Hyperlink" xfId="669" builtinId="8" hidden="1"/>
    <cellStyle name="Hyperlink" xfId="671" builtinId="8" hidden="1"/>
    <cellStyle name="Hyperlink" xfId="673" builtinId="8" hidden="1"/>
    <cellStyle name="Hyperlink" xfId="675" builtinId="8" hidden="1"/>
    <cellStyle name="Hyperlink" xfId="677" builtinId="8" hidden="1"/>
    <cellStyle name="Hyperlink" xfId="679" builtinId="8" hidden="1"/>
    <cellStyle name="Hyperlink" xfId="681" builtinId="8" hidden="1"/>
    <cellStyle name="Hyperlink" xfId="683" builtinId="8" hidden="1"/>
    <cellStyle name="Hyperlink" xfId="685" builtinId="8" hidden="1"/>
    <cellStyle name="Hyperlink" xfId="687" builtinId="8" hidden="1"/>
    <cellStyle name="Hyperlink" xfId="689" builtinId="8" hidden="1"/>
    <cellStyle name="Hyperlink" xfId="691" builtinId="8" hidden="1"/>
    <cellStyle name="Hyperlink" xfId="693" builtinId="8" hidden="1"/>
    <cellStyle name="Hyperlink" xfId="695" builtinId="8" hidden="1"/>
    <cellStyle name="Hyperlink" xfId="697" builtinId="8" hidden="1"/>
    <cellStyle name="Hyperlink" xfId="699" builtinId="8" hidden="1"/>
    <cellStyle name="Hyperlink" xfId="701" builtinId="8" hidden="1"/>
    <cellStyle name="Hyperlink" xfId="703" builtinId="8" hidden="1"/>
    <cellStyle name="Hyperlink" xfId="705" builtinId="8" hidden="1"/>
    <cellStyle name="Hyperlink" xfId="707" builtinId="8" hidden="1"/>
    <cellStyle name="Hyperlink" xfId="709" builtinId="8" hidden="1"/>
    <cellStyle name="Hyperlink" xfId="711" builtinId="8" hidden="1"/>
    <cellStyle name="Hyperlink" xfId="713" builtinId="8" hidden="1"/>
    <cellStyle name="Hyperlink" xfId="715" builtinId="8" hidden="1"/>
    <cellStyle name="Hyperlink" xfId="717" builtinId="8" hidden="1"/>
    <cellStyle name="Hyperlink" xfId="719" builtinId="8" hidden="1"/>
    <cellStyle name="Hyperlink" xfId="721" builtinId="8" hidden="1"/>
    <cellStyle name="Hyperlink" xfId="723" builtinId="8" hidden="1"/>
    <cellStyle name="Hyperlink" xfId="725" builtinId="8" hidden="1"/>
    <cellStyle name="Hyperlink" xfId="727" builtinId="8" hidden="1"/>
    <cellStyle name="Hyperlink" xfId="729" builtinId="8" hidden="1"/>
    <cellStyle name="Hyperlink" xfId="731" builtinId="8" hidden="1"/>
    <cellStyle name="Hyperlink" xfId="733" builtinId="8" hidden="1"/>
    <cellStyle name="Hyperlink" xfId="735" builtinId="8" hidden="1"/>
    <cellStyle name="Hyperlink" xfId="737" builtinId="8" hidden="1"/>
    <cellStyle name="Hyperlink" xfId="739" builtinId="8" hidden="1"/>
    <cellStyle name="Hyperlink" xfId="741" builtinId="8" hidden="1"/>
    <cellStyle name="Hyperlink" xfId="743" builtinId="8" hidden="1"/>
    <cellStyle name="Hyperlink" xfId="745" builtinId="8" hidden="1"/>
    <cellStyle name="Hyperlink" xfId="747" builtinId="8" hidden="1"/>
    <cellStyle name="Normal" xfId="0" builtinId="0"/>
  </cellStyles>
  <dxfs count="0"/>
  <tableStyles count="0" defaultTableStyle="TableStyleMedium9" defaultPivotStyle="PivotStyleMedium4"/>
  <colors>
    <mruColors>
      <color rgb="FFF650A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 b="1" i="0" u="none" strike="noStrike" baseline="0">
                <a:solidFill>
                  <a:srgbClr val="0000FF"/>
                </a:solidFill>
                <a:latin typeface="Arial"/>
                <a:ea typeface="Arial"/>
                <a:cs typeface="Arial"/>
              </a:defRPr>
            </a:pPr>
            <a:r>
              <a:rPr lang="en-GB"/>
              <a:t>Nordic Swan score - Max 24</a:t>
            </a:r>
          </a:p>
        </c:rich>
      </c:tx>
      <c:overlay val="0"/>
      <c:spPr>
        <a:noFill/>
        <a:ln w="25400">
          <a:noFill/>
        </a:ln>
      </c:spPr>
    </c:title>
    <c:autoTitleDeleted val="0"/>
    <c:view3D>
      <c:rotX val="15"/>
      <c:hPercent val="419"/>
      <c:rotY val="20"/>
      <c:depthPercent val="100"/>
      <c:rAngAx val="1"/>
    </c:view3D>
    <c:floor>
      <c:thickness val="0"/>
      <c:spPr>
        <a:solidFill>
          <a:srgbClr val="C0C0C0"/>
        </a:solidFill>
        <a:ln w="3175">
          <a:solidFill>
            <a:srgbClr val="000000"/>
          </a:solidFill>
          <a:prstDash val="solid"/>
        </a:ln>
      </c:spPr>
    </c:floor>
    <c:sideWall>
      <c:thickness val="0"/>
      <c:spPr>
        <a:solidFill>
          <a:srgbClr val="C0C0C0"/>
        </a:solidFill>
        <a:ln w="12700">
          <a:solidFill>
            <a:srgbClr val="808080"/>
          </a:solidFill>
          <a:prstDash val="solid"/>
        </a:ln>
      </c:spPr>
    </c:sideWall>
    <c:backWall>
      <c:thickness val="0"/>
      <c:spPr>
        <a:solidFill>
          <a:srgbClr val="C0C0C0"/>
        </a:solidFill>
        <a:ln w="12700">
          <a:solidFill>
            <a:srgbClr val="808080"/>
          </a:solidFill>
          <a:prstDash val="solid"/>
        </a:ln>
      </c:spPr>
    </c:backWall>
    <c:plotArea>
      <c:layout/>
      <c:bar3DChart>
        <c:barDir val="bar"/>
        <c:grouping val="clustered"/>
        <c:varyColors val="0"/>
        <c:ser>
          <c:idx val="0"/>
          <c:order val="0"/>
          <c:spPr>
            <a:solidFill>
              <a:srgbClr val="9999FF"/>
            </a:solidFill>
            <a:ln w="12700">
              <a:solidFill>
                <a:srgbClr val="000000"/>
              </a:solidFill>
              <a:prstDash val="solid"/>
            </a:ln>
          </c:spPr>
          <c:invertIfNegative val="0"/>
          <c:cat>
            <c:strLit>
              <c:ptCount val="60"/>
              <c:pt idx="0">
                <c:v>My Product 1</c:v>
              </c:pt>
              <c:pt idx="1">
                <c:v>My Product 2</c:v>
              </c:pt>
              <c:pt idx="2">
                <c:v>My Product 3</c:v>
              </c:pt>
              <c:pt idx="3">
                <c:v>My Product 4</c:v>
              </c:pt>
              <c:pt idx="4">
                <c:v>My Product 5</c:v>
              </c:pt>
              <c:pt idx="5">
                <c:v>My Product 6</c:v>
              </c:pt>
              <c:pt idx="6">
                <c:v>My Product 7</c:v>
              </c:pt>
              <c:pt idx="7">
                <c:v>My Product 8</c:v>
              </c:pt>
              <c:pt idx="8">
                <c:v>My Product 9</c:v>
              </c:pt>
              <c:pt idx="9">
                <c:v>My Product 10</c:v>
              </c:pt>
              <c:pt idx="10">
                <c:v>My Product 11</c:v>
              </c:pt>
              <c:pt idx="11">
                <c:v>My Product 12</c:v>
              </c:pt>
              <c:pt idx="12">
                <c:v>My Product 13</c:v>
              </c:pt>
              <c:pt idx="13">
                <c:v>My Product 14</c:v>
              </c:pt>
              <c:pt idx="14">
                <c:v>My Product 15</c:v>
              </c:pt>
              <c:pt idx="15">
                <c:v>My Product 16</c:v>
              </c:pt>
              <c:pt idx="16">
                <c:v>My Product 17</c:v>
              </c:pt>
              <c:pt idx="17">
                <c:v>My Product 18</c:v>
              </c:pt>
              <c:pt idx="18">
                <c:v>My Product 19</c:v>
              </c:pt>
              <c:pt idx="19">
                <c:v>My Product 20</c:v>
              </c:pt>
              <c:pt idx="20">
                <c:v>My Product 21</c:v>
              </c:pt>
              <c:pt idx="21">
                <c:v>My Product 22</c:v>
              </c:pt>
              <c:pt idx="22">
                <c:v>My Product 23</c:v>
              </c:pt>
              <c:pt idx="23">
                <c:v>My Product 24</c:v>
              </c:pt>
              <c:pt idx="24">
                <c:v>My Product 25</c:v>
              </c:pt>
              <c:pt idx="25">
                <c:v>My Product 26</c:v>
              </c:pt>
              <c:pt idx="26">
                <c:v>My Product 27</c:v>
              </c:pt>
              <c:pt idx="27">
                <c:v>My Product 28</c:v>
              </c:pt>
              <c:pt idx="28">
                <c:v>My Product 29</c:v>
              </c:pt>
              <c:pt idx="29">
                <c:v>My Product 30</c:v>
              </c:pt>
              <c:pt idx="30">
                <c:v>My Product 31</c:v>
              </c:pt>
              <c:pt idx="31">
                <c:v>My Product 32</c:v>
              </c:pt>
              <c:pt idx="32">
                <c:v>My Product 33</c:v>
              </c:pt>
              <c:pt idx="33">
                <c:v>My Product 34</c:v>
              </c:pt>
              <c:pt idx="34">
                <c:v>My Product 35</c:v>
              </c:pt>
              <c:pt idx="35">
                <c:v>My Product 36</c:v>
              </c:pt>
              <c:pt idx="36">
                <c:v>My Product 37</c:v>
              </c:pt>
              <c:pt idx="37">
                <c:v>My Product 38</c:v>
              </c:pt>
              <c:pt idx="38">
                <c:v>My Product 39</c:v>
              </c:pt>
              <c:pt idx="39">
                <c:v>My Product 40</c:v>
              </c:pt>
              <c:pt idx="40">
                <c:v>My Product 41</c:v>
              </c:pt>
              <c:pt idx="41">
                <c:v>My Product 42</c:v>
              </c:pt>
              <c:pt idx="42">
                <c:v>My Product 43</c:v>
              </c:pt>
              <c:pt idx="43">
                <c:v>My Product 44</c:v>
              </c:pt>
              <c:pt idx="44">
                <c:v>My Product 45</c:v>
              </c:pt>
              <c:pt idx="45">
                <c:v>My Product 46</c:v>
              </c:pt>
              <c:pt idx="46">
                <c:v>My Product 47</c:v>
              </c:pt>
              <c:pt idx="47">
                <c:v>My Product 48</c:v>
              </c:pt>
              <c:pt idx="48">
                <c:v>My Product 49</c:v>
              </c:pt>
              <c:pt idx="49">
                <c:v>My Product 50</c:v>
              </c:pt>
              <c:pt idx="50">
                <c:v>My Product 51</c:v>
              </c:pt>
              <c:pt idx="51">
                <c:v>My Product 52</c:v>
              </c:pt>
              <c:pt idx="52">
                <c:v>My Product 53</c:v>
              </c:pt>
              <c:pt idx="53">
                <c:v>My Product 54</c:v>
              </c:pt>
              <c:pt idx="54">
                <c:v>My Product 55</c:v>
              </c:pt>
              <c:pt idx="55">
                <c:v>My Product 56</c:v>
              </c:pt>
              <c:pt idx="56">
                <c:v>My Product 57</c:v>
              </c:pt>
              <c:pt idx="57">
                <c:v>My Product 58</c:v>
              </c:pt>
              <c:pt idx="58">
                <c:v>My Product 59</c:v>
              </c:pt>
              <c:pt idx="59">
                <c:v>My Product 60</c:v>
              </c:pt>
            </c:strLit>
          </c:cat>
          <c:val>
            <c:numLit>
              <c:formatCode>General</c:formatCode>
              <c:ptCount val="60"/>
              <c:pt idx="0">
                <c:v>23</c:v>
              </c:pt>
              <c:pt idx="1">
                <c:v>23</c:v>
              </c:pt>
              <c:pt idx="2">
                <c:v>13</c:v>
              </c:pt>
              <c:pt idx="3">
                <c:v>8</c:v>
              </c:pt>
              <c:pt idx="4">
                <c:v>15</c:v>
              </c:pt>
              <c:pt idx="5">
                <c:v>7</c:v>
              </c:pt>
              <c:pt idx="6">
                <c:v>4</c:v>
              </c:pt>
              <c:pt idx="7">
                <c:v>3</c:v>
              </c:pt>
              <c:pt idx="8">
                <c:v>2</c:v>
              </c:pt>
              <c:pt idx="9">
                <c:v>6</c:v>
              </c:pt>
              <c:pt idx="10">
                <c:v>7</c:v>
              </c:pt>
              <c:pt idx="11">
                <c:v>21</c:v>
              </c:pt>
              <c:pt idx="12">
                <c:v>23</c:v>
              </c:pt>
              <c:pt idx="13">
                <c:v>13</c:v>
              </c:pt>
              <c:pt idx="14">
                <c:v>8</c:v>
              </c:pt>
              <c:pt idx="15">
                <c:v>9</c:v>
              </c:pt>
              <c:pt idx="16">
                <c:v>7</c:v>
              </c:pt>
              <c:pt idx="17">
                <c:v>4</c:v>
              </c:pt>
              <c:pt idx="18">
                <c:v>23</c:v>
              </c:pt>
              <c:pt idx="19">
                <c:v>13</c:v>
              </c:pt>
              <c:pt idx="20">
                <c:v>8</c:v>
              </c:pt>
              <c:pt idx="21">
                <c:v>9</c:v>
              </c:pt>
              <c:pt idx="22">
                <c:v>7</c:v>
              </c:pt>
              <c:pt idx="23">
                <c:v>4</c:v>
              </c:pt>
              <c:pt idx="24">
                <c:v>23</c:v>
              </c:pt>
              <c:pt idx="25">
                <c:v>13</c:v>
              </c:pt>
              <c:pt idx="26">
                <c:v>8</c:v>
              </c:pt>
              <c:pt idx="27">
                <c:v>9</c:v>
              </c:pt>
              <c:pt idx="28">
                <c:v>7</c:v>
              </c:pt>
              <c:pt idx="29">
                <c:v>4</c:v>
              </c:pt>
              <c:pt idx="30">
                <c:v>23</c:v>
              </c:pt>
              <c:pt idx="31">
                <c:v>13</c:v>
              </c:pt>
              <c:pt idx="32">
                <c:v>8</c:v>
              </c:pt>
              <c:pt idx="33">
                <c:v>9</c:v>
              </c:pt>
              <c:pt idx="34">
                <c:v>7</c:v>
              </c:pt>
              <c:pt idx="35">
                <c:v>4</c:v>
              </c:pt>
              <c:pt idx="36">
                <c:v>0</c:v>
              </c:pt>
              <c:pt idx="37">
                <c:v>23</c:v>
              </c:pt>
              <c:pt idx="38">
                <c:v>13</c:v>
              </c:pt>
              <c:pt idx="39">
                <c:v>8</c:v>
              </c:pt>
              <c:pt idx="40">
                <c:v>9</c:v>
              </c:pt>
              <c:pt idx="41">
                <c:v>7</c:v>
              </c:pt>
              <c:pt idx="42">
                <c:v>4</c:v>
              </c:pt>
              <c:pt idx="43">
                <c:v>23</c:v>
              </c:pt>
              <c:pt idx="44">
                <c:v>13</c:v>
              </c:pt>
              <c:pt idx="45">
                <c:v>8</c:v>
              </c:pt>
              <c:pt idx="46">
                <c:v>9</c:v>
              </c:pt>
              <c:pt idx="47">
                <c:v>7</c:v>
              </c:pt>
              <c:pt idx="48">
                <c:v>4</c:v>
              </c:pt>
              <c:pt idx="49">
                <c:v>0</c:v>
              </c:pt>
              <c:pt idx="50">
                <c:v>0</c:v>
              </c:pt>
              <c:pt idx="51">
                <c:v>0</c:v>
              </c:pt>
              <c:pt idx="52">
                <c:v>0</c:v>
              </c:pt>
              <c:pt idx="53">
                <c:v>0</c:v>
              </c:pt>
              <c:pt idx="54">
                <c:v>0</c:v>
              </c:pt>
              <c:pt idx="55">
                <c:v>0</c:v>
              </c:pt>
              <c:pt idx="56">
                <c:v>0</c:v>
              </c:pt>
              <c:pt idx="57">
                <c:v>0</c:v>
              </c:pt>
              <c:pt idx="58">
                <c:v>0</c:v>
              </c:pt>
              <c:pt idx="59">
                <c:v>0</c:v>
              </c:pt>
            </c:numLit>
          </c:val>
        </c:ser>
        <c:dLbls>
          <c:showLegendKey val="0"/>
          <c:showVal val="0"/>
          <c:showCatName val="0"/>
          <c:showSerName val="0"/>
          <c:showPercent val="0"/>
          <c:showBubbleSize val="0"/>
        </c:dLbls>
        <c:gapWidth val="150"/>
        <c:shape val="box"/>
        <c:axId val="-127693696"/>
        <c:axId val="-127682272"/>
        <c:axId val="0"/>
      </c:bar3DChart>
      <c:catAx>
        <c:axId val="-127693696"/>
        <c:scaling>
          <c:orientation val="minMax"/>
        </c:scaling>
        <c:delete val="0"/>
        <c:axPos val="l"/>
        <c:numFmt formatCode="General" sourceLinked="1"/>
        <c:majorTickMark val="out"/>
        <c:minorTickMark val="none"/>
        <c:tickLblPos val="low"/>
        <c:spPr>
          <a:ln w="3175">
            <a:solidFill>
              <a:srgbClr val="000000"/>
            </a:solidFill>
            <a:prstDash val="solid"/>
          </a:ln>
        </c:spPr>
        <c:txPr>
          <a:bodyPr rot="0" vert="horz"/>
          <a:lstStyle/>
          <a:p>
            <a:pPr>
              <a:defRPr sz="100" b="1" i="0" u="none" strike="noStrike" baseline="0">
                <a:solidFill>
                  <a:srgbClr val="0000FF"/>
                </a:solidFill>
                <a:latin typeface="Arial"/>
                <a:ea typeface="Arial"/>
                <a:cs typeface="Arial"/>
              </a:defRPr>
            </a:pPr>
            <a:endParaRPr lang="en-US"/>
          </a:p>
        </c:txPr>
        <c:crossAx val="-127682272"/>
        <c:crosses val="autoZero"/>
        <c:auto val="1"/>
        <c:lblAlgn val="ctr"/>
        <c:lblOffset val="100"/>
        <c:tickLblSkip val="29"/>
        <c:tickMarkSkip val="1"/>
        <c:noMultiLvlLbl val="0"/>
      </c:catAx>
      <c:valAx>
        <c:axId val="-127682272"/>
        <c:scaling>
          <c:orientation val="minMax"/>
          <c:max val="24"/>
          <c:min val="0"/>
        </c:scaling>
        <c:delete val="0"/>
        <c:axPos val="b"/>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1" i="0" u="none" strike="noStrike" baseline="0">
                <a:solidFill>
                  <a:srgbClr val="0000FF"/>
                </a:solidFill>
                <a:latin typeface="Arial"/>
                <a:ea typeface="Arial"/>
                <a:cs typeface="Arial"/>
              </a:defRPr>
            </a:pPr>
            <a:endParaRPr lang="en-US"/>
          </a:p>
        </c:txPr>
        <c:crossAx val="-127693696"/>
        <c:crosses val="autoZero"/>
        <c:crossBetween val="between"/>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verticalDpi="0"/>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 b="1" i="0" u="none" strike="noStrike" baseline="0">
                <a:solidFill>
                  <a:srgbClr val="0000FF"/>
                </a:solidFill>
                <a:latin typeface="Arial"/>
                <a:ea typeface="Arial"/>
                <a:cs typeface="Arial"/>
              </a:defRPr>
            </a:pPr>
            <a:r>
              <a:rPr lang="en-GB"/>
              <a:t>Nordic Swan score - Max 24</a:t>
            </a:r>
          </a:p>
        </c:rich>
      </c:tx>
      <c:overlay val="0"/>
      <c:spPr>
        <a:noFill/>
        <a:ln w="25400">
          <a:noFill/>
        </a:ln>
      </c:spPr>
    </c:title>
    <c:autoTitleDeleted val="0"/>
    <c:view3D>
      <c:rotX val="15"/>
      <c:hPercent val="419"/>
      <c:rotY val="20"/>
      <c:depthPercent val="100"/>
      <c:rAngAx val="1"/>
    </c:view3D>
    <c:floor>
      <c:thickness val="0"/>
      <c:spPr>
        <a:solidFill>
          <a:srgbClr val="C0C0C0"/>
        </a:solidFill>
        <a:ln w="3175">
          <a:solidFill>
            <a:srgbClr val="000000"/>
          </a:solidFill>
          <a:prstDash val="solid"/>
        </a:ln>
      </c:spPr>
    </c:floor>
    <c:sideWall>
      <c:thickness val="0"/>
      <c:spPr>
        <a:solidFill>
          <a:srgbClr val="C0C0C0"/>
        </a:solidFill>
        <a:ln w="12700">
          <a:solidFill>
            <a:srgbClr val="808080"/>
          </a:solidFill>
          <a:prstDash val="solid"/>
        </a:ln>
      </c:spPr>
    </c:sideWall>
    <c:backWall>
      <c:thickness val="0"/>
      <c:spPr>
        <a:solidFill>
          <a:srgbClr val="C0C0C0"/>
        </a:solidFill>
        <a:ln w="12700">
          <a:solidFill>
            <a:srgbClr val="808080"/>
          </a:solidFill>
          <a:prstDash val="solid"/>
        </a:ln>
      </c:spPr>
    </c:backWall>
    <c:plotArea>
      <c:layout/>
      <c:bar3DChart>
        <c:barDir val="bar"/>
        <c:grouping val="clustered"/>
        <c:varyColors val="0"/>
        <c:ser>
          <c:idx val="0"/>
          <c:order val="0"/>
          <c:spPr>
            <a:solidFill>
              <a:srgbClr val="9999FF"/>
            </a:solidFill>
            <a:ln w="12700">
              <a:solidFill>
                <a:srgbClr val="000000"/>
              </a:solidFill>
              <a:prstDash val="solid"/>
            </a:ln>
          </c:spPr>
          <c:invertIfNegative val="0"/>
          <c:cat>
            <c:strLit>
              <c:ptCount val="60"/>
              <c:pt idx="0">
                <c:v>My Product 1</c:v>
              </c:pt>
              <c:pt idx="1">
                <c:v>My Product 2</c:v>
              </c:pt>
              <c:pt idx="2">
                <c:v>My Product 3</c:v>
              </c:pt>
              <c:pt idx="3">
                <c:v>My Product 4</c:v>
              </c:pt>
              <c:pt idx="4">
                <c:v>My Product 5</c:v>
              </c:pt>
              <c:pt idx="5">
                <c:v>My Product 6</c:v>
              </c:pt>
              <c:pt idx="6">
                <c:v>My Product 7</c:v>
              </c:pt>
              <c:pt idx="7">
                <c:v>My Product 8</c:v>
              </c:pt>
              <c:pt idx="8">
                <c:v>My Product 9</c:v>
              </c:pt>
              <c:pt idx="9">
                <c:v>My Product 10</c:v>
              </c:pt>
              <c:pt idx="10">
                <c:v>My Product 11</c:v>
              </c:pt>
              <c:pt idx="11">
                <c:v>My Product 12</c:v>
              </c:pt>
              <c:pt idx="12">
                <c:v>My Product 13</c:v>
              </c:pt>
              <c:pt idx="13">
                <c:v>My Product 14</c:v>
              </c:pt>
              <c:pt idx="14">
                <c:v>My Product 15</c:v>
              </c:pt>
              <c:pt idx="15">
                <c:v>My Product 16</c:v>
              </c:pt>
              <c:pt idx="16">
                <c:v>My Product 17</c:v>
              </c:pt>
              <c:pt idx="17">
                <c:v>My Product 18</c:v>
              </c:pt>
              <c:pt idx="18">
                <c:v>My Product 19</c:v>
              </c:pt>
              <c:pt idx="19">
                <c:v>My Product 20</c:v>
              </c:pt>
              <c:pt idx="20">
                <c:v>My Product 21</c:v>
              </c:pt>
              <c:pt idx="21">
                <c:v>My Product 22</c:v>
              </c:pt>
              <c:pt idx="22">
                <c:v>My Product 23</c:v>
              </c:pt>
              <c:pt idx="23">
                <c:v>My Product 24</c:v>
              </c:pt>
              <c:pt idx="24">
                <c:v>My Product 25</c:v>
              </c:pt>
              <c:pt idx="25">
                <c:v>My Product 26</c:v>
              </c:pt>
              <c:pt idx="26">
                <c:v>My Product 27</c:v>
              </c:pt>
              <c:pt idx="27">
                <c:v>My Product 28</c:v>
              </c:pt>
              <c:pt idx="28">
                <c:v>My Product 29</c:v>
              </c:pt>
              <c:pt idx="29">
                <c:v>My Product 30</c:v>
              </c:pt>
              <c:pt idx="30">
                <c:v>My Product 31</c:v>
              </c:pt>
              <c:pt idx="31">
                <c:v>My Product 32</c:v>
              </c:pt>
              <c:pt idx="32">
                <c:v>My Product 33</c:v>
              </c:pt>
              <c:pt idx="33">
                <c:v>My Product 34</c:v>
              </c:pt>
              <c:pt idx="34">
                <c:v>My Product 35</c:v>
              </c:pt>
              <c:pt idx="35">
                <c:v>My Product 36</c:v>
              </c:pt>
              <c:pt idx="36">
                <c:v>My Product 37</c:v>
              </c:pt>
              <c:pt idx="37">
                <c:v>My Product 38</c:v>
              </c:pt>
              <c:pt idx="38">
                <c:v>My Product 39</c:v>
              </c:pt>
              <c:pt idx="39">
                <c:v>My Product 40</c:v>
              </c:pt>
              <c:pt idx="40">
                <c:v>My Product 41</c:v>
              </c:pt>
              <c:pt idx="41">
                <c:v>My Product 42</c:v>
              </c:pt>
              <c:pt idx="42">
                <c:v>My Product 43</c:v>
              </c:pt>
              <c:pt idx="43">
                <c:v>My Product 44</c:v>
              </c:pt>
              <c:pt idx="44">
                <c:v>My Product 45</c:v>
              </c:pt>
              <c:pt idx="45">
                <c:v>My Product 46</c:v>
              </c:pt>
              <c:pt idx="46">
                <c:v>My Product 47</c:v>
              </c:pt>
              <c:pt idx="47">
                <c:v>My Product 48</c:v>
              </c:pt>
              <c:pt idx="48">
                <c:v>My Product 49</c:v>
              </c:pt>
              <c:pt idx="49">
                <c:v>My Product 50</c:v>
              </c:pt>
              <c:pt idx="50">
                <c:v>My Product 51</c:v>
              </c:pt>
              <c:pt idx="51">
                <c:v>My Product 52</c:v>
              </c:pt>
              <c:pt idx="52">
                <c:v>My Product 53</c:v>
              </c:pt>
              <c:pt idx="53">
                <c:v>My Product 54</c:v>
              </c:pt>
              <c:pt idx="54">
                <c:v>My Product 55</c:v>
              </c:pt>
              <c:pt idx="55">
                <c:v>My Product 56</c:v>
              </c:pt>
              <c:pt idx="56">
                <c:v>My Product 57</c:v>
              </c:pt>
              <c:pt idx="57">
                <c:v>My Product 58</c:v>
              </c:pt>
              <c:pt idx="58">
                <c:v>My Product 59</c:v>
              </c:pt>
              <c:pt idx="59">
                <c:v>My Product 60</c:v>
              </c:pt>
            </c:strLit>
          </c:cat>
          <c:val>
            <c:numLit>
              <c:formatCode>General</c:formatCode>
              <c:ptCount val="60"/>
              <c:pt idx="0">
                <c:v>23</c:v>
              </c:pt>
              <c:pt idx="1">
                <c:v>23</c:v>
              </c:pt>
              <c:pt idx="2">
                <c:v>13</c:v>
              </c:pt>
              <c:pt idx="3">
                <c:v>8</c:v>
              </c:pt>
              <c:pt idx="4">
                <c:v>15</c:v>
              </c:pt>
              <c:pt idx="5">
                <c:v>7</c:v>
              </c:pt>
              <c:pt idx="6">
                <c:v>4</c:v>
              </c:pt>
              <c:pt idx="7">
                <c:v>3</c:v>
              </c:pt>
              <c:pt idx="8">
                <c:v>2</c:v>
              </c:pt>
              <c:pt idx="9">
                <c:v>6</c:v>
              </c:pt>
              <c:pt idx="10">
                <c:v>7</c:v>
              </c:pt>
              <c:pt idx="11">
                <c:v>21</c:v>
              </c:pt>
              <c:pt idx="12">
                <c:v>23</c:v>
              </c:pt>
              <c:pt idx="13">
                <c:v>13</c:v>
              </c:pt>
              <c:pt idx="14">
                <c:v>8</c:v>
              </c:pt>
              <c:pt idx="15">
                <c:v>9</c:v>
              </c:pt>
              <c:pt idx="16">
                <c:v>7</c:v>
              </c:pt>
              <c:pt idx="17">
                <c:v>4</c:v>
              </c:pt>
              <c:pt idx="18">
                <c:v>23</c:v>
              </c:pt>
              <c:pt idx="19">
                <c:v>13</c:v>
              </c:pt>
              <c:pt idx="20">
                <c:v>8</c:v>
              </c:pt>
              <c:pt idx="21">
                <c:v>9</c:v>
              </c:pt>
              <c:pt idx="22">
                <c:v>7</c:v>
              </c:pt>
              <c:pt idx="23">
                <c:v>4</c:v>
              </c:pt>
              <c:pt idx="24">
                <c:v>23</c:v>
              </c:pt>
              <c:pt idx="25">
                <c:v>13</c:v>
              </c:pt>
              <c:pt idx="26">
                <c:v>8</c:v>
              </c:pt>
              <c:pt idx="27">
                <c:v>9</c:v>
              </c:pt>
              <c:pt idx="28">
                <c:v>7</c:v>
              </c:pt>
              <c:pt idx="29">
                <c:v>4</c:v>
              </c:pt>
              <c:pt idx="30">
                <c:v>23</c:v>
              </c:pt>
              <c:pt idx="31">
                <c:v>13</c:v>
              </c:pt>
              <c:pt idx="32">
                <c:v>8</c:v>
              </c:pt>
              <c:pt idx="33">
                <c:v>9</c:v>
              </c:pt>
              <c:pt idx="34">
                <c:v>7</c:v>
              </c:pt>
              <c:pt idx="35">
                <c:v>4</c:v>
              </c:pt>
              <c:pt idx="36">
                <c:v>0</c:v>
              </c:pt>
              <c:pt idx="37">
                <c:v>23</c:v>
              </c:pt>
              <c:pt idx="38">
                <c:v>13</c:v>
              </c:pt>
              <c:pt idx="39">
                <c:v>8</c:v>
              </c:pt>
              <c:pt idx="40">
                <c:v>9</c:v>
              </c:pt>
              <c:pt idx="41">
                <c:v>7</c:v>
              </c:pt>
              <c:pt idx="42">
                <c:v>4</c:v>
              </c:pt>
              <c:pt idx="43">
                <c:v>23</c:v>
              </c:pt>
              <c:pt idx="44">
                <c:v>13</c:v>
              </c:pt>
              <c:pt idx="45">
                <c:v>8</c:v>
              </c:pt>
              <c:pt idx="46">
                <c:v>9</c:v>
              </c:pt>
              <c:pt idx="47">
                <c:v>7</c:v>
              </c:pt>
              <c:pt idx="48">
                <c:v>4</c:v>
              </c:pt>
              <c:pt idx="49">
                <c:v>0</c:v>
              </c:pt>
              <c:pt idx="50">
                <c:v>0</c:v>
              </c:pt>
              <c:pt idx="51">
                <c:v>0</c:v>
              </c:pt>
              <c:pt idx="52">
                <c:v>0</c:v>
              </c:pt>
              <c:pt idx="53">
                <c:v>0</c:v>
              </c:pt>
              <c:pt idx="54">
                <c:v>0</c:v>
              </c:pt>
              <c:pt idx="55">
                <c:v>0</c:v>
              </c:pt>
              <c:pt idx="56">
                <c:v>0</c:v>
              </c:pt>
              <c:pt idx="57">
                <c:v>0</c:v>
              </c:pt>
              <c:pt idx="58">
                <c:v>0</c:v>
              </c:pt>
              <c:pt idx="59">
                <c:v>0</c:v>
              </c:pt>
            </c:numLit>
          </c:val>
        </c:ser>
        <c:dLbls>
          <c:showLegendKey val="0"/>
          <c:showVal val="0"/>
          <c:showCatName val="0"/>
          <c:showSerName val="0"/>
          <c:showPercent val="0"/>
          <c:showBubbleSize val="0"/>
        </c:dLbls>
        <c:gapWidth val="150"/>
        <c:shape val="box"/>
        <c:axId val="-127690432"/>
        <c:axId val="-127681184"/>
        <c:axId val="0"/>
      </c:bar3DChart>
      <c:catAx>
        <c:axId val="-127690432"/>
        <c:scaling>
          <c:orientation val="minMax"/>
        </c:scaling>
        <c:delete val="0"/>
        <c:axPos val="l"/>
        <c:numFmt formatCode="General" sourceLinked="1"/>
        <c:majorTickMark val="out"/>
        <c:minorTickMark val="none"/>
        <c:tickLblPos val="low"/>
        <c:spPr>
          <a:ln w="3175">
            <a:solidFill>
              <a:srgbClr val="000000"/>
            </a:solidFill>
            <a:prstDash val="solid"/>
          </a:ln>
        </c:spPr>
        <c:txPr>
          <a:bodyPr rot="0" vert="horz"/>
          <a:lstStyle/>
          <a:p>
            <a:pPr>
              <a:defRPr sz="100" b="1" i="0" u="none" strike="noStrike" baseline="0">
                <a:solidFill>
                  <a:srgbClr val="0000FF"/>
                </a:solidFill>
                <a:latin typeface="Arial"/>
                <a:ea typeface="Arial"/>
                <a:cs typeface="Arial"/>
              </a:defRPr>
            </a:pPr>
            <a:endParaRPr lang="en-US"/>
          </a:p>
        </c:txPr>
        <c:crossAx val="-127681184"/>
        <c:crosses val="autoZero"/>
        <c:auto val="1"/>
        <c:lblAlgn val="ctr"/>
        <c:lblOffset val="100"/>
        <c:tickLblSkip val="29"/>
        <c:tickMarkSkip val="1"/>
        <c:noMultiLvlLbl val="0"/>
      </c:catAx>
      <c:valAx>
        <c:axId val="-127681184"/>
        <c:scaling>
          <c:orientation val="minMax"/>
          <c:max val="24"/>
          <c:min val="0"/>
        </c:scaling>
        <c:delete val="0"/>
        <c:axPos val="b"/>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00" b="1" i="0" u="none" strike="noStrike" baseline="0">
                <a:solidFill>
                  <a:srgbClr val="0000FF"/>
                </a:solidFill>
                <a:latin typeface="Arial"/>
                <a:ea typeface="Arial"/>
                <a:cs typeface="Arial"/>
              </a:defRPr>
            </a:pPr>
            <a:endParaRPr lang="en-US"/>
          </a:p>
        </c:txPr>
        <c:crossAx val="-127690432"/>
        <c:crosses val="autoZero"/>
        <c:crossBetween val="between"/>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jpg"/></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jpg"/></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jpg"/></Relationships>
</file>

<file path=xl/drawings/_rels/drawing6.xml.rels><?xml version="1.0" encoding="UTF-8" standalone="yes"?>
<Relationships xmlns="http://schemas.openxmlformats.org/package/2006/relationships"><Relationship Id="rId3" Type="http://schemas.openxmlformats.org/officeDocument/2006/relationships/chart" Target="../charts/chart1.xml"/><Relationship Id="rId2" Type="http://schemas.openxmlformats.org/officeDocument/2006/relationships/image" Target="../media/image1.png"/><Relationship Id="rId1" Type="http://schemas.openxmlformats.org/officeDocument/2006/relationships/image" Target="../media/image2.jpg"/><Relationship Id="rId4"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editAs="oneCell">
    <xdr:from>
      <xdr:col>1</xdr:col>
      <xdr:colOff>63500</xdr:colOff>
      <xdr:row>0</xdr:row>
      <xdr:rowOff>101600</xdr:rowOff>
    </xdr:from>
    <xdr:to>
      <xdr:col>1</xdr:col>
      <xdr:colOff>895350</xdr:colOff>
      <xdr:row>5</xdr:row>
      <xdr:rowOff>41910</xdr:rowOff>
    </xdr:to>
    <xdr:pic>
      <xdr:nvPicPr>
        <xdr:cNvPr id="2" name="Picture 1" descr="CCS_logo.PNG"/>
        <xdr:cNvPicPr/>
      </xdr:nvPicPr>
      <xdr:blipFill>
        <a:blip xmlns:r="http://schemas.openxmlformats.org/officeDocument/2006/relationships" r:embed="rId1" cstate="print"/>
        <a:srcRect/>
        <a:stretch>
          <a:fillRect/>
        </a:stretch>
      </xdr:blipFill>
      <xdr:spPr bwMode="auto">
        <a:xfrm>
          <a:off x="949325" y="101600"/>
          <a:ext cx="831850" cy="845185"/>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48846</xdr:rowOff>
    </xdr:from>
    <xdr:to>
      <xdr:col>0</xdr:col>
      <xdr:colOff>1790014</xdr:colOff>
      <xdr:row>0</xdr:row>
      <xdr:rowOff>1373275</xdr:rowOff>
    </xdr:to>
    <xdr:pic>
      <xdr:nvPicPr>
        <xdr:cNvPr id="3" name="image00.png" descr="CCS_logo.PNG"/>
        <xdr:cNvPicPr preferRelativeResize="0"/>
      </xdr:nvPicPr>
      <xdr:blipFill>
        <a:blip xmlns:r="http://schemas.openxmlformats.org/officeDocument/2006/relationships" r:embed="rId1" cstate="print"/>
        <a:stretch>
          <a:fillRect/>
        </a:stretch>
      </xdr:blipFill>
      <xdr:spPr>
        <a:xfrm>
          <a:off x="0" y="48846"/>
          <a:ext cx="1790014" cy="1324429"/>
        </a:xfrm>
        <a:prstGeom prst="rect">
          <a:avLst/>
        </a:prstGeom>
        <a:noFill/>
      </xdr:spPr>
    </xdr:pic>
    <xdr:clientData fLocksWithSheet="0"/>
  </xdr:twoCellAnchor>
</xdr:wsDr>
</file>

<file path=xl/drawings/drawing3.xml><?xml version="1.0" encoding="utf-8"?>
<xdr:wsDr xmlns:xdr="http://schemas.openxmlformats.org/drawingml/2006/spreadsheetDrawing" xmlns:a="http://schemas.openxmlformats.org/drawingml/2006/main">
  <xdr:twoCellAnchor>
    <xdr:from>
      <xdr:col>0</xdr:col>
      <xdr:colOff>12392025</xdr:colOff>
      <xdr:row>0</xdr:row>
      <xdr:rowOff>76200</xdr:rowOff>
    </xdr:from>
    <xdr:to>
      <xdr:col>1</xdr:col>
      <xdr:colOff>0</xdr:colOff>
      <xdr:row>0</xdr:row>
      <xdr:rowOff>152400</xdr:rowOff>
    </xdr:to>
    <xdr:pic>
      <xdr:nvPicPr>
        <xdr:cNvPr id="2" name="image01.jpg"/>
        <xdr:cNvPicPr preferRelativeResize="0"/>
      </xdr:nvPicPr>
      <xdr:blipFill>
        <a:blip xmlns:r="http://schemas.openxmlformats.org/officeDocument/2006/relationships" r:embed="rId1" cstate="print"/>
        <a:stretch>
          <a:fillRect/>
        </a:stretch>
      </xdr:blipFill>
      <xdr:spPr>
        <a:xfrm>
          <a:off x="1025525" y="76200"/>
          <a:ext cx="3175" cy="76200"/>
        </a:xfrm>
        <a:prstGeom prst="rect">
          <a:avLst/>
        </a:prstGeom>
        <a:noFill/>
      </xdr:spPr>
    </xdr:pic>
    <xdr:clientData fLocksWithSheet="0"/>
  </xdr:twoCellAnchor>
  <xdr:twoCellAnchor>
    <xdr:from>
      <xdr:col>0</xdr:col>
      <xdr:colOff>368986</xdr:colOff>
      <xdr:row>0</xdr:row>
      <xdr:rowOff>108857</xdr:rowOff>
    </xdr:from>
    <xdr:to>
      <xdr:col>1</xdr:col>
      <xdr:colOff>206375</xdr:colOff>
      <xdr:row>0</xdr:row>
      <xdr:rowOff>1433286</xdr:rowOff>
    </xdr:to>
    <xdr:pic>
      <xdr:nvPicPr>
        <xdr:cNvPr id="3" name="image00.png" descr="CCS_logo.PNG"/>
        <xdr:cNvPicPr preferRelativeResize="0"/>
      </xdr:nvPicPr>
      <xdr:blipFill>
        <a:blip xmlns:r="http://schemas.openxmlformats.org/officeDocument/2006/relationships" r:embed="rId2" cstate="print"/>
        <a:stretch>
          <a:fillRect/>
        </a:stretch>
      </xdr:blipFill>
      <xdr:spPr>
        <a:xfrm>
          <a:off x="368986" y="108857"/>
          <a:ext cx="1456639" cy="1324429"/>
        </a:xfrm>
        <a:prstGeom prst="rect">
          <a:avLst/>
        </a:prstGeom>
        <a:noFill/>
      </xdr:spPr>
    </xdr:pic>
    <xdr:clientData fLocksWithSheet="0"/>
  </xdr:twoCellAnchor>
</xdr:wsDr>
</file>

<file path=xl/drawings/drawing4.xml><?xml version="1.0" encoding="utf-8"?>
<xdr:wsDr xmlns:xdr="http://schemas.openxmlformats.org/drawingml/2006/spreadsheetDrawing" xmlns:a="http://schemas.openxmlformats.org/drawingml/2006/main">
  <xdr:twoCellAnchor>
    <xdr:from>
      <xdr:col>0</xdr:col>
      <xdr:colOff>12392025</xdr:colOff>
      <xdr:row>0</xdr:row>
      <xdr:rowOff>76200</xdr:rowOff>
    </xdr:from>
    <xdr:to>
      <xdr:col>1</xdr:col>
      <xdr:colOff>0</xdr:colOff>
      <xdr:row>0</xdr:row>
      <xdr:rowOff>152400</xdr:rowOff>
    </xdr:to>
    <xdr:pic>
      <xdr:nvPicPr>
        <xdr:cNvPr id="2" name="image01.jpg"/>
        <xdr:cNvPicPr preferRelativeResize="0"/>
      </xdr:nvPicPr>
      <xdr:blipFill>
        <a:blip xmlns:r="http://schemas.openxmlformats.org/officeDocument/2006/relationships" r:embed="rId1" cstate="print"/>
        <a:stretch>
          <a:fillRect/>
        </a:stretch>
      </xdr:blipFill>
      <xdr:spPr>
        <a:xfrm>
          <a:off x="2422525" y="76200"/>
          <a:ext cx="3175" cy="76200"/>
        </a:xfrm>
        <a:prstGeom prst="rect">
          <a:avLst/>
        </a:prstGeom>
        <a:noFill/>
      </xdr:spPr>
    </xdr:pic>
    <xdr:clientData fLocksWithSheet="0"/>
  </xdr:twoCellAnchor>
  <xdr:twoCellAnchor>
    <xdr:from>
      <xdr:col>0</xdr:col>
      <xdr:colOff>368986</xdr:colOff>
      <xdr:row>0</xdr:row>
      <xdr:rowOff>108857</xdr:rowOff>
    </xdr:from>
    <xdr:to>
      <xdr:col>0</xdr:col>
      <xdr:colOff>2159000</xdr:colOff>
      <xdr:row>0</xdr:row>
      <xdr:rowOff>1433286</xdr:rowOff>
    </xdr:to>
    <xdr:pic>
      <xdr:nvPicPr>
        <xdr:cNvPr id="3" name="image00.png" descr="CCS_logo.PNG"/>
        <xdr:cNvPicPr preferRelativeResize="0"/>
      </xdr:nvPicPr>
      <xdr:blipFill>
        <a:blip xmlns:r="http://schemas.openxmlformats.org/officeDocument/2006/relationships" r:embed="rId2" cstate="print"/>
        <a:stretch>
          <a:fillRect/>
        </a:stretch>
      </xdr:blipFill>
      <xdr:spPr>
        <a:xfrm>
          <a:off x="368986" y="108857"/>
          <a:ext cx="1790014" cy="1324429"/>
        </a:xfrm>
        <a:prstGeom prst="rect">
          <a:avLst/>
        </a:prstGeom>
        <a:noFill/>
      </xdr:spPr>
    </xdr:pic>
    <xdr:clientData fLocksWithSheet="0"/>
  </xdr:twoCellAnchor>
</xdr:wsDr>
</file>

<file path=xl/drawings/drawing5.xml><?xml version="1.0" encoding="utf-8"?>
<xdr:wsDr xmlns:xdr="http://schemas.openxmlformats.org/drawingml/2006/spreadsheetDrawing" xmlns:a="http://schemas.openxmlformats.org/drawingml/2006/main">
  <xdr:twoCellAnchor>
    <xdr:from>
      <xdr:col>0</xdr:col>
      <xdr:colOff>12392025</xdr:colOff>
      <xdr:row>0</xdr:row>
      <xdr:rowOff>76200</xdr:rowOff>
    </xdr:from>
    <xdr:to>
      <xdr:col>1</xdr:col>
      <xdr:colOff>0</xdr:colOff>
      <xdr:row>0</xdr:row>
      <xdr:rowOff>152400</xdr:rowOff>
    </xdr:to>
    <xdr:pic>
      <xdr:nvPicPr>
        <xdr:cNvPr id="2" name="image01.jpg"/>
        <xdr:cNvPicPr preferRelativeResize="0"/>
      </xdr:nvPicPr>
      <xdr:blipFill>
        <a:blip xmlns:r="http://schemas.openxmlformats.org/officeDocument/2006/relationships" r:embed="rId1" cstate="print"/>
        <a:stretch>
          <a:fillRect/>
        </a:stretch>
      </xdr:blipFill>
      <xdr:spPr>
        <a:xfrm>
          <a:off x="822325" y="76200"/>
          <a:ext cx="3175" cy="76200"/>
        </a:xfrm>
        <a:prstGeom prst="rect">
          <a:avLst/>
        </a:prstGeom>
        <a:noFill/>
      </xdr:spPr>
    </xdr:pic>
    <xdr:clientData fLocksWithSheet="0"/>
  </xdr:twoCellAnchor>
  <xdr:twoCellAnchor>
    <xdr:from>
      <xdr:col>0</xdr:col>
      <xdr:colOff>12392025</xdr:colOff>
      <xdr:row>0</xdr:row>
      <xdr:rowOff>76200</xdr:rowOff>
    </xdr:from>
    <xdr:to>
      <xdr:col>0</xdr:col>
      <xdr:colOff>0</xdr:colOff>
      <xdr:row>0</xdr:row>
      <xdr:rowOff>152400</xdr:rowOff>
    </xdr:to>
    <xdr:pic>
      <xdr:nvPicPr>
        <xdr:cNvPr id="3" name="image01.jpg"/>
        <xdr:cNvPicPr preferRelativeResize="0"/>
      </xdr:nvPicPr>
      <xdr:blipFill>
        <a:blip xmlns:r="http://schemas.openxmlformats.org/officeDocument/2006/relationships" r:embed="rId1" cstate="print"/>
        <a:stretch>
          <a:fillRect/>
        </a:stretch>
      </xdr:blipFill>
      <xdr:spPr>
        <a:xfrm>
          <a:off x="1647825" y="76200"/>
          <a:ext cx="3175" cy="76200"/>
        </a:xfrm>
        <a:prstGeom prst="rect">
          <a:avLst/>
        </a:prstGeom>
        <a:noFill/>
      </xdr:spPr>
    </xdr:pic>
    <xdr:clientData fLocksWithSheet="0"/>
  </xdr:twoCellAnchor>
  <xdr:twoCellAnchor>
    <xdr:from>
      <xdr:col>0</xdr:col>
      <xdr:colOff>0</xdr:colOff>
      <xdr:row>0</xdr:row>
      <xdr:rowOff>177800</xdr:rowOff>
    </xdr:from>
    <xdr:to>
      <xdr:col>1</xdr:col>
      <xdr:colOff>533400</xdr:colOff>
      <xdr:row>0</xdr:row>
      <xdr:rowOff>1409700</xdr:rowOff>
    </xdr:to>
    <xdr:pic>
      <xdr:nvPicPr>
        <xdr:cNvPr id="4" name="image00.png" descr="CCS_logo.PNG"/>
        <xdr:cNvPicPr preferRelativeResize="0"/>
      </xdr:nvPicPr>
      <xdr:blipFill>
        <a:blip xmlns:r="http://schemas.openxmlformats.org/officeDocument/2006/relationships" r:embed="rId2" cstate="print"/>
        <a:stretch>
          <a:fillRect/>
        </a:stretch>
      </xdr:blipFill>
      <xdr:spPr>
        <a:xfrm>
          <a:off x="0" y="177800"/>
          <a:ext cx="1358900" cy="1231900"/>
        </a:xfrm>
        <a:prstGeom prst="rect">
          <a:avLst/>
        </a:prstGeom>
        <a:noFill/>
      </xdr:spPr>
    </xdr:pic>
    <xdr:clientData fLocksWithSheet="0"/>
  </xdr:twoCellAnchor>
  <xdr:twoCellAnchor>
    <xdr:from>
      <xdr:col>2</xdr:col>
      <xdr:colOff>12392025</xdr:colOff>
      <xdr:row>0</xdr:row>
      <xdr:rowOff>76200</xdr:rowOff>
    </xdr:from>
    <xdr:to>
      <xdr:col>3</xdr:col>
      <xdr:colOff>0</xdr:colOff>
      <xdr:row>0</xdr:row>
      <xdr:rowOff>152400</xdr:rowOff>
    </xdr:to>
    <xdr:pic>
      <xdr:nvPicPr>
        <xdr:cNvPr id="5" name="image01.jpg"/>
        <xdr:cNvPicPr preferRelativeResize="0"/>
      </xdr:nvPicPr>
      <xdr:blipFill>
        <a:blip xmlns:r="http://schemas.openxmlformats.org/officeDocument/2006/relationships" r:embed="rId1" cstate="print"/>
        <a:stretch>
          <a:fillRect/>
        </a:stretch>
      </xdr:blipFill>
      <xdr:spPr>
        <a:xfrm>
          <a:off x="1647825" y="76200"/>
          <a:ext cx="3175" cy="76200"/>
        </a:xfrm>
        <a:prstGeom prst="rect">
          <a:avLst/>
        </a:prstGeom>
        <a:noFill/>
      </xdr:spPr>
    </xdr:pic>
    <xdr:clientData fLocksWithSheet="0"/>
  </xdr:twoCellAnchor>
</xdr:wsDr>
</file>

<file path=xl/drawings/drawing6.xml><?xml version="1.0" encoding="utf-8"?>
<xdr:wsDr xmlns:xdr="http://schemas.openxmlformats.org/drawingml/2006/spreadsheetDrawing" xmlns:a="http://schemas.openxmlformats.org/drawingml/2006/main">
  <xdr:twoCellAnchor>
    <xdr:from>
      <xdr:col>0</xdr:col>
      <xdr:colOff>12392025</xdr:colOff>
      <xdr:row>0</xdr:row>
      <xdr:rowOff>76200</xdr:rowOff>
    </xdr:from>
    <xdr:to>
      <xdr:col>1</xdr:col>
      <xdr:colOff>0</xdr:colOff>
      <xdr:row>0</xdr:row>
      <xdr:rowOff>152400</xdr:rowOff>
    </xdr:to>
    <xdr:pic>
      <xdr:nvPicPr>
        <xdr:cNvPr id="2" name="image01.jpg"/>
        <xdr:cNvPicPr preferRelativeResize="0"/>
      </xdr:nvPicPr>
      <xdr:blipFill>
        <a:blip xmlns:r="http://schemas.openxmlformats.org/officeDocument/2006/relationships" r:embed="rId1" cstate="print"/>
        <a:stretch>
          <a:fillRect/>
        </a:stretch>
      </xdr:blipFill>
      <xdr:spPr>
        <a:xfrm>
          <a:off x="3222625" y="76200"/>
          <a:ext cx="3175" cy="76200"/>
        </a:xfrm>
        <a:prstGeom prst="rect">
          <a:avLst/>
        </a:prstGeom>
        <a:noFill/>
      </xdr:spPr>
    </xdr:pic>
    <xdr:clientData fLocksWithSheet="0"/>
  </xdr:twoCellAnchor>
  <xdr:twoCellAnchor>
    <xdr:from>
      <xdr:col>0</xdr:col>
      <xdr:colOff>241986</xdr:colOff>
      <xdr:row>0</xdr:row>
      <xdr:rowOff>19957</xdr:rowOff>
    </xdr:from>
    <xdr:to>
      <xdr:col>0</xdr:col>
      <xdr:colOff>2032000</xdr:colOff>
      <xdr:row>0</xdr:row>
      <xdr:rowOff>1344386</xdr:rowOff>
    </xdr:to>
    <xdr:pic>
      <xdr:nvPicPr>
        <xdr:cNvPr id="3" name="image00.png" descr="CCS_logo.PNG"/>
        <xdr:cNvPicPr preferRelativeResize="0"/>
      </xdr:nvPicPr>
      <xdr:blipFill>
        <a:blip xmlns:r="http://schemas.openxmlformats.org/officeDocument/2006/relationships" r:embed="rId2" cstate="print"/>
        <a:stretch>
          <a:fillRect/>
        </a:stretch>
      </xdr:blipFill>
      <xdr:spPr>
        <a:xfrm>
          <a:off x="241986" y="19957"/>
          <a:ext cx="1790014" cy="1324429"/>
        </a:xfrm>
        <a:prstGeom prst="rect">
          <a:avLst/>
        </a:prstGeom>
        <a:noFill/>
      </xdr:spPr>
    </xdr:pic>
    <xdr:clientData fLocksWithSheet="0"/>
  </xdr:twoCellAnchor>
  <xdr:twoCellAnchor>
    <xdr:from>
      <xdr:col>1</xdr:col>
      <xdr:colOff>12392025</xdr:colOff>
      <xdr:row>0</xdr:row>
      <xdr:rowOff>76200</xdr:rowOff>
    </xdr:from>
    <xdr:to>
      <xdr:col>2</xdr:col>
      <xdr:colOff>0</xdr:colOff>
      <xdr:row>0</xdr:row>
      <xdr:rowOff>152400</xdr:rowOff>
    </xdr:to>
    <xdr:pic>
      <xdr:nvPicPr>
        <xdr:cNvPr id="4" name="image01.jpg"/>
        <xdr:cNvPicPr preferRelativeResize="0"/>
      </xdr:nvPicPr>
      <xdr:blipFill>
        <a:blip xmlns:r="http://schemas.openxmlformats.org/officeDocument/2006/relationships" r:embed="rId1" cstate="print"/>
        <a:stretch>
          <a:fillRect/>
        </a:stretch>
      </xdr:blipFill>
      <xdr:spPr>
        <a:xfrm>
          <a:off x="2790825" y="76200"/>
          <a:ext cx="3175" cy="76200"/>
        </a:xfrm>
        <a:prstGeom prst="rect">
          <a:avLst/>
        </a:prstGeom>
        <a:noFill/>
      </xdr:spPr>
    </xdr:pic>
    <xdr:clientData fLocksWithSheet="0"/>
  </xdr:twoCellAnchor>
  <xdr:twoCellAnchor>
    <xdr:from>
      <xdr:col>2</xdr:col>
      <xdr:colOff>142875</xdr:colOff>
      <xdr:row>22</xdr:row>
      <xdr:rowOff>0</xdr:rowOff>
    </xdr:from>
    <xdr:to>
      <xdr:col>4</xdr:col>
      <xdr:colOff>0</xdr:colOff>
      <xdr:row>22</xdr:row>
      <xdr:rowOff>0</xdr:rowOff>
    </xdr:to>
    <xdr:graphicFrame macro="">
      <xdr:nvGraphicFramePr>
        <xdr:cNvPr id="6"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142875</xdr:colOff>
      <xdr:row>22</xdr:row>
      <xdr:rowOff>0</xdr:rowOff>
    </xdr:from>
    <xdr:to>
      <xdr:col>4</xdr:col>
      <xdr:colOff>0</xdr:colOff>
      <xdr:row>22</xdr:row>
      <xdr:rowOff>0</xdr:rowOff>
    </xdr:to>
    <xdr:graphicFrame macro="">
      <xdr:nvGraphicFramePr>
        <xdr:cNvPr id="7"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1:C17"/>
  <sheetViews>
    <sheetView tabSelected="1" zoomScaleNormal="100" zoomScalePageLayoutView="145" workbookViewId="0">
      <selection activeCell="C17" sqref="C17"/>
    </sheetView>
  </sheetViews>
  <sheetFormatPr defaultColWidth="9.125" defaultRowHeight="14.25" x14ac:dyDescent="0.2"/>
  <cols>
    <col min="1" max="1" width="11.625" style="3" customWidth="1"/>
    <col min="2" max="2" width="57.375" style="3" customWidth="1"/>
    <col min="3" max="3" width="56.875" style="3" customWidth="1"/>
    <col min="4" max="16384" width="9.125" style="3"/>
  </cols>
  <sheetData>
    <row r="1" spans="2:3" x14ac:dyDescent="0.2">
      <c r="C1" s="42" t="s">
        <v>197</v>
      </c>
    </row>
    <row r="6" spans="2:3" ht="15.75" x14ac:dyDescent="0.25">
      <c r="B6" s="141" t="s">
        <v>168</v>
      </c>
      <c r="C6" s="141"/>
    </row>
    <row r="7" spans="2:3" ht="15.75" x14ac:dyDescent="0.25">
      <c r="B7" s="4"/>
    </row>
    <row r="8" spans="2:3" ht="20.25" x14ac:dyDescent="0.2">
      <c r="B8" s="142" t="s">
        <v>101</v>
      </c>
      <c r="C8" s="142"/>
    </row>
    <row r="9" spans="2:3" ht="15.75" x14ac:dyDescent="0.25">
      <c r="B9" s="4"/>
    </row>
    <row r="10" spans="2:3" ht="15.75" x14ac:dyDescent="0.25">
      <c r="B10" s="141" t="s">
        <v>90</v>
      </c>
      <c r="C10" s="141"/>
    </row>
    <row r="11" spans="2:3" ht="15.75" x14ac:dyDescent="0.25">
      <c r="B11" s="4"/>
    </row>
    <row r="12" spans="2:3" ht="20.25" x14ac:dyDescent="0.3">
      <c r="B12" s="143" t="s">
        <v>103</v>
      </c>
      <c r="C12" s="143"/>
    </row>
    <row r="13" spans="2:3" ht="15.75" x14ac:dyDescent="0.25">
      <c r="B13" s="4"/>
    </row>
    <row r="14" spans="2:3" ht="15.75" x14ac:dyDescent="0.25">
      <c r="B14" s="141"/>
      <c r="C14" s="141"/>
    </row>
    <row r="16" spans="2:3" ht="15" thickBot="1" x14ac:dyDescent="0.25"/>
    <row r="17" spans="2:3" ht="30" thickBot="1" x14ac:dyDescent="0.3">
      <c r="B17" s="5" t="s">
        <v>91</v>
      </c>
      <c r="C17" s="8" t="s">
        <v>169</v>
      </c>
    </row>
  </sheetData>
  <sheetProtection password="D13D" sheet="1" objects="1" scenarios="1" selectLockedCells="1"/>
  <mergeCells count="5">
    <mergeCell ref="B6:C6"/>
    <mergeCell ref="B8:C8"/>
    <mergeCell ref="B10:C10"/>
    <mergeCell ref="B12:C12"/>
    <mergeCell ref="B14:C14"/>
  </mergeCells>
  <pageMargins left="0.75" right="0.75" top="1" bottom="1" header="0.5" footer="0.5"/>
  <pageSetup paperSize="9" orientation="portrait" horizontalDpi="4294967292" verticalDpi="4294967292"/>
  <drawing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P55"/>
  <sheetViews>
    <sheetView zoomScale="80" zoomScaleNormal="80" zoomScalePageLayoutView="130" workbookViewId="0"/>
  </sheetViews>
  <sheetFormatPr defaultColWidth="8.875" defaultRowHeight="15.75" x14ac:dyDescent="0.25"/>
  <cols>
    <col min="1" max="1" width="170" customWidth="1"/>
  </cols>
  <sheetData>
    <row r="1" spans="1:16" ht="128.1" customHeight="1" thickBot="1" x14ac:dyDescent="0.3">
      <c r="A1" s="49" t="s">
        <v>170</v>
      </c>
    </row>
    <row r="2" spans="1:16" ht="16.5" thickBot="1" x14ac:dyDescent="0.3">
      <c r="A2" s="7"/>
    </row>
    <row r="3" spans="1:16" ht="46.5" x14ac:dyDescent="0.25">
      <c r="A3" s="269" t="s">
        <v>171</v>
      </c>
    </row>
    <row r="4" spans="1:16" x14ac:dyDescent="0.25">
      <c r="A4" s="25"/>
    </row>
    <row r="5" spans="1:16" x14ac:dyDescent="0.25">
      <c r="A5" s="19" t="s">
        <v>172</v>
      </c>
    </row>
    <row r="6" spans="1:16" x14ac:dyDescent="0.25">
      <c r="A6" s="19"/>
    </row>
    <row r="7" spans="1:16" x14ac:dyDescent="0.25">
      <c r="A7" s="19" t="s">
        <v>315</v>
      </c>
    </row>
    <row r="8" spans="1:16" x14ac:dyDescent="0.25">
      <c r="A8" s="19"/>
    </row>
    <row r="9" spans="1:16" ht="16.5" thickBot="1" x14ac:dyDescent="0.3">
      <c r="A9" s="20" t="s">
        <v>173</v>
      </c>
    </row>
    <row r="10" spans="1:16" ht="16.5" thickBot="1" x14ac:dyDescent="0.3">
      <c r="A10" s="20"/>
    </row>
    <row r="11" spans="1:16" s="23" customFormat="1" x14ac:dyDescent="0.25">
      <c r="A11" s="21" t="s">
        <v>174</v>
      </c>
      <c r="B11" s="22"/>
      <c r="C11" s="22"/>
      <c r="D11" s="22"/>
      <c r="E11" s="22"/>
      <c r="F11" s="22"/>
      <c r="G11" s="22"/>
      <c r="H11" s="22"/>
      <c r="I11" s="22"/>
      <c r="J11" s="22"/>
      <c r="K11" s="22"/>
      <c r="L11" s="22"/>
      <c r="M11" s="22"/>
      <c r="N11" s="22"/>
      <c r="O11" s="22"/>
      <c r="P11" s="22"/>
    </row>
    <row r="12" spans="1:16" s="23" customFormat="1" x14ac:dyDescent="0.25">
      <c r="A12" s="19" t="s">
        <v>200</v>
      </c>
      <c r="B12" s="22"/>
      <c r="C12" s="22"/>
      <c r="D12" s="22"/>
      <c r="E12" s="22"/>
      <c r="F12" s="22"/>
      <c r="G12" s="22"/>
      <c r="H12" s="22"/>
      <c r="I12" s="22"/>
      <c r="J12" s="22"/>
      <c r="K12" s="22"/>
      <c r="L12" s="22"/>
      <c r="M12" s="22"/>
      <c r="N12" s="22"/>
      <c r="O12" s="22"/>
      <c r="P12" s="22"/>
    </row>
    <row r="13" spans="1:16" s="23" customFormat="1" x14ac:dyDescent="0.25">
      <c r="A13" s="19"/>
      <c r="B13" s="22"/>
      <c r="C13" s="22"/>
      <c r="D13" s="22"/>
      <c r="E13" s="22"/>
      <c r="F13" s="22"/>
      <c r="G13" s="22"/>
      <c r="H13" s="22"/>
      <c r="I13" s="22"/>
      <c r="J13" s="22"/>
      <c r="K13" s="22"/>
      <c r="L13" s="22"/>
      <c r="M13" s="22"/>
      <c r="N13" s="22"/>
      <c r="O13" s="22"/>
      <c r="P13" s="22"/>
    </row>
    <row r="14" spans="1:16" s="23" customFormat="1" ht="16.5" thickBot="1" x14ac:dyDescent="0.3">
      <c r="A14" s="24" t="s">
        <v>175</v>
      </c>
      <c r="B14" s="22"/>
      <c r="C14" s="22"/>
      <c r="D14" s="22"/>
      <c r="E14" s="22"/>
      <c r="F14" s="22"/>
      <c r="G14" s="22"/>
      <c r="H14" s="22"/>
      <c r="I14" s="22"/>
      <c r="J14" s="22"/>
      <c r="K14" s="22"/>
      <c r="L14" s="22"/>
      <c r="M14" s="22"/>
      <c r="N14" s="22"/>
      <c r="O14" s="22"/>
      <c r="P14" s="22"/>
    </row>
    <row r="15" spans="1:16" s="23" customFormat="1" ht="16.5" thickBot="1" x14ac:dyDescent="0.3">
      <c r="A15" s="19"/>
      <c r="B15" s="22"/>
      <c r="C15" s="22"/>
      <c r="D15" s="22"/>
      <c r="E15" s="22"/>
      <c r="F15" s="22"/>
      <c r="G15" s="22"/>
      <c r="H15" s="22"/>
      <c r="I15" s="22"/>
      <c r="J15" s="22"/>
      <c r="K15" s="22"/>
      <c r="L15" s="22"/>
      <c r="M15" s="22"/>
      <c r="N15" s="22"/>
      <c r="O15" s="22"/>
      <c r="P15" s="22"/>
    </row>
    <row r="16" spans="1:16" s="23" customFormat="1" x14ac:dyDescent="0.25">
      <c r="A16" s="26" t="s">
        <v>176</v>
      </c>
      <c r="B16" s="22"/>
      <c r="C16" s="22"/>
      <c r="D16" s="22"/>
      <c r="E16" s="22"/>
      <c r="F16" s="22"/>
      <c r="G16" s="22"/>
      <c r="H16" s="22"/>
      <c r="I16" s="22"/>
      <c r="J16" s="22"/>
      <c r="K16" s="22"/>
      <c r="L16" s="22"/>
      <c r="M16" s="22"/>
      <c r="N16" s="22"/>
      <c r="O16" s="22"/>
      <c r="P16" s="22"/>
    </row>
    <row r="17" spans="1:16" s="23" customFormat="1" x14ac:dyDescent="0.25">
      <c r="A17" s="27"/>
      <c r="B17" s="22"/>
      <c r="C17" s="22"/>
      <c r="D17" s="22"/>
      <c r="E17" s="22"/>
      <c r="F17" s="22"/>
      <c r="G17" s="22"/>
      <c r="H17" s="22"/>
      <c r="I17" s="22"/>
      <c r="J17" s="22"/>
      <c r="K17" s="22"/>
      <c r="L17" s="22"/>
      <c r="M17" s="22"/>
      <c r="N17" s="22"/>
      <c r="O17" s="22"/>
      <c r="P17" s="22"/>
    </row>
    <row r="18" spans="1:16" s="23" customFormat="1" x14ac:dyDescent="0.25">
      <c r="A18" s="134" t="s">
        <v>215</v>
      </c>
      <c r="B18" s="22"/>
      <c r="C18" s="22"/>
      <c r="D18" s="22"/>
      <c r="E18" s="22"/>
      <c r="F18" s="22"/>
      <c r="G18" s="22"/>
      <c r="H18" s="22"/>
      <c r="I18" s="22"/>
      <c r="J18" s="22"/>
      <c r="K18" s="22"/>
      <c r="L18" s="22"/>
      <c r="M18" s="22"/>
      <c r="N18" s="22"/>
      <c r="O18" s="22"/>
      <c r="P18" s="22"/>
    </row>
    <row r="19" spans="1:16" x14ac:dyDescent="0.25">
      <c r="A19" s="27"/>
    </row>
    <row r="20" spans="1:16" ht="45.75" x14ac:dyDescent="0.25">
      <c r="A20" s="28" t="s">
        <v>177</v>
      </c>
    </row>
    <row r="21" spans="1:16" ht="49.5" customHeight="1" x14ac:dyDescent="0.25">
      <c r="A21" s="29" t="s">
        <v>184</v>
      </c>
    </row>
    <row r="22" spans="1:16" ht="45.75" x14ac:dyDescent="0.25">
      <c r="A22" s="30" t="s">
        <v>178</v>
      </c>
    </row>
    <row r="23" spans="1:16" ht="45.75" x14ac:dyDescent="0.25">
      <c r="A23" s="31" t="s">
        <v>185</v>
      </c>
    </row>
    <row r="24" spans="1:16" ht="60" customHeight="1" x14ac:dyDescent="0.25">
      <c r="A24" s="50" t="s">
        <v>180</v>
      </c>
    </row>
    <row r="25" spans="1:16" ht="62.1" customHeight="1" x14ac:dyDescent="0.25">
      <c r="A25" s="33" t="s">
        <v>193</v>
      </c>
    </row>
    <row r="26" spans="1:16" ht="62.1" customHeight="1" x14ac:dyDescent="0.25">
      <c r="A26" s="34" t="s">
        <v>187</v>
      </c>
    </row>
    <row r="27" spans="1:16" s="6" customFormat="1" ht="21.95" customHeight="1" thickBot="1" x14ac:dyDescent="0.3">
      <c r="A27" s="19"/>
    </row>
    <row r="28" spans="1:16" ht="18.75" customHeight="1" thickBot="1" x14ac:dyDescent="0.3">
      <c r="A28" s="43" t="s">
        <v>181</v>
      </c>
    </row>
    <row r="29" spans="1:16" x14ac:dyDescent="0.25">
      <c r="A29" s="37" t="s">
        <v>182</v>
      </c>
    </row>
    <row r="30" spans="1:16" ht="18.95" customHeight="1" x14ac:dyDescent="0.25">
      <c r="A30" s="37" t="s">
        <v>216</v>
      </c>
    </row>
    <row r="31" spans="1:16" x14ac:dyDescent="0.25">
      <c r="A31" s="44" t="s">
        <v>201</v>
      </c>
    </row>
    <row r="32" spans="1:16" ht="24" customHeight="1" x14ac:dyDescent="0.25">
      <c r="A32" s="44" t="s">
        <v>183</v>
      </c>
    </row>
    <row r="33" spans="1:1" ht="98.25" customHeight="1" x14ac:dyDescent="0.25">
      <c r="A33" s="44" t="s">
        <v>207</v>
      </c>
    </row>
    <row r="34" spans="1:1" ht="39.75" customHeight="1" thickBot="1" x14ac:dyDescent="0.3">
      <c r="A34" s="44" t="s">
        <v>199</v>
      </c>
    </row>
    <row r="35" spans="1:1" ht="16.5" thickBot="1" x14ac:dyDescent="0.3">
      <c r="A35" s="45" t="s">
        <v>186</v>
      </c>
    </row>
    <row r="36" spans="1:1" ht="18.75" customHeight="1" x14ac:dyDescent="0.25">
      <c r="A36" s="40" t="s">
        <v>194</v>
      </c>
    </row>
    <row r="37" spans="1:1" ht="50.25" customHeight="1" x14ac:dyDescent="0.25">
      <c r="A37" s="38" t="s">
        <v>205</v>
      </c>
    </row>
    <row r="38" spans="1:1" ht="62.25" customHeight="1" x14ac:dyDescent="0.25">
      <c r="A38" s="39" t="s">
        <v>195</v>
      </c>
    </row>
    <row r="39" spans="1:1" ht="38.25" customHeight="1" thickBot="1" x14ac:dyDescent="0.3">
      <c r="A39" s="41" t="s">
        <v>196</v>
      </c>
    </row>
    <row r="40" spans="1:1" ht="16.5" thickBot="1" x14ac:dyDescent="0.3">
      <c r="A40" s="39"/>
    </row>
    <row r="41" spans="1:1" ht="18.95" customHeight="1" x14ac:dyDescent="0.25">
      <c r="A41" s="137" t="s">
        <v>228</v>
      </c>
    </row>
    <row r="42" spans="1:1" ht="150.94999999999999" customHeight="1" x14ac:dyDescent="0.25">
      <c r="A42" s="136" t="s">
        <v>229</v>
      </c>
    </row>
    <row r="43" spans="1:1" ht="33.950000000000003" customHeight="1" x14ac:dyDescent="0.25">
      <c r="A43" s="39" t="s">
        <v>198</v>
      </c>
    </row>
    <row r="44" spans="1:1" ht="42.95" customHeight="1" x14ac:dyDescent="0.25">
      <c r="A44" s="39" t="s">
        <v>206</v>
      </c>
    </row>
    <row r="45" spans="1:1" ht="19.5" customHeight="1" thickBot="1" x14ac:dyDescent="0.3">
      <c r="A45" s="138" t="s">
        <v>230</v>
      </c>
    </row>
    <row r="46" spans="1:1" ht="160.5" customHeight="1" x14ac:dyDescent="0.25">
      <c r="A46" s="46" t="s">
        <v>231</v>
      </c>
    </row>
    <row r="47" spans="1:1" ht="39" customHeight="1" thickBot="1" x14ac:dyDescent="0.3">
      <c r="A47" s="47" t="s">
        <v>232</v>
      </c>
    </row>
    <row r="48" spans="1:1" ht="16.5" thickBot="1" x14ac:dyDescent="0.3">
      <c r="A48" s="139" t="s">
        <v>233</v>
      </c>
    </row>
    <row r="49" spans="1:1" s="6" customFormat="1" ht="33" customHeight="1" thickBot="1" x14ac:dyDescent="0.3">
      <c r="A49" s="38" t="s">
        <v>234</v>
      </c>
    </row>
    <row r="50" spans="1:1" ht="27" customHeight="1" thickBot="1" x14ac:dyDescent="0.3">
      <c r="A50" s="140" t="s">
        <v>235</v>
      </c>
    </row>
    <row r="51" spans="1:1" ht="22.5" customHeight="1" x14ac:dyDescent="0.25">
      <c r="A51" s="48" t="s">
        <v>236</v>
      </c>
    </row>
    <row r="52" spans="1:1" ht="19.5" customHeight="1" x14ac:dyDescent="0.25">
      <c r="A52" s="39" t="s">
        <v>92</v>
      </c>
    </row>
    <row r="53" spans="1:1" ht="21" customHeight="1" x14ac:dyDescent="0.25">
      <c r="A53" s="39" t="s">
        <v>237</v>
      </c>
    </row>
    <row r="54" spans="1:1" ht="15.75" customHeight="1" x14ac:dyDescent="0.25">
      <c r="A54" s="39" t="s">
        <v>239</v>
      </c>
    </row>
    <row r="55" spans="1:1" ht="16.5" thickBot="1" x14ac:dyDescent="0.3">
      <c r="A55" s="47" t="s">
        <v>238</v>
      </c>
    </row>
  </sheetData>
  <sheetProtection algorithmName="SHA-512" hashValue="dQY7FVehjTDllqVAwxEaalwFbqvbASskAJHxSk7eqXvFhtL+NT2y7LBqlfJdEH+LjXW/FvS8sJZv2SvCmxMtWw==" saltValue="TC51nkHmXLs0J3+MODVpOw==" spinCount="100000" sheet="1" objects="1" scenarios="1" selectLockedCells="1" selectUnlockedCells="1"/>
  <pageMargins left="0.75" right="0.75" top="1" bottom="1" header="0.5" footer="0.5"/>
  <pageSetup paperSize="8" scale="58" fitToHeight="0" orientation="landscape" horizontalDpi="4294967292" verticalDpi="4294967292"/>
  <drawing r:id="rId1"/>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00FF"/>
    <pageSetUpPr fitToPage="1"/>
  </sheetPr>
  <dimension ref="A1:AK225"/>
  <sheetViews>
    <sheetView zoomScale="60" zoomScaleNormal="60" zoomScalePageLayoutView="70" workbookViewId="0">
      <selection activeCell="Z82" sqref="Z82"/>
    </sheetView>
  </sheetViews>
  <sheetFormatPr defaultColWidth="11" defaultRowHeight="15.75" x14ac:dyDescent="0.25"/>
  <cols>
    <col min="1" max="1" width="10.75" style="60" customWidth="1"/>
    <col min="2" max="2" width="24.125" style="60" customWidth="1"/>
    <col min="3" max="3" width="24.5" style="60" customWidth="1"/>
    <col min="4" max="4" width="22.375" style="60" customWidth="1"/>
    <col min="5" max="5" width="11" style="60"/>
    <col min="6" max="6" width="32.5" style="60" customWidth="1"/>
    <col min="7" max="7" width="40" style="60" customWidth="1"/>
    <col min="8" max="8" width="15.25" style="60" customWidth="1"/>
    <col min="9" max="9" width="13.5" style="60" customWidth="1"/>
    <col min="10" max="17" width="11" style="60"/>
    <col min="18" max="18" width="12.625" style="60" customWidth="1"/>
    <col min="19" max="19" width="13" style="60" customWidth="1"/>
    <col min="20" max="26" width="11" style="60"/>
    <col min="27" max="27" width="17.5" style="60" customWidth="1"/>
    <col min="28" max="29" width="22" style="60" customWidth="1"/>
    <col min="30" max="30" width="19.5" style="60" customWidth="1"/>
    <col min="31" max="31" width="16.375" style="60" customWidth="1"/>
    <col min="32" max="33" width="15.375" style="60" customWidth="1"/>
    <col min="34" max="34" width="19" style="60" customWidth="1"/>
    <col min="35" max="35" width="21.875" style="60" customWidth="1"/>
    <col min="36" max="36" width="20.375" style="60" customWidth="1"/>
    <col min="37" max="37" width="28" style="60" customWidth="1"/>
    <col min="38" max="16384" width="11" style="60"/>
  </cols>
  <sheetData>
    <row r="1" spans="1:37" ht="135.75" customHeight="1" thickBot="1" x14ac:dyDescent="0.3">
      <c r="A1" s="163" t="s">
        <v>242</v>
      </c>
      <c r="B1" s="164"/>
      <c r="C1" s="164"/>
      <c r="D1" s="164"/>
      <c r="E1" s="164"/>
      <c r="F1" s="164"/>
      <c r="G1" s="164"/>
      <c r="H1" s="164"/>
      <c r="I1" s="164"/>
      <c r="J1" s="164"/>
      <c r="K1" s="164"/>
      <c r="L1" s="164"/>
      <c r="M1" s="164"/>
      <c r="N1" s="164"/>
      <c r="O1" s="164"/>
      <c r="P1" s="164"/>
      <c r="Q1" s="164"/>
      <c r="R1" s="164"/>
      <c r="S1" s="164"/>
      <c r="T1" s="164"/>
      <c r="U1" s="164"/>
      <c r="V1" s="164"/>
      <c r="W1" s="164"/>
      <c r="X1" s="164"/>
      <c r="Y1" s="164"/>
      <c r="Z1" s="164"/>
      <c r="AA1" s="164"/>
      <c r="AB1" s="164"/>
      <c r="AC1" s="164"/>
      <c r="AD1" s="164"/>
      <c r="AE1" s="164"/>
      <c r="AF1" s="164"/>
      <c r="AG1" s="164"/>
      <c r="AH1" s="164"/>
      <c r="AI1" s="164"/>
      <c r="AJ1" s="164"/>
      <c r="AK1" s="165"/>
    </row>
    <row r="2" spans="1:37" s="63" customFormat="1" ht="23.25" customHeight="1" thickBot="1" x14ac:dyDescent="0.3">
      <c r="A2" s="61" t="s">
        <v>212</v>
      </c>
      <c r="B2" s="170" t="str">
        <f>'Cover Sheet'!C17</f>
        <v xml:space="preserve">(Instruction -You MUST enter your organisation name into cell 17C on the Cover Sheet tab) </v>
      </c>
      <c r="C2" s="170"/>
      <c r="D2" s="170"/>
      <c r="E2" s="170"/>
      <c r="F2" s="170"/>
      <c r="G2" s="170"/>
      <c r="H2" s="170"/>
      <c r="I2" s="170"/>
      <c r="J2" s="170"/>
      <c r="K2" s="170"/>
      <c r="L2" s="170"/>
      <c r="M2" s="170"/>
      <c r="N2" s="171"/>
      <c r="O2" s="62"/>
      <c r="P2" s="62"/>
      <c r="Q2" s="62"/>
      <c r="R2" s="62"/>
      <c r="S2" s="62"/>
      <c r="T2" s="62"/>
      <c r="U2" s="62"/>
      <c r="V2" s="62"/>
      <c r="W2" s="62"/>
      <c r="X2" s="62"/>
      <c r="Y2" s="62"/>
      <c r="Z2" s="62"/>
      <c r="AA2" s="62"/>
      <c r="AB2" s="62"/>
      <c r="AC2" s="62"/>
      <c r="AD2" s="62"/>
      <c r="AE2" s="62"/>
      <c r="AF2" s="62"/>
      <c r="AG2" s="62"/>
      <c r="AH2" s="62"/>
      <c r="AI2" s="62"/>
      <c r="AJ2" s="62"/>
      <c r="AK2" s="62"/>
    </row>
    <row r="3" spans="1:37" s="63" customFormat="1" ht="22.5" customHeight="1" thickBot="1" x14ac:dyDescent="0.3">
      <c r="A3" s="205" t="s">
        <v>227</v>
      </c>
      <c r="B3" s="206"/>
      <c r="C3" s="206"/>
      <c r="D3" s="206"/>
      <c r="E3" s="206"/>
      <c r="F3" s="206"/>
      <c r="G3" s="206"/>
      <c r="H3" s="206"/>
      <c r="I3" s="206"/>
      <c r="J3" s="206"/>
      <c r="K3" s="206"/>
      <c r="L3" s="206"/>
      <c r="M3" s="206"/>
      <c r="N3" s="207"/>
      <c r="O3" s="62"/>
      <c r="P3" s="62"/>
      <c r="Q3" s="62"/>
      <c r="R3" s="62"/>
      <c r="S3" s="62"/>
      <c r="T3" s="62"/>
      <c r="U3" s="62"/>
      <c r="V3" s="62"/>
      <c r="W3" s="62"/>
      <c r="X3" s="62"/>
      <c r="Y3" s="62"/>
      <c r="Z3" s="62"/>
      <c r="AA3" s="62"/>
      <c r="AB3" s="62"/>
      <c r="AC3" s="62"/>
      <c r="AD3" s="62"/>
      <c r="AE3" s="62"/>
      <c r="AF3" s="62"/>
      <c r="AG3" s="62"/>
      <c r="AH3" s="62"/>
      <c r="AI3" s="62"/>
      <c r="AJ3" s="62"/>
      <c r="AK3" s="62"/>
    </row>
    <row r="4" spans="1:37" s="63" customFormat="1" ht="23.25" customHeight="1" thickBot="1" x14ac:dyDescent="0.3">
      <c r="A4" s="208" t="s">
        <v>240</v>
      </c>
      <c r="B4" s="209"/>
      <c r="C4" s="209"/>
      <c r="D4" s="209"/>
      <c r="E4" s="209"/>
      <c r="F4" s="209"/>
      <c r="G4" s="209"/>
      <c r="H4" s="209"/>
      <c r="I4" s="209"/>
      <c r="J4" s="209"/>
      <c r="K4" s="209"/>
      <c r="L4" s="209"/>
      <c r="M4" s="209"/>
      <c r="N4" s="210"/>
      <c r="O4" s="62"/>
      <c r="P4" s="62"/>
      <c r="Q4" s="62"/>
      <c r="R4" s="62"/>
      <c r="S4" s="62"/>
      <c r="T4" s="62"/>
      <c r="U4" s="62"/>
      <c r="V4" s="62"/>
      <c r="W4" s="62"/>
      <c r="X4" s="62"/>
      <c r="Y4" s="62"/>
      <c r="Z4" s="62"/>
      <c r="AA4" s="62"/>
      <c r="AB4" s="62"/>
      <c r="AC4" s="62"/>
      <c r="AD4" s="62"/>
      <c r="AE4" s="62"/>
      <c r="AF4" s="62"/>
      <c r="AG4" s="62"/>
      <c r="AH4" s="62"/>
      <c r="AI4" s="62"/>
      <c r="AJ4" s="62"/>
      <c r="AK4" s="62"/>
    </row>
    <row r="5" spans="1:37" s="63" customFormat="1" ht="19.5" customHeight="1" thickBot="1" x14ac:dyDescent="0.3">
      <c r="A5" s="211" t="s">
        <v>241</v>
      </c>
      <c r="B5" s="212"/>
      <c r="C5" s="212"/>
      <c r="D5" s="212"/>
      <c r="E5" s="212"/>
      <c r="F5" s="212"/>
      <c r="G5" s="212"/>
      <c r="H5" s="212"/>
      <c r="I5" s="212"/>
      <c r="J5" s="212"/>
      <c r="K5" s="212"/>
      <c r="L5" s="212"/>
      <c r="M5" s="212"/>
      <c r="N5" s="213"/>
      <c r="O5" s="62"/>
      <c r="P5" s="62"/>
      <c r="Q5" s="62"/>
      <c r="R5" s="62"/>
      <c r="S5" s="62"/>
      <c r="T5" s="62"/>
      <c r="U5" s="62"/>
      <c r="V5" s="62"/>
      <c r="W5" s="62"/>
      <c r="X5" s="62"/>
      <c r="Y5" s="62"/>
      <c r="Z5" s="62"/>
      <c r="AA5" s="62"/>
      <c r="AB5" s="62"/>
      <c r="AC5" s="62"/>
      <c r="AD5" s="62"/>
      <c r="AE5" s="62"/>
      <c r="AF5" s="62"/>
      <c r="AG5" s="62"/>
      <c r="AH5" s="62"/>
      <c r="AI5" s="62"/>
      <c r="AJ5" s="62"/>
      <c r="AK5" s="62"/>
    </row>
    <row r="6" spans="1:37" ht="16.5" thickBot="1" x14ac:dyDescent="0.3">
      <c r="A6" s="65"/>
      <c r="B6" s="66"/>
      <c r="C6" s="66"/>
      <c r="D6" s="66"/>
      <c r="E6" s="66"/>
      <c r="F6" s="66"/>
      <c r="G6" s="66"/>
      <c r="H6" s="66"/>
      <c r="I6" s="64"/>
      <c r="J6" s="64"/>
      <c r="K6" s="64"/>
      <c r="L6" s="64"/>
      <c r="M6" s="64"/>
      <c r="N6" s="64"/>
      <c r="O6" s="64"/>
      <c r="P6" s="64"/>
      <c r="Q6" s="64"/>
      <c r="R6" s="64"/>
      <c r="S6" s="64"/>
      <c r="T6" s="64"/>
      <c r="U6" s="64"/>
      <c r="V6" s="64"/>
      <c r="W6" s="64"/>
      <c r="X6" s="64"/>
      <c r="Y6" s="64"/>
      <c r="Z6" s="64"/>
      <c r="AA6" s="64"/>
      <c r="AB6" s="64"/>
      <c r="AC6" s="64"/>
      <c r="AD6" s="64"/>
      <c r="AE6" s="64"/>
      <c r="AF6" s="64"/>
      <c r="AG6" s="64"/>
      <c r="AH6" s="64"/>
      <c r="AI6" s="64"/>
      <c r="AJ6" s="64"/>
      <c r="AK6" s="64"/>
    </row>
    <row r="7" spans="1:37" ht="21.75" thickBot="1" x14ac:dyDescent="0.3">
      <c r="A7" s="166" t="s">
        <v>243</v>
      </c>
      <c r="B7" s="167"/>
      <c r="C7" s="167"/>
      <c r="D7" s="167"/>
      <c r="E7" s="167"/>
      <c r="F7" s="167"/>
      <c r="G7" s="167"/>
      <c r="H7" s="167"/>
      <c r="I7" s="167"/>
      <c r="J7" s="167"/>
      <c r="K7" s="167"/>
      <c r="L7" s="167"/>
      <c r="M7" s="167"/>
      <c r="N7" s="167"/>
      <c r="O7" s="167"/>
      <c r="P7" s="167"/>
      <c r="Q7" s="167"/>
      <c r="R7" s="167"/>
      <c r="S7" s="167"/>
      <c r="T7" s="167"/>
      <c r="U7" s="167"/>
      <c r="V7" s="167"/>
      <c r="W7" s="167"/>
      <c r="X7" s="167"/>
      <c r="Y7" s="167"/>
      <c r="Z7" s="167"/>
      <c r="AA7" s="167"/>
      <c r="AB7" s="167"/>
      <c r="AC7" s="167"/>
      <c r="AD7" s="167"/>
      <c r="AE7" s="167"/>
      <c r="AF7" s="167"/>
      <c r="AG7" s="167"/>
      <c r="AH7" s="167"/>
      <c r="AI7" s="167"/>
      <c r="AJ7" s="167"/>
      <c r="AK7" s="168"/>
    </row>
    <row r="8" spans="1:37" ht="30" customHeight="1" x14ac:dyDescent="0.25">
      <c r="A8" s="145" t="s">
        <v>102</v>
      </c>
      <c r="B8" s="145" t="s">
        <v>0</v>
      </c>
      <c r="C8" s="145" t="s">
        <v>26</v>
      </c>
      <c r="D8" s="145" t="s">
        <v>1</v>
      </c>
      <c r="E8" s="145" t="s">
        <v>2</v>
      </c>
      <c r="F8" s="145" t="s">
        <v>3</v>
      </c>
      <c r="G8" s="145" t="s">
        <v>106</v>
      </c>
      <c r="H8" s="145" t="s">
        <v>5</v>
      </c>
      <c r="I8" s="145" t="s">
        <v>6</v>
      </c>
      <c r="J8" s="145" t="s">
        <v>7</v>
      </c>
      <c r="K8" s="145"/>
      <c r="L8" s="145" t="s">
        <v>8</v>
      </c>
      <c r="M8" s="145"/>
      <c r="N8" s="145" t="s">
        <v>9</v>
      </c>
      <c r="O8" s="145"/>
      <c r="P8" s="145" t="s">
        <v>10</v>
      </c>
      <c r="Q8" s="145"/>
      <c r="R8" s="145" t="s">
        <v>11</v>
      </c>
      <c r="S8" s="145" t="s">
        <v>12</v>
      </c>
      <c r="T8" s="145" t="s">
        <v>13</v>
      </c>
      <c r="U8" s="145"/>
      <c r="V8" s="145"/>
      <c r="W8" s="145" t="s">
        <v>14</v>
      </c>
      <c r="X8" s="145"/>
      <c r="Y8" s="146" t="s">
        <v>217</v>
      </c>
      <c r="Z8" s="147"/>
      <c r="AA8" s="148"/>
      <c r="AB8" s="53" t="s">
        <v>155</v>
      </c>
      <c r="AC8" s="145" t="s">
        <v>188</v>
      </c>
      <c r="AD8" s="53" t="s">
        <v>208</v>
      </c>
      <c r="AE8" s="53" t="s">
        <v>15</v>
      </c>
      <c r="AF8" s="169" t="s">
        <v>108</v>
      </c>
      <c r="AG8" s="144" t="s">
        <v>213</v>
      </c>
      <c r="AH8" s="144" t="s">
        <v>214</v>
      </c>
      <c r="AI8" s="169" t="s">
        <v>109</v>
      </c>
      <c r="AJ8" s="145" t="s">
        <v>148</v>
      </c>
      <c r="AK8" s="145" t="s">
        <v>165</v>
      </c>
    </row>
    <row r="9" spans="1:37" ht="102.95" customHeight="1" x14ac:dyDescent="0.25">
      <c r="A9" s="153"/>
      <c r="B9" s="153"/>
      <c r="C9" s="153"/>
      <c r="D9" s="153"/>
      <c r="E9" s="153"/>
      <c r="F9" s="153"/>
      <c r="G9" s="153"/>
      <c r="H9" s="153"/>
      <c r="I9" s="153"/>
      <c r="J9" s="51" t="s">
        <v>16</v>
      </c>
      <c r="K9" s="51" t="s">
        <v>17</v>
      </c>
      <c r="L9" s="153" t="s">
        <v>18</v>
      </c>
      <c r="M9" s="153"/>
      <c r="N9" s="153" t="s">
        <v>18</v>
      </c>
      <c r="O9" s="153"/>
      <c r="P9" s="153" t="s">
        <v>18</v>
      </c>
      <c r="Q9" s="153"/>
      <c r="R9" s="153"/>
      <c r="S9" s="153"/>
      <c r="T9" s="51" t="s">
        <v>25</v>
      </c>
      <c r="U9" s="51" t="s">
        <v>19</v>
      </c>
      <c r="V9" s="51" t="s">
        <v>20</v>
      </c>
      <c r="W9" s="51" t="s">
        <v>25</v>
      </c>
      <c r="X9" s="51" t="s">
        <v>19</v>
      </c>
      <c r="Y9" s="58" t="s">
        <v>104</v>
      </c>
      <c r="Z9" s="58" t="s">
        <v>24</v>
      </c>
      <c r="AA9" s="58" t="s">
        <v>218</v>
      </c>
      <c r="AB9" s="51" t="s">
        <v>21</v>
      </c>
      <c r="AC9" s="153"/>
      <c r="AD9" s="51" t="s">
        <v>18</v>
      </c>
      <c r="AE9" s="51" t="s">
        <v>18</v>
      </c>
      <c r="AF9" s="145"/>
      <c r="AG9" s="145"/>
      <c r="AH9" s="145"/>
      <c r="AI9" s="145"/>
      <c r="AJ9" s="153"/>
      <c r="AK9" s="153"/>
    </row>
    <row r="10" spans="1:37" ht="30" x14ac:dyDescent="0.25">
      <c r="A10" s="158" t="s">
        <v>261</v>
      </c>
      <c r="B10" s="59">
        <v>30</v>
      </c>
      <c r="C10" s="59">
        <v>3500</v>
      </c>
      <c r="D10" s="52"/>
      <c r="E10" s="67" t="s">
        <v>16</v>
      </c>
      <c r="F10" s="67" t="s">
        <v>22</v>
      </c>
      <c r="G10" s="68" t="s">
        <v>37</v>
      </c>
      <c r="H10" s="1"/>
      <c r="I10" s="1"/>
      <c r="J10" s="52"/>
      <c r="K10" s="52"/>
      <c r="L10" s="151"/>
      <c r="M10" s="152"/>
      <c r="N10" s="151"/>
      <c r="O10" s="152"/>
      <c r="P10" s="151"/>
      <c r="Q10" s="152"/>
      <c r="R10" s="52"/>
      <c r="S10" s="52"/>
      <c r="T10" s="52"/>
      <c r="U10" s="52"/>
      <c r="V10" s="52"/>
      <c r="W10" s="52"/>
      <c r="X10" s="52"/>
      <c r="Y10" s="57"/>
      <c r="Z10" s="57"/>
      <c r="AA10" s="57"/>
      <c r="AB10" s="113">
        <v>0</v>
      </c>
      <c r="AC10" s="69">
        <f>AB10*12</f>
        <v>0</v>
      </c>
      <c r="AD10" s="59">
        <f>C10*36</f>
        <v>126000</v>
      </c>
      <c r="AE10" s="115">
        <v>0</v>
      </c>
      <c r="AF10" s="70">
        <f>AD10*AE10</f>
        <v>0</v>
      </c>
      <c r="AG10" s="115">
        <v>0</v>
      </c>
      <c r="AH10" s="70">
        <f>AG10*12</f>
        <v>0</v>
      </c>
      <c r="AI10" s="69">
        <f>AC10+AF10+AH10</f>
        <v>0</v>
      </c>
      <c r="AJ10" s="71">
        <v>25</v>
      </c>
      <c r="AK10" s="72">
        <f>AI10*AJ10</f>
        <v>0</v>
      </c>
    </row>
    <row r="11" spans="1:37" x14ac:dyDescent="0.25">
      <c r="A11" s="159"/>
      <c r="B11" s="73"/>
      <c r="C11" s="74"/>
      <c r="D11" s="74"/>
      <c r="E11" s="75"/>
      <c r="F11" s="76"/>
      <c r="G11" s="77" t="s">
        <v>23</v>
      </c>
      <c r="H11" s="1"/>
      <c r="I11" s="2"/>
      <c r="J11" s="78"/>
      <c r="K11" s="79"/>
      <c r="L11" s="154"/>
      <c r="M11" s="155"/>
      <c r="N11" s="154"/>
      <c r="O11" s="155"/>
      <c r="P11" s="154"/>
      <c r="Q11" s="155"/>
      <c r="R11" s="79"/>
      <c r="S11" s="79"/>
      <c r="T11" s="79"/>
      <c r="U11" s="79"/>
      <c r="V11" s="79"/>
      <c r="W11" s="79"/>
      <c r="X11" s="81"/>
      <c r="Y11" s="101"/>
      <c r="Z11" s="101"/>
      <c r="AA11" s="101"/>
      <c r="AB11" s="114">
        <v>0</v>
      </c>
      <c r="AC11" s="82">
        <f>AB11*12</f>
        <v>0</v>
      </c>
      <c r="AD11" s="73"/>
      <c r="AE11" s="83"/>
      <c r="AF11" s="83"/>
      <c r="AG11" s="83"/>
      <c r="AH11" s="83"/>
      <c r="AI11" s="84"/>
      <c r="AJ11" s="71">
        <v>1</v>
      </c>
      <c r="AK11" s="72">
        <f>AC11*AJ11</f>
        <v>0</v>
      </c>
    </row>
    <row r="12" spans="1:37" x14ac:dyDescent="0.25">
      <c r="A12" s="159"/>
      <c r="B12" s="85"/>
      <c r="C12" s="86"/>
      <c r="D12" s="86"/>
      <c r="E12" s="87"/>
      <c r="F12" s="88"/>
      <c r="G12" s="77" t="s">
        <v>38</v>
      </c>
      <c r="H12" s="1"/>
      <c r="I12" s="2"/>
      <c r="J12" s="89"/>
      <c r="K12" s="90"/>
      <c r="L12" s="156"/>
      <c r="M12" s="157"/>
      <c r="N12" s="156"/>
      <c r="O12" s="157"/>
      <c r="P12" s="156"/>
      <c r="Q12" s="157"/>
      <c r="R12" s="90"/>
      <c r="S12" s="90"/>
      <c r="T12" s="90"/>
      <c r="U12" s="90"/>
      <c r="V12" s="90"/>
      <c r="W12" s="90"/>
      <c r="X12" s="92"/>
      <c r="Y12" s="106"/>
      <c r="Z12" s="106"/>
      <c r="AA12" s="106"/>
      <c r="AB12" s="114">
        <v>0</v>
      </c>
      <c r="AC12" s="82">
        <f>AB12*12</f>
        <v>0</v>
      </c>
      <c r="AD12" s="85"/>
      <c r="AE12" s="93"/>
      <c r="AF12" s="93"/>
      <c r="AG12" s="93"/>
      <c r="AH12" s="93"/>
      <c r="AI12" s="84"/>
      <c r="AJ12" s="71">
        <v>1</v>
      </c>
      <c r="AK12" s="72">
        <f>AC12*AJ12</f>
        <v>0</v>
      </c>
    </row>
    <row r="13" spans="1:37" x14ac:dyDescent="0.25">
      <c r="A13" s="158"/>
      <c r="B13" s="160" t="s">
        <v>245</v>
      </c>
      <c r="C13" s="161"/>
      <c r="D13" s="161"/>
      <c r="E13" s="161"/>
      <c r="F13" s="161"/>
      <c r="G13" s="161"/>
      <c r="H13" s="161"/>
      <c r="I13" s="161"/>
      <c r="J13" s="161"/>
      <c r="K13" s="161"/>
      <c r="L13" s="161"/>
      <c r="M13" s="161"/>
      <c r="N13" s="161"/>
      <c r="O13" s="161"/>
      <c r="P13" s="161"/>
      <c r="Q13" s="161"/>
      <c r="R13" s="161"/>
      <c r="S13" s="161"/>
      <c r="T13" s="161"/>
      <c r="U13" s="161"/>
      <c r="V13" s="161"/>
      <c r="W13" s="161"/>
      <c r="X13" s="161"/>
      <c r="Y13" s="161"/>
      <c r="Z13" s="161"/>
      <c r="AA13" s="161"/>
      <c r="AB13" s="161"/>
      <c r="AC13" s="161"/>
      <c r="AD13" s="161"/>
      <c r="AE13" s="161"/>
      <c r="AF13" s="161"/>
      <c r="AG13" s="161"/>
      <c r="AH13" s="161"/>
      <c r="AI13" s="161"/>
      <c r="AJ13" s="162"/>
      <c r="AK13" s="94">
        <f>AK10+AK11+AK12</f>
        <v>0</v>
      </c>
    </row>
    <row r="14" spans="1:37" ht="39" customHeight="1" x14ac:dyDescent="0.25">
      <c r="A14" s="174" t="s">
        <v>262</v>
      </c>
      <c r="B14" s="95" t="s">
        <v>96</v>
      </c>
      <c r="C14" s="95">
        <v>6500</v>
      </c>
      <c r="D14" s="1"/>
      <c r="E14" s="68" t="s">
        <v>105</v>
      </c>
      <c r="F14" s="68" t="s">
        <v>27</v>
      </c>
      <c r="G14" s="68" t="s">
        <v>37</v>
      </c>
      <c r="H14" s="1"/>
      <c r="I14" s="1"/>
      <c r="J14" s="52"/>
      <c r="K14" s="52"/>
      <c r="L14" s="151"/>
      <c r="M14" s="152"/>
      <c r="N14" s="151"/>
      <c r="O14" s="152"/>
      <c r="P14" s="151"/>
      <c r="Q14" s="152"/>
      <c r="R14" s="52"/>
      <c r="S14" s="52"/>
      <c r="T14" s="52"/>
      <c r="U14" s="52"/>
      <c r="V14" s="52"/>
      <c r="W14" s="52"/>
      <c r="X14" s="52"/>
      <c r="Y14" s="57"/>
      <c r="Z14" s="57"/>
      <c r="AA14" s="57"/>
      <c r="AB14" s="113">
        <v>0</v>
      </c>
      <c r="AC14" s="69">
        <f t="shared" ref="AC14:AC19" si="0">AB14*12</f>
        <v>0</v>
      </c>
      <c r="AD14" s="59">
        <f>C14*36</f>
        <v>234000</v>
      </c>
      <c r="AE14" s="115">
        <v>0</v>
      </c>
      <c r="AF14" s="70">
        <f>AD14*AE14</f>
        <v>0</v>
      </c>
      <c r="AG14" s="115">
        <v>0</v>
      </c>
      <c r="AH14" s="70">
        <f>AG14*12</f>
        <v>0</v>
      </c>
      <c r="AI14" s="69">
        <f>AC14+AF14+AH14</f>
        <v>0</v>
      </c>
      <c r="AJ14" s="71">
        <v>63</v>
      </c>
      <c r="AK14" s="72">
        <f>AI14*AJ14</f>
        <v>0</v>
      </c>
    </row>
    <row r="15" spans="1:37" ht="36" customHeight="1" x14ac:dyDescent="0.25">
      <c r="A15" s="175"/>
      <c r="B15" s="176"/>
      <c r="C15" s="177"/>
      <c r="D15" s="177"/>
      <c r="E15" s="177"/>
      <c r="F15" s="178"/>
      <c r="G15" s="68" t="s">
        <v>28</v>
      </c>
      <c r="H15" s="1"/>
      <c r="I15" s="2"/>
      <c r="J15" s="78"/>
      <c r="K15" s="79"/>
      <c r="L15" s="154"/>
      <c r="M15" s="155"/>
      <c r="N15" s="154"/>
      <c r="O15" s="155"/>
      <c r="P15" s="154"/>
      <c r="Q15" s="155"/>
      <c r="R15" s="79"/>
      <c r="S15" s="79"/>
      <c r="T15" s="79"/>
      <c r="U15" s="79"/>
      <c r="V15" s="79"/>
      <c r="W15" s="79"/>
      <c r="X15" s="81"/>
      <c r="Y15" s="101"/>
      <c r="Z15" s="101"/>
      <c r="AA15" s="101"/>
      <c r="AB15" s="114">
        <v>0</v>
      </c>
      <c r="AC15" s="82">
        <f t="shared" si="0"/>
        <v>0</v>
      </c>
      <c r="AD15" s="176"/>
      <c r="AE15" s="177"/>
      <c r="AF15" s="177"/>
      <c r="AG15" s="177"/>
      <c r="AH15" s="177"/>
      <c r="AI15" s="96"/>
      <c r="AJ15" s="71">
        <v>1</v>
      </c>
      <c r="AK15" s="72">
        <f>AC15*AJ15</f>
        <v>0</v>
      </c>
    </row>
    <row r="16" spans="1:37" ht="30" x14ac:dyDescent="0.25">
      <c r="A16" s="175"/>
      <c r="B16" s="179"/>
      <c r="C16" s="180"/>
      <c r="D16" s="180"/>
      <c r="E16" s="180"/>
      <c r="F16" s="181"/>
      <c r="G16" s="68" t="s">
        <v>29</v>
      </c>
      <c r="H16" s="1"/>
      <c r="I16" s="2"/>
      <c r="J16" s="97"/>
      <c r="K16" s="98"/>
      <c r="L16" s="172"/>
      <c r="M16" s="173"/>
      <c r="N16" s="172"/>
      <c r="O16" s="173"/>
      <c r="P16" s="172"/>
      <c r="Q16" s="173"/>
      <c r="R16" s="98"/>
      <c r="S16" s="98"/>
      <c r="T16" s="98"/>
      <c r="U16" s="98"/>
      <c r="V16" s="98"/>
      <c r="W16" s="98"/>
      <c r="X16" s="100"/>
      <c r="Y16" s="104"/>
      <c r="Z16" s="104"/>
      <c r="AA16" s="104"/>
      <c r="AB16" s="114">
        <v>0</v>
      </c>
      <c r="AC16" s="82">
        <f t="shared" si="0"/>
        <v>0</v>
      </c>
      <c r="AD16" s="179"/>
      <c r="AE16" s="180"/>
      <c r="AF16" s="180"/>
      <c r="AG16" s="180"/>
      <c r="AH16" s="180"/>
      <c r="AI16" s="96"/>
      <c r="AJ16" s="71">
        <v>1</v>
      </c>
      <c r="AK16" s="72">
        <f>AC16*AJ16</f>
        <v>0</v>
      </c>
    </row>
    <row r="17" spans="1:37" ht="30" x14ac:dyDescent="0.25">
      <c r="A17" s="175"/>
      <c r="B17" s="179"/>
      <c r="C17" s="180"/>
      <c r="D17" s="180"/>
      <c r="E17" s="180"/>
      <c r="F17" s="181"/>
      <c r="G17" s="68" t="s">
        <v>30</v>
      </c>
      <c r="H17" s="1"/>
      <c r="I17" s="2"/>
      <c r="J17" s="97"/>
      <c r="K17" s="98"/>
      <c r="L17" s="172"/>
      <c r="M17" s="173"/>
      <c r="N17" s="172"/>
      <c r="O17" s="173"/>
      <c r="P17" s="172"/>
      <c r="Q17" s="173"/>
      <c r="R17" s="98"/>
      <c r="S17" s="98"/>
      <c r="T17" s="98"/>
      <c r="U17" s="98"/>
      <c r="V17" s="98"/>
      <c r="W17" s="98"/>
      <c r="X17" s="100"/>
      <c r="Y17" s="104"/>
      <c r="Z17" s="104"/>
      <c r="AA17" s="104"/>
      <c r="AB17" s="114">
        <v>0</v>
      </c>
      <c r="AC17" s="82">
        <f t="shared" si="0"/>
        <v>0</v>
      </c>
      <c r="AD17" s="179"/>
      <c r="AE17" s="180"/>
      <c r="AF17" s="180"/>
      <c r="AG17" s="180"/>
      <c r="AH17" s="180"/>
      <c r="AI17" s="96"/>
      <c r="AJ17" s="71">
        <v>1</v>
      </c>
      <c r="AK17" s="72">
        <f>AC17*AJ17</f>
        <v>0</v>
      </c>
    </row>
    <row r="18" spans="1:37" x14ac:dyDescent="0.25">
      <c r="A18" s="175"/>
      <c r="B18" s="179"/>
      <c r="C18" s="180"/>
      <c r="D18" s="180"/>
      <c r="E18" s="180"/>
      <c r="F18" s="181"/>
      <c r="G18" s="68" t="s">
        <v>31</v>
      </c>
      <c r="H18" s="1"/>
      <c r="I18" s="2"/>
      <c r="J18" s="97"/>
      <c r="K18" s="98"/>
      <c r="L18" s="172"/>
      <c r="M18" s="173"/>
      <c r="N18" s="172"/>
      <c r="O18" s="173"/>
      <c r="P18" s="172"/>
      <c r="Q18" s="173"/>
      <c r="R18" s="98"/>
      <c r="S18" s="98"/>
      <c r="T18" s="98"/>
      <c r="U18" s="98"/>
      <c r="V18" s="98"/>
      <c r="W18" s="98"/>
      <c r="X18" s="100"/>
      <c r="Y18" s="104"/>
      <c r="Z18" s="104"/>
      <c r="AA18" s="104"/>
      <c r="AB18" s="114">
        <v>0</v>
      </c>
      <c r="AC18" s="82">
        <f t="shared" si="0"/>
        <v>0</v>
      </c>
      <c r="AD18" s="179"/>
      <c r="AE18" s="180"/>
      <c r="AF18" s="180"/>
      <c r="AG18" s="180"/>
      <c r="AH18" s="180"/>
      <c r="AI18" s="96"/>
      <c r="AJ18" s="71">
        <v>1</v>
      </c>
      <c r="AK18" s="72">
        <f>AC18*AJ18</f>
        <v>0</v>
      </c>
    </row>
    <row r="19" spans="1:37" x14ac:dyDescent="0.25">
      <c r="A19" s="175"/>
      <c r="B19" s="179"/>
      <c r="C19" s="180"/>
      <c r="D19" s="180"/>
      <c r="E19" s="180"/>
      <c r="F19" s="181"/>
      <c r="G19" s="68" t="s">
        <v>23</v>
      </c>
      <c r="H19" s="1"/>
      <c r="I19" s="2"/>
      <c r="J19" s="89"/>
      <c r="K19" s="90"/>
      <c r="L19" s="156"/>
      <c r="M19" s="157"/>
      <c r="N19" s="156"/>
      <c r="O19" s="157"/>
      <c r="P19" s="156"/>
      <c r="Q19" s="157"/>
      <c r="R19" s="90"/>
      <c r="S19" s="90"/>
      <c r="T19" s="90"/>
      <c r="U19" s="90"/>
      <c r="V19" s="90"/>
      <c r="W19" s="90"/>
      <c r="X19" s="92"/>
      <c r="Y19" s="106"/>
      <c r="Z19" s="106"/>
      <c r="AA19" s="106"/>
      <c r="AB19" s="114">
        <v>0</v>
      </c>
      <c r="AC19" s="82">
        <f t="shared" si="0"/>
        <v>0</v>
      </c>
      <c r="AD19" s="182"/>
      <c r="AE19" s="183"/>
      <c r="AF19" s="183"/>
      <c r="AG19" s="183"/>
      <c r="AH19" s="183"/>
      <c r="AI19" s="96"/>
      <c r="AJ19" s="71">
        <v>1</v>
      </c>
      <c r="AK19" s="72">
        <f>AC19*AJ19</f>
        <v>0</v>
      </c>
    </row>
    <row r="20" spans="1:37" x14ac:dyDescent="0.25">
      <c r="A20" s="175"/>
      <c r="B20" s="160" t="s">
        <v>246</v>
      </c>
      <c r="C20" s="161"/>
      <c r="D20" s="161"/>
      <c r="E20" s="161"/>
      <c r="F20" s="161"/>
      <c r="G20" s="161"/>
      <c r="H20" s="161"/>
      <c r="I20" s="161"/>
      <c r="J20" s="161"/>
      <c r="K20" s="161"/>
      <c r="L20" s="161"/>
      <c r="M20" s="161"/>
      <c r="N20" s="161"/>
      <c r="O20" s="161"/>
      <c r="P20" s="161"/>
      <c r="Q20" s="161"/>
      <c r="R20" s="161"/>
      <c r="S20" s="161"/>
      <c r="T20" s="161"/>
      <c r="U20" s="161"/>
      <c r="V20" s="161"/>
      <c r="W20" s="161"/>
      <c r="X20" s="161"/>
      <c r="Y20" s="161"/>
      <c r="Z20" s="161"/>
      <c r="AA20" s="161"/>
      <c r="AB20" s="161"/>
      <c r="AC20" s="161"/>
      <c r="AD20" s="161"/>
      <c r="AE20" s="161"/>
      <c r="AF20" s="161"/>
      <c r="AG20" s="161"/>
      <c r="AH20" s="161"/>
      <c r="AI20" s="161"/>
      <c r="AJ20" s="162"/>
      <c r="AK20" s="94">
        <f>AK14+AK15+AK16+AK17+AK18+AK19</f>
        <v>0</v>
      </c>
    </row>
    <row r="21" spans="1:37" ht="90" x14ac:dyDescent="0.25">
      <c r="A21" s="174" t="s">
        <v>263</v>
      </c>
      <c r="B21" s="95" t="s">
        <v>97</v>
      </c>
      <c r="C21" s="95">
        <v>15000</v>
      </c>
      <c r="D21" s="1"/>
      <c r="E21" s="68" t="s">
        <v>105</v>
      </c>
      <c r="F21" s="68" t="s">
        <v>110</v>
      </c>
      <c r="G21" s="68" t="s">
        <v>37</v>
      </c>
      <c r="H21" s="1"/>
      <c r="I21" s="1"/>
      <c r="J21" s="52"/>
      <c r="K21" s="52"/>
      <c r="L21" s="151"/>
      <c r="M21" s="152"/>
      <c r="N21" s="151"/>
      <c r="O21" s="152"/>
      <c r="P21" s="151"/>
      <c r="Q21" s="152"/>
      <c r="R21" s="52"/>
      <c r="S21" s="52"/>
      <c r="T21" s="52"/>
      <c r="U21" s="52"/>
      <c r="V21" s="52"/>
      <c r="W21" s="52"/>
      <c r="X21" s="52"/>
      <c r="Y21" s="57"/>
      <c r="Z21" s="57"/>
      <c r="AA21" s="57"/>
      <c r="AB21" s="113">
        <v>0</v>
      </c>
      <c r="AC21" s="69">
        <f t="shared" ref="AC21:AC26" si="1">AB21*12</f>
        <v>0</v>
      </c>
      <c r="AD21" s="59">
        <f>C21*36</f>
        <v>540000</v>
      </c>
      <c r="AE21" s="115">
        <v>0</v>
      </c>
      <c r="AF21" s="70">
        <f>AD21*AE21</f>
        <v>0</v>
      </c>
      <c r="AG21" s="115">
        <v>0</v>
      </c>
      <c r="AH21" s="70">
        <f>AG21*12</f>
        <v>0</v>
      </c>
      <c r="AI21" s="69">
        <f>AC21+AF21+AH21</f>
        <v>0</v>
      </c>
      <c r="AJ21" s="71">
        <v>71</v>
      </c>
      <c r="AK21" s="72">
        <f>AI21*AJ21</f>
        <v>0</v>
      </c>
    </row>
    <row r="22" spans="1:37" ht="30" x14ac:dyDescent="0.25">
      <c r="A22" s="175"/>
      <c r="B22" s="176"/>
      <c r="C22" s="177"/>
      <c r="D22" s="177"/>
      <c r="E22" s="177"/>
      <c r="F22" s="178"/>
      <c r="G22" s="68" t="s">
        <v>29</v>
      </c>
      <c r="H22" s="1"/>
      <c r="I22" s="2"/>
      <c r="J22" s="78"/>
      <c r="K22" s="79"/>
      <c r="L22" s="154"/>
      <c r="M22" s="155"/>
      <c r="N22" s="154"/>
      <c r="O22" s="155"/>
      <c r="P22" s="154"/>
      <c r="Q22" s="155"/>
      <c r="R22" s="79"/>
      <c r="S22" s="79"/>
      <c r="T22" s="79"/>
      <c r="U22" s="79"/>
      <c r="V22" s="79"/>
      <c r="W22" s="79"/>
      <c r="X22" s="81"/>
      <c r="Y22" s="101"/>
      <c r="Z22" s="101"/>
      <c r="AA22" s="101"/>
      <c r="AB22" s="113">
        <v>0</v>
      </c>
      <c r="AC22" s="82">
        <f t="shared" si="1"/>
        <v>0</v>
      </c>
      <c r="AD22" s="176"/>
      <c r="AE22" s="177"/>
      <c r="AF22" s="177"/>
      <c r="AG22" s="177"/>
      <c r="AH22" s="177"/>
      <c r="AI22" s="96"/>
      <c r="AJ22" s="71">
        <v>1</v>
      </c>
      <c r="AK22" s="72">
        <f>AC22*AJ22</f>
        <v>0</v>
      </c>
    </row>
    <row r="23" spans="1:37" ht="30" x14ac:dyDescent="0.25">
      <c r="A23" s="175"/>
      <c r="B23" s="179"/>
      <c r="C23" s="180"/>
      <c r="D23" s="180"/>
      <c r="E23" s="180"/>
      <c r="F23" s="181"/>
      <c r="G23" s="68" t="s">
        <v>30</v>
      </c>
      <c r="H23" s="1"/>
      <c r="I23" s="2"/>
      <c r="J23" s="97"/>
      <c r="K23" s="98"/>
      <c r="L23" s="172"/>
      <c r="M23" s="173"/>
      <c r="N23" s="172"/>
      <c r="O23" s="173"/>
      <c r="P23" s="172"/>
      <c r="Q23" s="173"/>
      <c r="R23" s="98"/>
      <c r="S23" s="98"/>
      <c r="T23" s="98"/>
      <c r="U23" s="98"/>
      <c r="V23" s="98"/>
      <c r="W23" s="98"/>
      <c r="X23" s="100"/>
      <c r="Y23" s="104"/>
      <c r="Z23" s="104"/>
      <c r="AA23" s="104"/>
      <c r="AB23" s="113">
        <v>0</v>
      </c>
      <c r="AC23" s="82">
        <f t="shared" si="1"/>
        <v>0</v>
      </c>
      <c r="AD23" s="179"/>
      <c r="AE23" s="180"/>
      <c r="AF23" s="180"/>
      <c r="AG23" s="180"/>
      <c r="AH23" s="180"/>
      <c r="AI23" s="96"/>
      <c r="AJ23" s="71">
        <v>1</v>
      </c>
      <c r="AK23" s="72">
        <f>AC23*AJ23</f>
        <v>0</v>
      </c>
    </row>
    <row r="24" spans="1:37" x14ac:dyDescent="0.25">
      <c r="A24" s="175"/>
      <c r="B24" s="179"/>
      <c r="C24" s="180"/>
      <c r="D24" s="180"/>
      <c r="E24" s="180"/>
      <c r="F24" s="181"/>
      <c r="G24" s="68" t="s">
        <v>31</v>
      </c>
      <c r="H24" s="1"/>
      <c r="I24" s="2"/>
      <c r="J24" s="97"/>
      <c r="K24" s="98"/>
      <c r="L24" s="172"/>
      <c r="M24" s="173"/>
      <c r="N24" s="172"/>
      <c r="O24" s="173"/>
      <c r="P24" s="172"/>
      <c r="Q24" s="173"/>
      <c r="R24" s="98"/>
      <c r="S24" s="98"/>
      <c r="T24" s="98"/>
      <c r="U24" s="98"/>
      <c r="V24" s="98"/>
      <c r="W24" s="98"/>
      <c r="X24" s="100"/>
      <c r="Y24" s="104"/>
      <c r="Z24" s="104"/>
      <c r="AA24" s="104"/>
      <c r="AB24" s="113">
        <v>0</v>
      </c>
      <c r="AC24" s="82">
        <f t="shared" si="1"/>
        <v>0</v>
      </c>
      <c r="AD24" s="179"/>
      <c r="AE24" s="180"/>
      <c r="AF24" s="180"/>
      <c r="AG24" s="180"/>
      <c r="AH24" s="180"/>
      <c r="AI24" s="96"/>
      <c r="AJ24" s="71">
        <v>1</v>
      </c>
      <c r="AK24" s="72">
        <f>AC24*AJ24</f>
        <v>0</v>
      </c>
    </row>
    <row r="25" spans="1:37" x14ac:dyDescent="0.25">
      <c r="A25" s="175"/>
      <c r="B25" s="179"/>
      <c r="C25" s="180"/>
      <c r="D25" s="180"/>
      <c r="E25" s="180"/>
      <c r="F25" s="181"/>
      <c r="G25" s="68" t="s">
        <v>23</v>
      </c>
      <c r="H25" s="1"/>
      <c r="I25" s="2"/>
      <c r="J25" s="97"/>
      <c r="K25" s="98"/>
      <c r="L25" s="172"/>
      <c r="M25" s="173"/>
      <c r="N25" s="172"/>
      <c r="O25" s="173"/>
      <c r="P25" s="172"/>
      <c r="Q25" s="173"/>
      <c r="R25" s="98"/>
      <c r="S25" s="98"/>
      <c r="T25" s="98"/>
      <c r="U25" s="98"/>
      <c r="V25" s="98"/>
      <c r="W25" s="98"/>
      <c r="X25" s="100"/>
      <c r="Y25" s="104"/>
      <c r="Z25" s="104"/>
      <c r="AA25" s="104"/>
      <c r="AB25" s="113">
        <v>0</v>
      </c>
      <c r="AC25" s="82">
        <f t="shared" si="1"/>
        <v>0</v>
      </c>
      <c r="AD25" s="179"/>
      <c r="AE25" s="180"/>
      <c r="AF25" s="180"/>
      <c r="AG25" s="180"/>
      <c r="AH25" s="180"/>
      <c r="AI25" s="96"/>
      <c r="AJ25" s="71">
        <v>1</v>
      </c>
      <c r="AK25" s="72">
        <f>AC25*AJ25</f>
        <v>0</v>
      </c>
    </row>
    <row r="26" spans="1:37" x14ac:dyDescent="0.25">
      <c r="A26" s="175"/>
      <c r="B26" s="179"/>
      <c r="C26" s="180"/>
      <c r="D26" s="180"/>
      <c r="E26" s="180"/>
      <c r="F26" s="181"/>
      <c r="G26" s="68" t="s">
        <v>32</v>
      </c>
      <c r="H26" s="1"/>
      <c r="I26" s="2"/>
      <c r="J26" s="89"/>
      <c r="K26" s="90"/>
      <c r="L26" s="156"/>
      <c r="M26" s="157"/>
      <c r="N26" s="156"/>
      <c r="O26" s="157"/>
      <c r="P26" s="156"/>
      <c r="Q26" s="157"/>
      <c r="R26" s="90"/>
      <c r="S26" s="90"/>
      <c r="T26" s="90"/>
      <c r="U26" s="90"/>
      <c r="V26" s="90"/>
      <c r="W26" s="90"/>
      <c r="X26" s="92"/>
      <c r="Y26" s="106"/>
      <c r="Z26" s="106"/>
      <c r="AA26" s="106"/>
      <c r="AB26" s="113">
        <v>0</v>
      </c>
      <c r="AC26" s="82">
        <f t="shared" si="1"/>
        <v>0</v>
      </c>
      <c r="AD26" s="182"/>
      <c r="AE26" s="183"/>
      <c r="AF26" s="183"/>
      <c r="AG26" s="183"/>
      <c r="AH26" s="183"/>
      <c r="AI26" s="96"/>
      <c r="AJ26" s="71">
        <v>1</v>
      </c>
      <c r="AK26" s="72">
        <f>AC26*AJ26</f>
        <v>0</v>
      </c>
    </row>
    <row r="27" spans="1:37" x14ac:dyDescent="0.25">
      <c r="A27" s="175"/>
      <c r="B27" s="160" t="s">
        <v>247</v>
      </c>
      <c r="C27" s="161"/>
      <c r="D27" s="161"/>
      <c r="E27" s="161"/>
      <c r="F27" s="161"/>
      <c r="G27" s="161"/>
      <c r="H27" s="161"/>
      <c r="I27" s="161"/>
      <c r="J27" s="161"/>
      <c r="K27" s="161"/>
      <c r="L27" s="161"/>
      <c r="M27" s="161"/>
      <c r="N27" s="161"/>
      <c r="O27" s="161"/>
      <c r="P27" s="161"/>
      <c r="Q27" s="161"/>
      <c r="R27" s="161"/>
      <c r="S27" s="161"/>
      <c r="T27" s="161"/>
      <c r="U27" s="161"/>
      <c r="V27" s="161"/>
      <c r="W27" s="161"/>
      <c r="X27" s="161"/>
      <c r="Y27" s="161"/>
      <c r="Z27" s="161"/>
      <c r="AA27" s="161"/>
      <c r="AB27" s="161"/>
      <c r="AC27" s="161"/>
      <c r="AD27" s="161"/>
      <c r="AE27" s="161"/>
      <c r="AF27" s="161"/>
      <c r="AG27" s="161"/>
      <c r="AH27" s="161"/>
      <c r="AI27" s="161"/>
      <c r="AJ27" s="162"/>
      <c r="AK27" s="94">
        <f>AK21+AK22+AK23+AK24+AK25+AK26</f>
        <v>0</v>
      </c>
    </row>
    <row r="28" spans="1:37" ht="75" x14ac:dyDescent="0.25">
      <c r="A28" s="174" t="s">
        <v>264</v>
      </c>
      <c r="B28" s="95" t="s">
        <v>98</v>
      </c>
      <c r="C28" s="95">
        <v>15000</v>
      </c>
      <c r="D28" s="1"/>
      <c r="E28" s="68" t="s">
        <v>105</v>
      </c>
      <c r="F28" s="68" t="s">
        <v>33</v>
      </c>
      <c r="G28" s="68" t="s">
        <v>37</v>
      </c>
      <c r="H28" s="1"/>
      <c r="I28" s="1"/>
      <c r="J28" s="52"/>
      <c r="K28" s="52"/>
      <c r="L28" s="151"/>
      <c r="M28" s="152"/>
      <c r="N28" s="151"/>
      <c r="O28" s="152"/>
      <c r="P28" s="151"/>
      <c r="Q28" s="152"/>
      <c r="R28" s="52"/>
      <c r="S28" s="52"/>
      <c r="T28" s="52"/>
      <c r="U28" s="52"/>
      <c r="V28" s="52"/>
      <c r="W28" s="52"/>
      <c r="X28" s="52"/>
      <c r="Y28" s="57"/>
      <c r="Z28" s="57"/>
      <c r="AA28" s="57"/>
      <c r="AB28" s="113">
        <v>0</v>
      </c>
      <c r="AC28" s="69">
        <f t="shared" ref="AC28:AC33" si="2">AB28*12</f>
        <v>0</v>
      </c>
      <c r="AD28" s="59">
        <f>C28*36</f>
        <v>540000</v>
      </c>
      <c r="AE28" s="115">
        <v>0</v>
      </c>
      <c r="AF28" s="70">
        <f>AD28*AE28</f>
        <v>0</v>
      </c>
      <c r="AG28" s="115">
        <v>0</v>
      </c>
      <c r="AH28" s="70">
        <f>AG28*12</f>
        <v>0</v>
      </c>
      <c r="AI28" s="69">
        <f>AC28+AF28+AH28</f>
        <v>0</v>
      </c>
      <c r="AJ28" s="71">
        <v>80</v>
      </c>
      <c r="AK28" s="72">
        <f>AI28*AJ28</f>
        <v>0</v>
      </c>
    </row>
    <row r="29" spans="1:37" ht="30" x14ac:dyDescent="0.25">
      <c r="A29" s="175"/>
      <c r="B29" s="176"/>
      <c r="C29" s="177"/>
      <c r="D29" s="177"/>
      <c r="E29" s="177"/>
      <c r="F29" s="178"/>
      <c r="G29" s="68" t="s">
        <v>29</v>
      </c>
      <c r="H29" s="1"/>
      <c r="I29" s="2"/>
      <c r="J29" s="78"/>
      <c r="K29" s="79"/>
      <c r="L29" s="154"/>
      <c r="M29" s="155"/>
      <c r="N29" s="154"/>
      <c r="O29" s="155"/>
      <c r="P29" s="154"/>
      <c r="Q29" s="155"/>
      <c r="R29" s="79"/>
      <c r="S29" s="79"/>
      <c r="T29" s="79"/>
      <c r="U29" s="79"/>
      <c r="V29" s="79"/>
      <c r="W29" s="79"/>
      <c r="X29" s="81"/>
      <c r="Y29" s="101"/>
      <c r="Z29" s="101"/>
      <c r="AA29" s="101"/>
      <c r="AB29" s="113">
        <v>0</v>
      </c>
      <c r="AC29" s="82">
        <f t="shared" si="2"/>
        <v>0</v>
      </c>
      <c r="AD29" s="176"/>
      <c r="AE29" s="177"/>
      <c r="AF29" s="177"/>
      <c r="AG29" s="177"/>
      <c r="AH29" s="177"/>
      <c r="AI29" s="96"/>
      <c r="AJ29" s="71">
        <v>1</v>
      </c>
      <c r="AK29" s="72">
        <f>AC29*AJ29</f>
        <v>0</v>
      </c>
    </row>
    <row r="30" spans="1:37" ht="30" x14ac:dyDescent="0.25">
      <c r="A30" s="175"/>
      <c r="B30" s="179"/>
      <c r="C30" s="180"/>
      <c r="D30" s="180"/>
      <c r="E30" s="180"/>
      <c r="F30" s="181"/>
      <c r="G30" s="68" t="s">
        <v>30</v>
      </c>
      <c r="H30" s="1"/>
      <c r="I30" s="2"/>
      <c r="J30" s="97"/>
      <c r="K30" s="98"/>
      <c r="L30" s="172"/>
      <c r="M30" s="173"/>
      <c r="N30" s="172"/>
      <c r="O30" s="173"/>
      <c r="P30" s="172"/>
      <c r="Q30" s="173"/>
      <c r="R30" s="98"/>
      <c r="S30" s="98"/>
      <c r="T30" s="98"/>
      <c r="U30" s="98"/>
      <c r="V30" s="98"/>
      <c r="W30" s="98"/>
      <c r="X30" s="100"/>
      <c r="Y30" s="104"/>
      <c r="Z30" s="104"/>
      <c r="AA30" s="104"/>
      <c r="AB30" s="113">
        <v>0</v>
      </c>
      <c r="AC30" s="82">
        <f t="shared" si="2"/>
        <v>0</v>
      </c>
      <c r="AD30" s="179"/>
      <c r="AE30" s="180"/>
      <c r="AF30" s="180"/>
      <c r="AG30" s="180"/>
      <c r="AH30" s="180"/>
      <c r="AI30" s="96"/>
      <c r="AJ30" s="71">
        <v>1</v>
      </c>
      <c r="AK30" s="72">
        <f>AC30*AJ30</f>
        <v>0</v>
      </c>
    </row>
    <row r="31" spans="1:37" x14ac:dyDescent="0.25">
      <c r="A31" s="175"/>
      <c r="B31" s="179"/>
      <c r="C31" s="180"/>
      <c r="D31" s="180"/>
      <c r="E31" s="180"/>
      <c r="F31" s="181"/>
      <c r="G31" s="68" t="s">
        <v>31</v>
      </c>
      <c r="H31" s="1"/>
      <c r="I31" s="2"/>
      <c r="J31" s="97"/>
      <c r="K31" s="98"/>
      <c r="L31" s="172"/>
      <c r="M31" s="173"/>
      <c r="N31" s="172"/>
      <c r="O31" s="173"/>
      <c r="P31" s="172"/>
      <c r="Q31" s="173"/>
      <c r="R31" s="98"/>
      <c r="S31" s="98"/>
      <c r="T31" s="98"/>
      <c r="U31" s="98"/>
      <c r="V31" s="98"/>
      <c r="W31" s="98"/>
      <c r="X31" s="100"/>
      <c r="Y31" s="104"/>
      <c r="Z31" s="104"/>
      <c r="AA31" s="104"/>
      <c r="AB31" s="113">
        <v>0</v>
      </c>
      <c r="AC31" s="82">
        <f>AB31*12</f>
        <v>0</v>
      </c>
      <c r="AD31" s="179"/>
      <c r="AE31" s="180"/>
      <c r="AF31" s="180"/>
      <c r="AG31" s="180"/>
      <c r="AH31" s="180"/>
      <c r="AI31" s="96"/>
      <c r="AJ31" s="71">
        <v>1</v>
      </c>
      <c r="AK31" s="72">
        <f>AC31*AJ31</f>
        <v>0</v>
      </c>
    </row>
    <row r="32" spans="1:37" x14ac:dyDescent="0.25">
      <c r="A32" s="175"/>
      <c r="B32" s="179"/>
      <c r="C32" s="180"/>
      <c r="D32" s="180"/>
      <c r="E32" s="180"/>
      <c r="F32" s="181"/>
      <c r="G32" s="68" t="s">
        <v>23</v>
      </c>
      <c r="H32" s="1"/>
      <c r="I32" s="2"/>
      <c r="J32" s="97"/>
      <c r="K32" s="98"/>
      <c r="L32" s="172"/>
      <c r="M32" s="173"/>
      <c r="N32" s="172"/>
      <c r="O32" s="173"/>
      <c r="P32" s="172"/>
      <c r="Q32" s="173"/>
      <c r="R32" s="98"/>
      <c r="S32" s="98"/>
      <c r="T32" s="98"/>
      <c r="U32" s="98"/>
      <c r="V32" s="98"/>
      <c r="W32" s="98"/>
      <c r="X32" s="100"/>
      <c r="Y32" s="104"/>
      <c r="Z32" s="104"/>
      <c r="AA32" s="104"/>
      <c r="AB32" s="113">
        <v>0</v>
      </c>
      <c r="AC32" s="82">
        <f t="shared" si="2"/>
        <v>0</v>
      </c>
      <c r="AD32" s="179"/>
      <c r="AE32" s="180"/>
      <c r="AF32" s="180"/>
      <c r="AG32" s="180"/>
      <c r="AH32" s="180"/>
      <c r="AI32" s="96"/>
      <c r="AJ32" s="71">
        <v>1</v>
      </c>
      <c r="AK32" s="72">
        <f>AC32*AJ32</f>
        <v>0</v>
      </c>
    </row>
    <row r="33" spans="1:37" x14ac:dyDescent="0.25">
      <c r="A33" s="175"/>
      <c r="B33" s="179"/>
      <c r="C33" s="180"/>
      <c r="D33" s="180"/>
      <c r="E33" s="180"/>
      <c r="F33" s="181"/>
      <c r="G33" s="68" t="s">
        <v>32</v>
      </c>
      <c r="H33" s="1"/>
      <c r="I33" s="2"/>
      <c r="J33" s="89"/>
      <c r="K33" s="90"/>
      <c r="L33" s="156"/>
      <c r="M33" s="157"/>
      <c r="N33" s="156"/>
      <c r="O33" s="157"/>
      <c r="P33" s="156"/>
      <c r="Q33" s="157"/>
      <c r="R33" s="90"/>
      <c r="S33" s="90"/>
      <c r="T33" s="90"/>
      <c r="U33" s="90"/>
      <c r="V33" s="90"/>
      <c r="W33" s="90"/>
      <c r="X33" s="92"/>
      <c r="Y33" s="106"/>
      <c r="Z33" s="106"/>
      <c r="AA33" s="106"/>
      <c r="AB33" s="113">
        <v>0</v>
      </c>
      <c r="AC33" s="82">
        <f t="shared" si="2"/>
        <v>0</v>
      </c>
      <c r="AD33" s="182"/>
      <c r="AE33" s="183"/>
      <c r="AF33" s="183"/>
      <c r="AG33" s="183"/>
      <c r="AH33" s="183"/>
      <c r="AI33" s="96"/>
      <c r="AJ33" s="71">
        <v>1</v>
      </c>
      <c r="AK33" s="72">
        <f>AC33*AJ33</f>
        <v>0</v>
      </c>
    </row>
    <row r="34" spans="1:37" x14ac:dyDescent="0.25">
      <c r="A34" s="175"/>
      <c r="B34" s="160" t="s">
        <v>248</v>
      </c>
      <c r="C34" s="161"/>
      <c r="D34" s="161"/>
      <c r="E34" s="161"/>
      <c r="F34" s="161"/>
      <c r="G34" s="161"/>
      <c r="H34" s="161"/>
      <c r="I34" s="161"/>
      <c r="J34" s="161"/>
      <c r="K34" s="161"/>
      <c r="L34" s="161"/>
      <c r="M34" s="161"/>
      <c r="N34" s="161"/>
      <c r="O34" s="161"/>
      <c r="P34" s="161"/>
      <c r="Q34" s="161"/>
      <c r="R34" s="161"/>
      <c r="S34" s="161"/>
      <c r="T34" s="161"/>
      <c r="U34" s="161"/>
      <c r="V34" s="161"/>
      <c r="W34" s="161"/>
      <c r="X34" s="161"/>
      <c r="Y34" s="161"/>
      <c r="Z34" s="161"/>
      <c r="AA34" s="161"/>
      <c r="AB34" s="161"/>
      <c r="AC34" s="161"/>
      <c r="AD34" s="161"/>
      <c r="AE34" s="161"/>
      <c r="AF34" s="161"/>
      <c r="AG34" s="161"/>
      <c r="AH34" s="161"/>
      <c r="AI34" s="161"/>
      <c r="AJ34" s="162"/>
      <c r="AK34" s="94">
        <f>AK28+AK29+AK30+AK31+AK32+AK33</f>
        <v>0</v>
      </c>
    </row>
    <row r="35" spans="1:37" ht="75" x14ac:dyDescent="0.25">
      <c r="A35" s="174" t="s">
        <v>265</v>
      </c>
      <c r="B35" s="95" t="s">
        <v>99</v>
      </c>
      <c r="C35" s="95">
        <v>25000</v>
      </c>
      <c r="D35" s="1"/>
      <c r="E35" s="68" t="s">
        <v>105</v>
      </c>
      <c r="F35" s="68" t="s">
        <v>34</v>
      </c>
      <c r="G35" s="68" t="s">
        <v>37</v>
      </c>
      <c r="H35" s="1"/>
      <c r="I35" s="1"/>
      <c r="J35" s="52"/>
      <c r="K35" s="52"/>
      <c r="L35" s="151"/>
      <c r="M35" s="152"/>
      <c r="N35" s="151"/>
      <c r="O35" s="152"/>
      <c r="P35" s="151"/>
      <c r="Q35" s="152"/>
      <c r="R35" s="52"/>
      <c r="S35" s="52"/>
      <c r="T35" s="52"/>
      <c r="U35" s="52"/>
      <c r="V35" s="52"/>
      <c r="W35" s="52"/>
      <c r="X35" s="52"/>
      <c r="Y35" s="57"/>
      <c r="Z35" s="57"/>
      <c r="AA35" s="57"/>
      <c r="AB35" s="113">
        <v>0</v>
      </c>
      <c r="AC35" s="69">
        <f t="shared" ref="AC35:AC40" si="3">AB35*12</f>
        <v>0</v>
      </c>
      <c r="AD35" s="95">
        <f>C35*36</f>
        <v>900000</v>
      </c>
      <c r="AE35" s="113">
        <v>0</v>
      </c>
      <c r="AF35" s="69">
        <f>AD35*AE35</f>
        <v>0</v>
      </c>
      <c r="AG35" s="115">
        <v>0</v>
      </c>
      <c r="AH35" s="70">
        <f>AG35*12</f>
        <v>0</v>
      </c>
      <c r="AI35" s="69">
        <f>AC35+AF35+AH35</f>
        <v>0</v>
      </c>
      <c r="AJ35" s="71">
        <v>75</v>
      </c>
      <c r="AK35" s="72">
        <f>AI35*AJ35</f>
        <v>0</v>
      </c>
    </row>
    <row r="36" spans="1:37" ht="30" x14ac:dyDescent="0.25">
      <c r="A36" s="175"/>
      <c r="B36" s="176"/>
      <c r="C36" s="177"/>
      <c r="D36" s="177"/>
      <c r="E36" s="177"/>
      <c r="F36" s="178"/>
      <c r="G36" s="68" t="s">
        <v>29</v>
      </c>
      <c r="H36" s="1"/>
      <c r="I36" s="2"/>
      <c r="J36" s="78"/>
      <c r="K36" s="79"/>
      <c r="L36" s="154"/>
      <c r="M36" s="155"/>
      <c r="N36" s="154"/>
      <c r="O36" s="155"/>
      <c r="P36" s="154"/>
      <c r="Q36" s="155"/>
      <c r="R36" s="79"/>
      <c r="S36" s="79"/>
      <c r="T36" s="79"/>
      <c r="U36" s="79"/>
      <c r="V36" s="79"/>
      <c r="W36" s="79"/>
      <c r="X36" s="81"/>
      <c r="Y36" s="101"/>
      <c r="Z36" s="101"/>
      <c r="AA36" s="101"/>
      <c r="AB36" s="113">
        <v>0</v>
      </c>
      <c r="AC36" s="82">
        <f t="shared" si="3"/>
        <v>0</v>
      </c>
      <c r="AD36" s="176"/>
      <c r="AE36" s="177"/>
      <c r="AF36" s="177"/>
      <c r="AG36" s="177"/>
      <c r="AH36" s="177"/>
      <c r="AI36" s="96"/>
      <c r="AJ36" s="71">
        <v>1</v>
      </c>
      <c r="AK36" s="72">
        <f>AC36*AJ36</f>
        <v>0</v>
      </c>
    </row>
    <row r="37" spans="1:37" ht="30" x14ac:dyDescent="0.25">
      <c r="A37" s="175"/>
      <c r="B37" s="179"/>
      <c r="C37" s="180"/>
      <c r="D37" s="180"/>
      <c r="E37" s="180"/>
      <c r="F37" s="181"/>
      <c r="G37" s="68" t="s">
        <v>30</v>
      </c>
      <c r="H37" s="1"/>
      <c r="I37" s="2"/>
      <c r="J37" s="97"/>
      <c r="K37" s="98"/>
      <c r="L37" s="172"/>
      <c r="M37" s="173"/>
      <c r="N37" s="172"/>
      <c r="O37" s="173"/>
      <c r="P37" s="172"/>
      <c r="Q37" s="173"/>
      <c r="R37" s="98"/>
      <c r="S37" s="98"/>
      <c r="T37" s="98"/>
      <c r="U37" s="98"/>
      <c r="V37" s="98"/>
      <c r="W37" s="98"/>
      <c r="X37" s="100"/>
      <c r="Y37" s="104"/>
      <c r="Z37" s="104"/>
      <c r="AA37" s="104"/>
      <c r="AB37" s="113">
        <v>0</v>
      </c>
      <c r="AC37" s="82">
        <f t="shared" si="3"/>
        <v>0</v>
      </c>
      <c r="AD37" s="179"/>
      <c r="AE37" s="180"/>
      <c r="AF37" s="180"/>
      <c r="AG37" s="180"/>
      <c r="AH37" s="180"/>
      <c r="AI37" s="96"/>
      <c r="AJ37" s="71">
        <v>1</v>
      </c>
      <c r="AK37" s="72">
        <f>AC37*AJ37</f>
        <v>0</v>
      </c>
    </row>
    <row r="38" spans="1:37" x14ac:dyDescent="0.25">
      <c r="A38" s="175"/>
      <c r="B38" s="179"/>
      <c r="C38" s="180"/>
      <c r="D38" s="180"/>
      <c r="E38" s="180"/>
      <c r="F38" s="181"/>
      <c r="G38" s="68" t="s">
        <v>31</v>
      </c>
      <c r="H38" s="1"/>
      <c r="I38" s="2"/>
      <c r="J38" s="97"/>
      <c r="K38" s="98"/>
      <c r="L38" s="172"/>
      <c r="M38" s="173"/>
      <c r="N38" s="172"/>
      <c r="O38" s="173"/>
      <c r="P38" s="172"/>
      <c r="Q38" s="173"/>
      <c r="R38" s="98"/>
      <c r="S38" s="98"/>
      <c r="T38" s="98"/>
      <c r="U38" s="98"/>
      <c r="V38" s="98"/>
      <c r="W38" s="98"/>
      <c r="X38" s="100"/>
      <c r="Y38" s="104"/>
      <c r="Z38" s="104"/>
      <c r="AA38" s="104"/>
      <c r="AB38" s="113">
        <v>0</v>
      </c>
      <c r="AC38" s="82">
        <f t="shared" si="3"/>
        <v>0</v>
      </c>
      <c r="AD38" s="179"/>
      <c r="AE38" s="180"/>
      <c r="AF38" s="180"/>
      <c r="AG38" s="180"/>
      <c r="AH38" s="180"/>
      <c r="AI38" s="96"/>
      <c r="AJ38" s="71">
        <v>1</v>
      </c>
      <c r="AK38" s="72">
        <f>AC38*AJ38</f>
        <v>0</v>
      </c>
    </row>
    <row r="39" spans="1:37" x14ac:dyDescent="0.25">
      <c r="A39" s="175"/>
      <c r="B39" s="179"/>
      <c r="C39" s="180"/>
      <c r="D39" s="180"/>
      <c r="E39" s="180"/>
      <c r="F39" s="181"/>
      <c r="G39" s="68" t="s">
        <v>23</v>
      </c>
      <c r="H39" s="1"/>
      <c r="I39" s="2"/>
      <c r="J39" s="97"/>
      <c r="K39" s="98"/>
      <c r="L39" s="172"/>
      <c r="M39" s="173"/>
      <c r="N39" s="172"/>
      <c r="O39" s="173"/>
      <c r="P39" s="172"/>
      <c r="Q39" s="173"/>
      <c r="R39" s="98"/>
      <c r="S39" s="98"/>
      <c r="T39" s="98"/>
      <c r="U39" s="98"/>
      <c r="V39" s="98"/>
      <c r="W39" s="98"/>
      <c r="X39" s="100"/>
      <c r="Y39" s="104"/>
      <c r="Z39" s="104"/>
      <c r="AA39" s="104"/>
      <c r="AB39" s="113">
        <v>0</v>
      </c>
      <c r="AC39" s="82">
        <f t="shared" si="3"/>
        <v>0</v>
      </c>
      <c r="AD39" s="179"/>
      <c r="AE39" s="180"/>
      <c r="AF39" s="180"/>
      <c r="AG39" s="180"/>
      <c r="AH39" s="180"/>
      <c r="AI39" s="96"/>
      <c r="AJ39" s="71">
        <v>1</v>
      </c>
      <c r="AK39" s="72">
        <f>AC39*AJ39</f>
        <v>0</v>
      </c>
    </row>
    <row r="40" spans="1:37" x14ac:dyDescent="0.25">
      <c r="A40" s="175"/>
      <c r="B40" s="179"/>
      <c r="C40" s="180"/>
      <c r="D40" s="180"/>
      <c r="E40" s="180"/>
      <c r="F40" s="181"/>
      <c r="G40" s="68" t="s">
        <v>32</v>
      </c>
      <c r="H40" s="1"/>
      <c r="I40" s="2"/>
      <c r="J40" s="89"/>
      <c r="K40" s="90"/>
      <c r="L40" s="156"/>
      <c r="M40" s="157"/>
      <c r="N40" s="156"/>
      <c r="O40" s="157"/>
      <c r="P40" s="156"/>
      <c r="Q40" s="157"/>
      <c r="R40" s="90"/>
      <c r="S40" s="90"/>
      <c r="T40" s="90"/>
      <c r="U40" s="90"/>
      <c r="V40" s="90"/>
      <c r="W40" s="90"/>
      <c r="X40" s="92"/>
      <c r="Y40" s="106"/>
      <c r="Z40" s="106"/>
      <c r="AA40" s="106"/>
      <c r="AB40" s="113">
        <v>0</v>
      </c>
      <c r="AC40" s="82">
        <f t="shared" si="3"/>
        <v>0</v>
      </c>
      <c r="AD40" s="182"/>
      <c r="AE40" s="183"/>
      <c r="AF40" s="183"/>
      <c r="AG40" s="183"/>
      <c r="AH40" s="183"/>
      <c r="AI40" s="96"/>
      <c r="AJ40" s="71">
        <v>1</v>
      </c>
      <c r="AK40" s="72">
        <f>AC40*AJ40</f>
        <v>0</v>
      </c>
    </row>
    <row r="41" spans="1:37" x14ac:dyDescent="0.25">
      <c r="A41" s="175"/>
      <c r="B41" s="160" t="s">
        <v>249</v>
      </c>
      <c r="C41" s="161"/>
      <c r="D41" s="161"/>
      <c r="E41" s="161"/>
      <c r="F41" s="161"/>
      <c r="G41" s="161"/>
      <c r="H41" s="161"/>
      <c r="I41" s="161"/>
      <c r="J41" s="161"/>
      <c r="K41" s="161"/>
      <c r="L41" s="161"/>
      <c r="M41" s="161"/>
      <c r="N41" s="161"/>
      <c r="O41" s="161"/>
      <c r="P41" s="161"/>
      <c r="Q41" s="161"/>
      <c r="R41" s="161"/>
      <c r="S41" s="161"/>
      <c r="T41" s="161"/>
      <c r="U41" s="161"/>
      <c r="V41" s="161"/>
      <c r="W41" s="161"/>
      <c r="X41" s="161"/>
      <c r="Y41" s="161"/>
      <c r="Z41" s="161"/>
      <c r="AA41" s="161"/>
      <c r="AB41" s="161"/>
      <c r="AC41" s="161"/>
      <c r="AD41" s="161"/>
      <c r="AE41" s="161"/>
      <c r="AF41" s="161"/>
      <c r="AG41" s="161"/>
      <c r="AH41" s="161"/>
      <c r="AI41" s="161"/>
      <c r="AJ41" s="162"/>
      <c r="AK41" s="94">
        <f>AK35+AK36+AK37+AK38+AK39+AK40</f>
        <v>0</v>
      </c>
    </row>
    <row r="42" spans="1:37" ht="112.5" customHeight="1" x14ac:dyDescent="0.25">
      <c r="A42" s="174" t="s">
        <v>266</v>
      </c>
      <c r="B42" s="95" t="s">
        <v>100</v>
      </c>
      <c r="C42" s="95">
        <v>40000</v>
      </c>
      <c r="D42" s="1"/>
      <c r="E42" s="68" t="s">
        <v>105</v>
      </c>
      <c r="F42" s="68" t="s">
        <v>35</v>
      </c>
      <c r="G42" s="68" t="s">
        <v>37</v>
      </c>
      <c r="H42" s="1"/>
      <c r="I42" s="1"/>
      <c r="J42" s="52"/>
      <c r="K42" s="52"/>
      <c r="L42" s="151"/>
      <c r="M42" s="152"/>
      <c r="N42" s="151"/>
      <c r="O42" s="152"/>
      <c r="P42" s="151"/>
      <c r="Q42" s="152"/>
      <c r="R42" s="52"/>
      <c r="S42" s="52"/>
      <c r="T42" s="52"/>
      <c r="U42" s="52"/>
      <c r="V42" s="52"/>
      <c r="W42" s="52"/>
      <c r="X42" s="52"/>
      <c r="Y42" s="57"/>
      <c r="Z42" s="57"/>
      <c r="AA42" s="57"/>
      <c r="AB42" s="113">
        <v>0</v>
      </c>
      <c r="AC42" s="69">
        <f>AB42*12</f>
        <v>0</v>
      </c>
      <c r="AD42" s="59">
        <f>C42*36</f>
        <v>1440000</v>
      </c>
      <c r="AE42" s="115">
        <v>0</v>
      </c>
      <c r="AF42" s="70">
        <f>AD42*AE42</f>
        <v>0</v>
      </c>
      <c r="AG42" s="115">
        <v>0</v>
      </c>
      <c r="AH42" s="70">
        <f>AG42*12</f>
        <v>0</v>
      </c>
      <c r="AI42" s="69">
        <f>AC42+AF42+AH42</f>
        <v>0</v>
      </c>
      <c r="AJ42" s="71">
        <v>50</v>
      </c>
      <c r="AK42" s="72">
        <f>AI42*AJ42</f>
        <v>0</v>
      </c>
    </row>
    <row r="43" spans="1:37" ht="30" x14ac:dyDescent="0.25">
      <c r="A43" s="175"/>
      <c r="B43" s="176"/>
      <c r="C43" s="177"/>
      <c r="D43" s="177"/>
      <c r="E43" s="177"/>
      <c r="F43" s="178"/>
      <c r="G43" s="68" t="s">
        <v>36</v>
      </c>
      <c r="H43" s="1"/>
      <c r="I43" s="2"/>
      <c r="J43" s="185"/>
      <c r="K43" s="154"/>
      <c r="L43" s="154"/>
      <c r="M43" s="154"/>
      <c r="N43" s="154"/>
      <c r="O43" s="154"/>
      <c r="P43" s="154"/>
      <c r="Q43" s="154"/>
      <c r="R43" s="154"/>
      <c r="S43" s="154"/>
      <c r="T43" s="154"/>
      <c r="U43" s="154"/>
      <c r="V43" s="154"/>
      <c r="W43" s="154"/>
      <c r="X43" s="186"/>
      <c r="Y43" s="101"/>
      <c r="Z43" s="101"/>
      <c r="AA43" s="101"/>
      <c r="AB43" s="113">
        <v>0</v>
      </c>
      <c r="AC43" s="82">
        <f t="shared" ref="AC43:AC48" si="4">AB43*12</f>
        <v>0</v>
      </c>
      <c r="AD43" s="176"/>
      <c r="AE43" s="177"/>
      <c r="AF43" s="177"/>
      <c r="AG43" s="177"/>
      <c r="AH43" s="177"/>
      <c r="AI43" s="102"/>
      <c r="AJ43" s="103">
        <v>1</v>
      </c>
      <c r="AK43" s="72">
        <f>AC43*AJ43</f>
        <v>0</v>
      </c>
    </row>
    <row r="44" spans="1:37" ht="30" x14ac:dyDescent="0.25">
      <c r="A44" s="175"/>
      <c r="B44" s="179"/>
      <c r="C44" s="180"/>
      <c r="D44" s="180"/>
      <c r="E44" s="180"/>
      <c r="F44" s="181"/>
      <c r="G44" s="68" t="s">
        <v>29</v>
      </c>
      <c r="H44" s="1"/>
      <c r="I44" s="2"/>
      <c r="J44" s="187"/>
      <c r="K44" s="172"/>
      <c r="L44" s="172"/>
      <c r="M44" s="172"/>
      <c r="N44" s="172"/>
      <c r="O44" s="172"/>
      <c r="P44" s="172"/>
      <c r="Q44" s="172"/>
      <c r="R44" s="172"/>
      <c r="S44" s="172"/>
      <c r="T44" s="172"/>
      <c r="U44" s="172"/>
      <c r="V44" s="172"/>
      <c r="W44" s="172"/>
      <c r="X44" s="188"/>
      <c r="Y44" s="104"/>
      <c r="Z44" s="104"/>
      <c r="AA44" s="104"/>
      <c r="AB44" s="113">
        <v>0</v>
      </c>
      <c r="AC44" s="82">
        <f t="shared" si="4"/>
        <v>0</v>
      </c>
      <c r="AD44" s="179"/>
      <c r="AE44" s="180"/>
      <c r="AF44" s="180"/>
      <c r="AG44" s="180"/>
      <c r="AH44" s="180"/>
      <c r="AI44" s="105"/>
      <c r="AJ44" s="103">
        <v>1</v>
      </c>
      <c r="AK44" s="72">
        <f>AC44*AJ44</f>
        <v>0</v>
      </c>
    </row>
    <row r="45" spans="1:37" ht="30" x14ac:dyDescent="0.25">
      <c r="A45" s="175"/>
      <c r="B45" s="179"/>
      <c r="C45" s="180"/>
      <c r="D45" s="180"/>
      <c r="E45" s="180"/>
      <c r="F45" s="181"/>
      <c r="G45" s="68" t="s">
        <v>30</v>
      </c>
      <c r="H45" s="1"/>
      <c r="I45" s="2"/>
      <c r="J45" s="187"/>
      <c r="K45" s="172"/>
      <c r="L45" s="172"/>
      <c r="M45" s="172"/>
      <c r="N45" s="172"/>
      <c r="O45" s="172"/>
      <c r="P45" s="172"/>
      <c r="Q45" s="172"/>
      <c r="R45" s="172"/>
      <c r="S45" s="172"/>
      <c r="T45" s="172"/>
      <c r="U45" s="172"/>
      <c r="V45" s="172"/>
      <c r="W45" s="172"/>
      <c r="X45" s="188"/>
      <c r="Y45" s="104"/>
      <c r="Z45" s="104"/>
      <c r="AA45" s="104"/>
      <c r="AB45" s="113">
        <v>0</v>
      </c>
      <c r="AC45" s="82">
        <f t="shared" si="4"/>
        <v>0</v>
      </c>
      <c r="AD45" s="179"/>
      <c r="AE45" s="180"/>
      <c r="AF45" s="180"/>
      <c r="AG45" s="180"/>
      <c r="AH45" s="180"/>
      <c r="AI45" s="105"/>
      <c r="AJ45" s="103">
        <v>1</v>
      </c>
      <c r="AK45" s="72">
        <f t="shared" ref="AK45:AK48" si="5">AC45*AJ45</f>
        <v>0</v>
      </c>
    </row>
    <row r="46" spans="1:37" x14ac:dyDescent="0.25">
      <c r="A46" s="175"/>
      <c r="B46" s="179"/>
      <c r="C46" s="180"/>
      <c r="D46" s="180"/>
      <c r="E46" s="180"/>
      <c r="F46" s="181"/>
      <c r="G46" s="68" t="s">
        <v>31</v>
      </c>
      <c r="H46" s="1"/>
      <c r="I46" s="2"/>
      <c r="J46" s="187"/>
      <c r="K46" s="172"/>
      <c r="L46" s="172"/>
      <c r="M46" s="172"/>
      <c r="N46" s="172"/>
      <c r="O46" s="172"/>
      <c r="P46" s="172"/>
      <c r="Q46" s="172"/>
      <c r="R46" s="172"/>
      <c r="S46" s="172"/>
      <c r="T46" s="172"/>
      <c r="U46" s="172"/>
      <c r="V46" s="172"/>
      <c r="W46" s="172"/>
      <c r="X46" s="188"/>
      <c r="Y46" s="104"/>
      <c r="Z46" s="104"/>
      <c r="AA46" s="104"/>
      <c r="AB46" s="113">
        <v>0</v>
      </c>
      <c r="AC46" s="82">
        <f t="shared" si="4"/>
        <v>0</v>
      </c>
      <c r="AD46" s="179"/>
      <c r="AE46" s="180"/>
      <c r="AF46" s="180"/>
      <c r="AG46" s="180"/>
      <c r="AH46" s="180"/>
      <c r="AI46" s="105"/>
      <c r="AJ46" s="103">
        <v>1</v>
      </c>
      <c r="AK46" s="72">
        <f t="shared" si="5"/>
        <v>0</v>
      </c>
    </row>
    <row r="47" spans="1:37" x14ac:dyDescent="0.25">
      <c r="A47" s="175"/>
      <c r="B47" s="179"/>
      <c r="C47" s="180"/>
      <c r="D47" s="180"/>
      <c r="E47" s="180"/>
      <c r="F47" s="181"/>
      <c r="G47" s="68" t="s">
        <v>23</v>
      </c>
      <c r="H47" s="1"/>
      <c r="I47" s="2"/>
      <c r="J47" s="187"/>
      <c r="K47" s="172"/>
      <c r="L47" s="172"/>
      <c r="M47" s="172"/>
      <c r="N47" s="172"/>
      <c r="O47" s="172"/>
      <c r="P47" s="172"/>
      <c r="Q47" s="172"/>
      <c r="R47" s="172"/>
      <c r="S47" s="172"/>
      <c r="T47" s="172"/>
      <c r="U47" s="172"/>
      <c r="V47" s="172"/>
      <c r="W47" s="172"/>
      <c r="X47" s="188"/>
      <c r="Y47" s="104"/>
      <c r="Z47" s="104"/>
      <c r="AA47" s="104"/>
      <c r="AB47" s="113">
        <v>0</v>
      </c>
      <c r="AC47" s="82">
        <f t="shared" si="4"/>
        <v>0</v>
      </c>
      <c r="AD47" s="179"/>
      <c r="AE47" s="180"/>
      <c r="AF47" s="180"/>
      <c r="AG47" s="180"/>
      <c r="AH47" s="180"/>
      <c r="AI47" s="105"/>
      <c r="AJ47" s="103">
        <v>1</v>
      </c>
      <c r="AK47" s="72">
        <f t="shared" si="5"/>
        <v>0</v>
      </c>
    </row>
    <row r="48" spans="1:37" x14ac:dyDescent="0.25">
      <c r="A48" s="175"/>
      <c r="B48" s="182"/>
      <c r="C48" s="183"/>
      <c r="D48" s="183"/>
      <c r="E48" s="183"/>
      <c r="F48" s="193"/>
      <c r="G48" s="68" t="s">
        <v>32</v>
      </c>
      <c r="H48" s="1"/>
      <c r="I48" s="2"/>
      <c r="J48" s="189"/>
      <c r="K48" s="156"/>
      <c r="L48" s="156"/>
      <c r="M48" s="156"/>
      <c r="N48" s="156"/>
      <c r="O48" s="156"/>
      <c r="P48" s="156"/>
      <c r="Q48" s="156"/>
      <c r="R48" s="156"/>
      <c r="S48" s="156"/>
      <c r="T48" s="156"/>
      <c r="U48" s="156"/>
      <c r="V48" s="156"/>
      <c r="W48" s="156"/>
      <c r="X48" s="190"/>
      <c r="Y48" s="106"/>
      <c r="Z48" s="106"/>
      <c r="AA48" s="106"/>
      <c r="AB48" s="113">
        <v>0</v>
      </c>
      <c r="AC48" s="82">
        <f t="shared" si="4"/>
        <v>0</v>
      </c>
      <c r="AD48" s="182"/>
      <c r="AE48" s="183"/>
      <c r="AF48" s="183"/>
      <c r="AG48" s="183"/>
      <c r="AH48" s="183"/>
      <c r="AI48" s="107"/>
      <c r="AJ48" s="103">
        <v>1</v>
      </c>
      <c r="AK48" s="72">
        <f t="shared" si="5"/>
        <v>0</v>
      </c>
    </row>
    <row r="49" spans="1:37" x14ac:dyDescent="0.25">
      <c r="A49" s="175"/>
      <c r="B49" s="160" t="s">
        <v>250</v>
      </c>
      <c r="C49" s="161"/>
      <c r="D49" s="161"/>
      <c r="E49" s="161"/>
      <c r="F49" s="161"/>
      <c r="G49" s="161"/>
      <c r="H49" s="161"/>
      <c r="I49" s="161"/>
      <c r="J49" s="161"/>
      <c r="K49" s="161"/>
      <c r="L49" s="161"/>
      <c r="M49" s="161"/>
      <c r="N49" s="161"/>
      <c r="O49" s="161"/>
      <c r="P49" s="161"/>
      <c r="Q49" s="161"/>
      <c r="R49" s="161"/>
      <c r="S49" s="161"/>
      <c r="T49" s="161"/>
      <c r="U49" s="161"/>
      <c r="V49" s="161"/>
      <c r="W49" s="161"/>
      <c r="X49" s="161"/>
      <c r="Y49" s="161"/>
      <c r="Z49" s="161"/>
      <c r="AA49" s="161"/>
      <c r="AB49" s="161"/>
      <c r="AC49" s="161"/>
      <c r="AD49" s="192"/>
      <c r="AE49" s="192"/>
      <c r="AF49" s="192"/>
      <c r="AG49" s="192"/>
      <c r="AH49" s="192"/>
      <c r="AI49" s="161"/>
      <c r="AJ49" s="162"/>
      <c r="AK49" s="94">
        <f>AK42+AK43+AK44+AK45+AK46+AK47+AK48</f>
        <v>0</v>
      </c>
    </row>
    <row r="50" spans="1:37" ht="114" customHeight="1" x14ac:dyDescent="0.25">
      <c r="A50" s="174" t="s">
        <v>267</v>
      </c>
      <c r="B50" s="95" t="s">
        <v>93</v>
      </c>
      <c r="C50" s="95">
        <v>55000</v>
      </c>
      <c r="D50" s="1"/>
      <c r="E50" s="68" t="s">
        <v>105</v>
      </c>
      <c r="F50" s="68" t="s">
        <v>35</v>
      </c>
      <c r="G50" s="68" t="s">
        <v>37</v>
      </c>
      <c r="H50" s="1"/>
      <c r="I50" s="1"/>
      <c r="J50" s="52"/>
      <c r="K50" s="52"/>
      <c r="L50" s="151"/>
      <c r="M50" s="152"/>
      <c r="N50" s="151"/>
      <c r="O50" s="152"/>
      <c r="P50" s="151"/>
      <c r="Q50" s="152"/>
      <c r="R50" s="52"/>
      <c r="S50" s="52"/>
      <c r="T50" s="52"/>
      <c r="U50" s="52"/>
      <c r="V50" s="52"/>
      <c r="W50" s="52"/>
      <c r="X50" s="52"/>
      <c r="Y50" s="57"/>
      <c r="Z50" s="57"/>
      <c r="AA50" s="57"/>
      <c r="AB50" s="113">
        <v>0</v>
      </c>
      <c r="AC50" s="69">
        <f>AB50*12</f>
        <v>0</v>
      </c>
      <c r="AD50" s="59">
        <f>C50*36</f>
        <v>1980000</v>
      </c>
      <c r="AE50" s="115">
        <v>0</v>
      </c>
      <c r="AF50" s="70">
        <f>AD50*AE50</f>
        <v>0</v>
      </c>
      <c r="AG50" s="115">
        <v>0</v>
      </c>
      <c r="AH50" s="70">
        <f>AG50*12</f>
        <v>0</v>
      </c>
      <c r="AI50" s="70">
        <f>AC50+AF50+AH50</f>
        <v>0</v>
      </c>
      <c r="AJ50" s="71">
        <v>25</v>
      </c>
      <c r="AK50" s="72">
        <f>AI50*AJ50</f>
        <v>0</v>
      </c>
    </row>
    <row r="51" spans="1:37" ht="30" x14ac:dyDescent="0.25">
      <c r="A51" s="175"/>
      <c r="B51" s="176"/>
      <c r="C51" s="177"/>
      <c r="D51" s="177"/>
      <c r="E51" s="177"/>
      <c r="F51" s="178"/>
      <c r="G51" s="68" t="s">
        <v>36</v>
      </c>
      <c r="H51" s="1"/>
      <c r="I51" s="2"/>
      <c r="J51" s="185"/>
      <c r="K51" s="154"/>
      <c r="L51" s="154"/>
      <c r="M51" s="154"/>
      <c r="N51" s="154"/>
      <c r="O51" s="154"/>
      <c r="P51" s="154"/>
      <c r="Q51" s="154"/>
      <c r="R51" s="154"/>
      <c r="S51" s="154"/>
      <c r="T51" s="154"/>
      <c r="U51" s="154"/>
      <c r="V51" s="154"/>
      <c r="W51" s="154"/>
      <c r="X51" s="186"/>
      <c r="Y51" s="101"/>
      <c r="Z51" s="101"/>
      <c r="AA51" s="101"/>
      <c r="AB51" s="113">
        <v>0</v>
      </c>
      <c r="AC51" s="82">
        <f t="shared" ref="AC51:AC56" si="6">AB51*12</f>
        <v>0</v>
      </c>
      <c r="AD51" s="176"/>
      <c r="AE51" s="177"/>
      <c r="AF51" s="177"/>
      <c r="AG51" s="177"/>
      <c r="AH51" s="177"/>
      <c r="AI51" s="102"/>
      <c r="AJ51" s="103">
        <v>1</v>
      </c>
      <c r="AK51" s="72">
        <f>AC51*AJ51</f>
        <v>0</v>
      </c>
    </row>
    <row r="52" spans="1:37" ht="30" x14ac:dyDescent="0.25">
      <c r="A52" s="175"/>
      <c r="B52" s="179"/>
      <c r="C52" s="180"/>
      <c r="D52" s="180"/>
      <c r="E52" s="180"/>
      <c r="F52" s="181"/>
      <c r="G52" s="68" t="s">
        <v>29</v>
      </c>
      <c r="H52" s="1"/>
      <c r="I52" s="2"/>
      <c r="J52" s="187"/>
      <c r="K52" s="172"/>
      <c r="L52" s="172"/>
      <c r="M52" s="172"/>
      <c r="N52" s="172"/>
      <c r="O52" s="172"/>
      <c r="P52" s="172"/>
      <c r="Q52" s="172"/>
      <c r="R52" s="172"/>
      <c r="S52" s="172"/>
      <c r="T52" s="172"/>
      <c r="U52" s="172"/>
      <c r="V52" s="172"/>
      <c r="W52" s="172"/>
      <c r="X52" s="188"/>
      <c r="Y52" s="104"/>
      <c r="Z52" s="104"/>
      <c r="AA52" s="104"/>
      <c r="AB52" s="113">
        <v>0</v>
      </c>
      <c r="AC52" s="82">
        <f t="shared" si="6"/>
        <v>0</v>
      </c>
      <c r="AD52" s="179"/>
      <c r="AE52" s="180"/>
      <c r="AF52" s="180"/>
      <c r="AG52" s="180"/>
      <c r="AH52" s="180"/>
      <c r="AI52" s="105"/>
      <c r="AJ52" s="103">
        <v>1</v>
      </c>
      <c r="AK52" s="72">
        <f t="shared" ref="AK52:AK55" si="7">AC52*AJ52</f>
        <v>0</v>
      </c>
    </row>
    <row r="53" spans="1:37" ht="30" x14ac:dyDescent="0.25">
      <c r="A53" s="175"/>
      <c r="B53" s="179"/>
      <c r="C53" s="180"/>
      <c r="D53" s="180"/>
      <c r="E53" s="180"/>
      <c r="F53" s="181"/>
      <c r="G53" s="68" t="s">
        <v>30</v>
      </c>
      <c r="H53" s="1"/>
      <c r="I53" s="2"/>
      <c r="J53" s="187"/>
      <c r="K53" s="172"/>
      <c r="L53" s="172"/>
      <c r="M53" s="172"/>
      <c r="N53" s="172"/>
      <c r="O53" s="172"/>
      <c r="P53" s="172"/>
      <c r="Q53" s="172"/>
      <c r="R53" s="172"/>
      <c r="S53" s="172"/>
      <c r="T53" s="172"/>
      <c r="U53" s="172"/>
      <c r="V53" s="172"/>
      <c r="W53" s="172"/>
      <c r="X53" s="188"/>
      <c r="Y53" s="104"/>
      <c r="Z53" s="104"/>
      <c r="AA53" s="104"/>
      <c r="AB53" s="113">
        <v>0</v>
      </c>
      <c r="AC53" s="82">
        <f t="shared" si="6"/>
        <v>0</v>
      </c>
      <c r="AD53" s="179"/>
      <c r="AE53" s="180"/>
      <c r="AF53" s="180"/>
      <c r="AG53" s="180"/>
      <c r="AH53" s="180"/>
      <c r="AI53" s="105"/>
      <c r="AJ53" s="103">
        <v>1</v>
      </c>
      <c r="AK53" s="72">
        <f t="shared" si="7"/>
        <v>0</v>
      </c>
    </row>
    <row r="54" spans="1:37" x14ac:dyDescent="0.25">
      <c r="A54" s="175"/>
      <c r="B54" s="179"/>
      <c r="C54" s="180"/>
      <c r="D54" s="180"/>
      <c r="E54" s="180"/>
      <c r="F54" s="181"/>
      <c r="G54" s="68" t="s">
        <v>31</v>
      </c>
      <c r="H54" s="1"/>
      <c r="I54" s="2"/>
      <c r="J54" s="187"/>
      <c r="K54" s="172"/>
      <c r="L54" s="172"/>
      <c r="M54" s="172"/>
      <c r="N54" s="172"/>
      <c r="O54" s="172"/>
      <c r="P54" s="172"/>
      <c r="Q54" s="172"/>
      <c r="R54" s="172"/>
      <c r="S54" s="172"/>
      <c r="T54" s="172"/>
      <c r="U54" s="172"/>
      <c r="V54" s="172"/>
      <c r="W54" s="172"/>
      <c r="X54" s="188"/>
      <c r="Y54" s="104"/>
      <c r="Z54" s="104"/>
      <c r="AA54" s="104"/>
      <c r="AB54" s="113">
        <v>0</v>
      </c>
      <c r="AC54" s="82">
        <f t="shared" si="6"/>
        <v>0</v>
      </c>
      <c r="AD54" s="179"/>
      <c r="AE54" s="180"/>
      <c r="AF54" s="180"/>
      <c r="AG54" s="180"/>
      <c r="AH54" s="180"/>
      <c r="AI54" s="105"/>
      <c r="AJ54" s="103">
        <v>1</v>
      </c>
      <c r="AK54" s="72">
        <f>AC54*AJ54</f>
        <v>0</v>
      </c>
    </row>
    <row r="55" spans="1:37" x14ac:dyDescent="0.25">
      <c r="A55" s="175"/>
      <c r="B55" s="179"/>
      <c r="C55" s="180"/>
      <c r="D55" s="180"/>
      <c r="E55" s="180"/>
      <c r="F55" s="181"/>
      <c r="G55" s="68" t="s">
        <v>23</v>
      </c>
      <c r="H55" s="1"/>
      <c r="I55" s="2"/>
      <c r="J55" s="187"/>
      <c r="K55" s="172"/>
      <c r="L55" s="172"/>
      <c r="M55" s="172"/>
      <c r="N55" s="172"/>
      <c r="O55" s="172"/>
      <c r="P55" s="172"/>
      <c r="Q55" s="172"/>
      <c r="R55" s="172"/>
      <c r="S55" s="172"/>
      <c r="T55" s="172"/>
      <c r="U55" s="172"/>
      <c r="V55" s="172"/>
      <c r="W55" s="172"/>
      <c r="X55" s="188"/>
      <c r="Y55" s="104"/>
      <c r="Z55" s="104"/>
      <c r="AA55" s="104"/>
      <c r="AB55" s="113">
        <v>0</v>
      </c>
      <c r="AC55" s="82">
        <f t="shared" si="6"/>
        <v>0</v>
      </c>
      <c r="AD55" s="179"/>
      <c r="AE55" s="180"/>
      <c r="AF55" s="180"/>
      <c r="AG55" s="180"/>
      <c r="AH55" s="180"/>
      <c r="AI55" s="105"/>
      <c r="AJ55" s="103">
        <v>1</v>
      </c>
      <c r="AK55" s="72">
        <f t="shared" si="7"/>
        <v>0</v>
      </c>
    </row>
    <row r="56" spans="1:37" x14ac:dyDescent="0.25">
      <c r="A56" s="175"/>
      <c r="B56" s="182"/>
      <c r="C56" s="183"/>
      <c r="D56" s="183"/>
      <c r="E56" s="183"/>
      <c r="F56" s="193"/>
      <c r="G56" s="68" t="s">
        <v>32</v>
      </c>
      <c r="H56" s="1"/>
      <c r="I56" s="2"/>
      <c r="J56" s="189"/>
      <c r="K56" s="156"/>
      <c r="L56" s="156"/>
      <c r="M56" s="156"/>
      <c r="N56" s="156"/>
      <c r="O56" s="156"/>
      <c r="P56" s="156"/>
      <c r="Q56" s="156"/>
      <c r="R56" s="156"/>
      <c r="S56" s="156"/>
      <c r="T56" s="156"/>
      <c r="U56" s="156"/>
      <c r="V56" s="156"/>
      <c r="W56" s="156"/>
      <c r="X56" s="190"/>
      <c r="Y56" s="106"/>
      <c r="Z56" s="106"/>
      <c r="AA56" s="106"/>
      <c r="AB56" s="113">
        <v>0</v>
      </c>
      <c r="AC56" s="82">
        <f t="shared" si="6"/>
        <v>0</v>
      </c>
      <c r="AD56" s="182"/>
      <c r="AE56" s="183"/>
      <c r="AF56" s="183"/>
      <c r="AG56" s="183"/>
      <c r="AH56" s="183"/>
      <c r="AI56" s="107"/>
      <c r="AJ56" s="103">
        <v>1</v>
      </c>
      <c r="AK56" s="72">
        <f>AC56*AJ56</f>
        <v>0</v>
      </c>
    </row>
    <row r="57" spans="1:37" x14ac:dyDescent="0.25">
      <c r="A57" s="108"/>
      <c r="B57" s="160" t="s">
        <v>251</v>
      </c>
      <c r="C57" s="161"/>
      <c r="D57" s="161"/>
      <c r="E57" s="161"/>
      <c r="F57" s="161"/>
      <c r="G57" s="161"/>
      <c r="H57" s="161"/>
      <c r="I57" s="161"/>
      <c r="J57" s="161"/>
      <c r="K57" s="161"/>
      <c r="L57" s="161"/>
      <c r="M57" s="161"/>
      <c r="N57" s="161"/>
      <c r="O57" s="161"/>
      <c r="P57" s="161"/>
      <c r="Q57" s="161"/>
      <c r="R57" s="161"/>
      <c r="S57" s="161"/>
      <c r="T57" s="161"/>
      <c r="U57" s="161"/>
      <c r="V57" s="161"/>
      <c r="W57" s="161"/>
      <c r="X57" s="161"/>
      <c r="Y57" s="161"/>
      <c r="Z57" s="161"/>
      <c r="AA57" s="161"/>
      <c r="AB57" s="161"/>
      <c r="AC57" s="161"/>
      <c r="AD57" s="192"/>
      <c r="AE57" s="192"/>
      <c r="AF57" s="192"/>
      <c r="AG57" s="192"/>
      <c r="AH57" s="192"/>
      <c r="AI57" s="192"/>
      <c r="AJ57" s="162"/>
      <c r="AK57" s="94">
        <f>AK50+AK51+AK52+AK53+AK54+AK55+AK56</f>
        <v>0</v>
      </c>
    </row>
    <row r="58" spans="1:37" ht="26.25" x14ac:dyDescent="0.25">
      <c r="A58" s="149" t="s">
        <v>244</v>
      </c>
      <c r="B58" s="150"/>
      <c r="C58" s="150"/>
      <c r="D58" s="150"/>
      <c r="E58" s="150"/>
      <c r="F58" s="150"/>
      <c r="G58" s="150"/>
      <c r="H58" s="150"/>
      <c r="I58" s="150"/>
      <c r="J58" s="150"/>
      <c r="K58" s="150"/>
      <c r="L58" s="150"/>
      <c r="M58" s="150"/>
      <c r="N58" s="150"/>
      <c r="O58" s="150"/>
      <c r="P58" s="150"/>
      <c r="Q58" s="150"/>
      <c r="R58" s="150"/>
      <c r="S58" s="150"/>
      <c r="T58" s="150"/>
      <c r="U58" s="150"/>
      <c r="V58" s="150"/>
      <c r="W58" s="150"/>
      <c r="X58" s="150"/>
      <c r="Y58" s="150"/>
      <c r="Z58" s="150"/>
      <c r="AA58" s="150"/>
      <c r="AB58" s="150"/>
      <c r="AC58" s="150"/>
      <c r="AD58" s="150"/>
      <c r="AE58" s="150"/>
      <c r="AF58" s="150"/>
      <c r="AG58" s="150"/>
      <c r="AH58" s="150"/>
      <c r="AI58" s="150"/>
      <c r="AJ58" s="150"/>
      <c r="AK58" s="109">
        <f>AK13+AK20+AK27+AK34+AK41+AK49+AK57</f>
        <v>0</v>
      </c>
    </row>
    <row r="59" spans="1:37" x14ac:dyDescent="0.25">
      <c r="A59" s="64"/>
      <c r="B59" s="64"/>
      <c r="C59" s="64"/>
      <c r="D59" s="64"/>
      <c r="E59" s="64"/>
      <c r="F59" s="64"/>
      <c r="G59" s="64"/>
      <c r="H59" s="64"/>
      <c r="I59" s="64"/>
      <c r="J59" s="64"/>
      <c r="K59" s="64"/>
      <c r="L59" s="64"/>
      <c r="M59" s="64"/>
      <c r="N59" s="64"/>
      <c r="O59" s="64"/>
      <c r="P59" s="64"/>
      <c r="Q59" s="64"/>
      <c r="R59" s="64"/>
      <c r="S59" s="64"/>
      <c r="T59" s="64"/>
      <c r="U59" s="64"/>
      <c r="V59" s="64"/>
      <c r="W59" s="64"/>
      <c r="X59" s="64"/>
      <c r="Y59" s="64"/>
      <c r="Z59" s="64"/>
      <c r="AA59" s="64"/>
      <c r="AB59" s="64"/>
      <c r="AC59" s="64"/>
      <c r="AD59" s="64"/>
      <c r="AE59" s="64"/>
      <c r="AF59" s="64"/>
      <c r="AG59" s="64"/>
      <c r="AH59" s="64"/>
      <c r="AI59" s="64"/>
      <c r="AJ59" s="64"/>
      <c r="AK59" s="64"/>
    </row>
    <row r="60" spans="1:37" x14ac:dyDescent="0.25">
      <c r="A60" s="64"/>
      <c r="B60" s="64"/>
      <c r="C60" s="64"/>
      <c r="D60" s="64"/>
      <c r="E60" s="64"/>
      <c r="F60" s="64"/>
      <c r="G60" s="64"/>
      <c r="H60" s="64"/>
      <c r="I60" s="64"/>
      <c r="J60" s="64"/>
      <c r="K60" s="64"/>
      <c r="L60" s="64"/>
      <c r="M60" s="64"/>
      <c r="N60" s="64"/>
      <c r="O60" s="64"/>
      <c r="P60" s="64"/>
      <c r="Q60" s="64"/>
      <c r="R60" s="64"/>
      <c r="S60" s="64"/>
      <c r="T60" s="64"/>
      <c r="U60" s="64"/>
      <c r="V60" s="64"/>
      <c r="W60" s="64"/>
      <c r="X60" s="64"/>
      <c r="Y60" s="64"/>
      <c r="Z60" s="64"/>
      <c r="AA60" s="64"/>
      <c r="AB60" s="64"/>
      <c r="AC60" s="64"/>
      <c r="AD60" s="64"/>
      <c r="AE60" s="64"/>
      <c r="AF60" s="64"/>
      <c r="AG60" s="64"/>
      <c r="AH60" s="64"/>
      <c r="AI60" s="64"/>
      <c r="AJ60" s="64"/>
      <c r="AK60" s="64"/>
    </row>
    <row r="61" spans="1:37" ht="21.75" thickBot="1" x14ac:dyDescent="0.3">
      <c r="A61" s="191" t="s">
        <v>252</v>
      </c>
      <c r="B61" s="191"/>
      <c r="C61" s="191"/>
      <c r="D61" s="191"/>
      <c r="E61" s="191"/>
      <c r="F61" s="191"/>
      <c r="G61" s="191"/>
      <c r="H61" s="191"/>
      <c r="I61" s="191"/>
      <c r="J61" s="191"/>
      <c r="K61" s="191"/>
      <c r="L61" s="191"/>
      <c r="M61" s="191"/>
      <c r="N61" s="191"/>
      <c r="O61" s="191"/>
      <c r="P61" s="191"/>
      <c r="Q61" s="191"/>
      <c r="R61" s="191"/>
      <c r="S61" s="191"/>
      <c r="T61" s="191"/>
      <c r="U61" s="191"/>
      <c r="V61" s="191"/>
      <c r="W61" s="191"/>
      <c r="X61" s="191"/>
      <c r="Y61" s="191"/>
      <c r="Z61" s="191"/>
      <c r="AA61" s="191"/>
      <c r="AB61" s="191"/>
      <c r="AC61" s="191"/>
      <c r="AD61" s="191"/>
      <c r="AE61" s="191"/>
      <c r="AF61" s="191"/>
      <c r="AG61" s="191"/>
      <c r="AH61" s="191"/>
      <c r="AI61" s="191"/>
      <c r="AJ61" s="191"/>
      <c r="AK61" s="191"/>
    </row>
    <row r="62" spans="1:37" ht="30" x14ac:dyDescent="0.25">
      <c r="A62" s="153" t="s">
        <v>102</v>
      </c>
      <c r="B62" s="153" t="s">
        <v>0</v>
      </c>
      <c r="C62" s="153" t="s">
        <v>26</v>
      </c>
      <c r="D62" s="153" t="s">
        <v>1</v>
      </c>
      <c r="E62" s="153" t="s">
        <v>2</v>
      </c>
      <c r="F62" s="153" t="s">
        <v>3</v>
      </c>
      <c r="G62" s="153" t="s">
        <v>4</v>
      </c>
      <c r="H62" s="153" t="s">
        <v>5</v>
      </c>
      <c r="I62" s="153" t="s">
        <v>6</v>
      </c>
      <c r="J62" s="153" t="s">
        <v>7</v>
      </c>
      <c r="K62" s="153"/>
      <c r="L62" s="153" t="s">
        <v>8</v>
      </c>
      <c r="M62" s="153"/>
      <c r="N62" s="153" t="s">
        <v>9</v>
      </c>
      <c r="O62" s="153"/>
      <c r="P62" s="153" t="s">
        <v>10</v>
      </c>
      <c r="Q62" s="153"/>
      <c r="R62" s="153" t="s">
        <v>11</v>
      </c>
      <c r="S62" s="153" t="s">
        <v>12</v>
      </c>
      <c r="T62" s="153" t="s">
        <v>13</v>
      </c>
      <c r="U62" s="153"/>
      <c r="V62" s="153"/>
      <c r="W62" s="153" t="s">
        <v>14</v>
      </c>
      <c r="X62" s="153"/>
      <c r="Y62" s="146" t="s">
        <v>217</v>
      </c>
      <c r="Z62" s="147"/>
      <c r="AA62" s="148"/>
      <c r="AB62" s="51" t="s">
        <v>156</v>
      </c>
      <c r="AC62" s="153" t="s">
        <v>189</v>
      </c>
      <c r="AD62" s="51" t="s">
        <v>209</v>
      </c>
      <c r="AE62" s="51" t="s">
        <v>15</v>
      </c>
      <c r="AF62" s="197" t="s">
        <v>111</v>
      </c>
      <c r="AG62" s="144" t="s">
        <v>213</v>
      </c>
      <c r="AH62" s="197" t="s">
        <v>202</v>
      </c>
      <c r="AI62" s="197" t="s">
        <v>112</v>
      </c>
      <c r="AJ62" s="153" t="s">
        <v>150</v>
      </c>
      <c r="AK62" s="153" t="s">
        <v>164</v>
      </c>
    </row>
    <row r="63" spans="1:37" ht="60" x14ac:dyDescent="0.25">
      <c r="A63" s="153"/>
      <c r="B63" s="153"/>
      <c r="C63" s="153"/>
      <c r="D63" s="153"/>
      <c r="E63" s="153"/>
      <c r="F63" s="153"/>
      <c r="G63" s="153"/>
      <c r="H63" s="153"/>
      <c r="I63" s="153"/>
      <c r="J63" s="51" t="s">
        <v>16</v>
      </c>
      <c r="K63" s="51" t="s">
        <v>17</v>
      </c>
      <c r="L63" s="153" t="s">
        <v>18</v>
      </c>
      <c r="M63" s="184"/>
      <c r="N63" s="153" t="s">
        <v>18</v>
      </c>
      <c r="O63" s="184"/>
      <c r="P63" s="153" t="s">
        <v>18</v>
      </c>
      <c r="Q63" s="184"/>
      <c r="R63" s="184"/>
      <c r="S63" s="184"/>
      <c r="T63" s="51" t="s">
        <v>25</v>
      </c>
      <c r="U63" s="51" t="s">
        <v>19</v>
      </c>
      <c r="V63" s="51" t="s">
        <v>20</v>
      </c>
      <c r="W63" s="51" t="s">
        <v>25</v>
      </c>
      <c r="X63" s="51" t="s">
        <v>19</v>
      </c>
      <c r="Y63" s="58" t="s">
        <v>104</v>
      </c>
      <c r="Z63" s="58" t="s">
        <v>24</v>
      </c>
      <c r="AA63" s="58" t="s">
        <v>218</v>
      </c>
      <c r="AB63" s="51" t="s">
        <v>39</v>
      </c>
      <c r="AC63" s="153"/>
      <c r="AD63" s="51" t="s">
        <v>18</v>
      </c>
      <c r="AE63" s="51" t="s">
        <v>18</v>
      </c>
      <c r="AF63" s="198"/>
      <c r="AG63" s="145"/>
      <c r="AH63" s="198"/>
      <c r="AI63" s="198"/>
      <c r="AJ63" s="153"/>
      <c r="AK63" s="153"/>
    </row>
    <row r="64" spans="1:37" ht="30" x14ac:dyDescent="0.25">
      <c r="A64" s="158" t="s">
        <v>268</v>
      </c>
      <c r="B64" s="59">
        <v>30</v>
      </c>
      <c r="C64" s="59">
        <v>3500</v>
      </c>
      <c r="D64" s="52"/>
      <c r="E64" s="67" t="s">
        <v>16</v>
      </c>
      <c r="F64" s="67" t="s">
        <v>22</v>
      </c>
      <c r="G64" s="68" t="s">
        <v>37</v>
      </c>
      <c r="H64" s="1"/>
      <c r="I64" s="1"/>
      <c r="J64" s="52"/>
      <c r="K64" s="52"/>
      <c r="L64" s="151"/>
      <c r="M64" s="152"/>
      <c r="N64" s="151"/>
      <c r="O64" s="152"/>
      <c r="P64" s="151"/>
      <c r="Q64" s="152"/>
      <c r="R64" s="52"/>
      <c r="S64" s="52"/>
      <c r="T64" s="52"/>
      <c r="U64" s="52"/>
      <c r="V64" s="52"/>
      <c r="W64" s="52"/>
      <c r="X64" s="52"/>
      <c r="Y64" s="57"/>
      <c r="Z64" s="57"/>
      <c r="AA64" s="57"/>
      <c r="AB64" s="113">
        <v>0</v>
      </c>
      <c r="AC64" s="69">
        <f>AB64*16</f>
        <v>0</v>
      </c>
      <c r="AD64" s="59">
        <f>C64*48</f>
        <v>168000</v>
      </c>
      <c r="AE64" s="115">
        <v>0</v>
      </c>
      <c r="AF64" s="70">
        <f>AD64*AE64</f>
        <v>0</v>
      </c>
      <c r="AG64" s="115">
        <v>0</v>
      </c>
      <c r="AH64" s="70">
        <f>AG64*16</f>
        <v>0</v>
      </c>
      <c r="AI64" s="70">
        <f>AC64+AF64+AH64</f>
        <v>0</v>
      </c>
      <c r="AJ64" s="71">
        <v>10</v>
      </c>
      <c r="AK64" s="72">
        <f>AI64*AJ64</f>
        <v>0</v>
      </c>
    </row>
    <row r="65" spans="1:37" x14ac:dyDescent="0.25">
      <c r="A65" s="159"/>
      <c r="B65" s="73"/>
      <c r="C65" s="74"/>
      <c r="D65" s="74"/>
      <c r="E65" s="75"/>
      <c r="F65" s="76"/>
      <c r="G65" s="77" t="s">
        <v>23</v>
      </c>
      <c r="H65" s="1"/>
      <c r="I65" s="2"/>
      <c r="J65" s="78"/>
      <c r="K65" s="79"/>
      <c r="L65" s="154"/>
      <c r="M65" s="155"/>
      <c r="N65" s="154"/>
      <c r="O65" s="155"/>
      <c r="P65" s="154"/>
      <c r="Q65" s="155"/>
      <c r="R65" s="79"/>
      <c r="S65" s="79"/>
      <c r="T65" s="79"/>
      <c r="U65" s="79"/>
      <c r="V65" s="79"/>
      <c r="W65" s="79"/>
      <c r="X65" s="81"/>
      <c r="Y65" s="101"/>
      <c r="Z65" s="101"/>
      <c r="AA65" s="101"/>
      <c r="AB65" s="113">
        <v>0</v>
      </c>
      <c r="AC65" s="82">
        <f>AB65*16</f>
        <v>0</v>
      </c>
      <c r="AD65" s="73"/>
      <c r="AE65" s="83"/>
      <c r="AF65" s="83"/>
      <c r="AG65" s="83"/>
      <c r="AH65" s="83"/>
      <c r="AI65" s="110"/>
      <c r="AJ65" s="103">
        <v>1</v>
      </c>
      <c r="AK65" s="72">
        <f>AC65*AJ65</f>
        <v>0</v>
      </c>
    </row>
    <row r="66" spans="1:37" x14ac:dyDescent="0.25">
      <c r="A66" s="159"/>
      <c r="B66" s="85"/>
      <c r="C66" s="86"/>
      <c r="D66" s="86"/>
      <c r="E66" s="87"/>
      <c r="F66" s="88"/>
      <c r="G66" s="77" t="s">
        <v>38</v>
      </c>
      <c r="H66" s="1"/>
      <c r="I66" s="2"/>
      <c r="J66" s="89"/>
      <c r="K66" s="90"/>
      <c r="L66" s="156"/>
      <c r="M66" s="157"/>
      <c r="N66" s="156"/>
      <c r="O66" s="157"/>
      <c r="P66" s="156"/>
      <c r="Q66" s="157"/>
      <c r="R66" s="90"/>
      <c r="S66" s="90"/>
      <c r="T66" s="90"/>
      <c r="U66" s="90"/>
      <c r="V66" s="90"/>
      <c r="W66" s="90"/>
      <c r="X66" s="92"/>
      <c r="Y66" s="106"/>
      <c r="Z66" s="106"/>
      <c r="AA66" s="106"/>
      <c r="AB66" s="113">
        <v>0</v>
      </c>
      <c r="AC66" s="82">
        <f>AB66*16</f>
        <v>0</v>
      </c>
      <c r="AD66" s="85"/>
      <c r="AE66" s="93"/>
      <c r="AF66" s="93"/>
      <c r="AG66" s="93"/>
      <c r="AH66" s="93"/>
      <c r="AI66" s="111"/>
      <c r="AJ66" s="103">
        <v>1</v>
      </c>
      <c r="AK66" s="72">
        <f>AC66*AJ66</f>
        <v>0</v>
      </c>
    </row>
    <row r="67" spans="1:37" x14ac:dyDescent="0.25">
      <c r="A67" s="158"/>
      <c r="B67" s="194" t="s">
        <v>253</v>
      </c>
      <c r="C67" s="192"/>
      <c r="D67" s="192"/>
      <c r="E67" s="192"/>
      <c r="F67" s="192"/>
      <c r="G67" s="161"/>
      <c r="H67" s="161"/>
      <c r="I67" s="161"/>
      <c r="J67" s="192"/>
      <c r="K67" s="192"/>
      <c r="L67" s="192"/>
      <c r="M67" s="192"/>
      <c r="N67" s="192"/>
      <c r="O67" s="192"/>
      <c r="P67" s="192"/>
      <c r="Q67" s="192"/>
      <c r="R67" s="192"/>
      <c r="S67" s="192"/>
      <c r="T67" s="192"/>
      <c r="U67" s="192"/>
      <c r="V67" s="192"/>
      <c r="W67" s="192"/>
      <c r="X67" s="192"/>
      <c r="Y67" s="192"/>
      <c r="Z67" s="192"/>
      <c r="AA67" s="192"/>
      <c r="AB67" s="161"/>
      <c r="AC67" s="161"/>
      <c r="AD67" s="192"/>
      <c r="AE67" s="192"/>
      <c r="AF67" s="192"/>
      <c r="AG67" s="192"/>
      <c r="AH67" s="192"/>
      <c r="AI67" s="192"/>
      <c r="AJ67" s="162"/>
      <c r="AK67" s="94">
        <f>AK64+AK65+AK66</f>
        <v>0</v>
      </c>
    </row>
    <row r="68" spans="1:37" ht="30" x14ac:dyDescent="0.25">
      <c r="A68" s="174" t="s">
        <v>269</v>
      </c>
      <c r="B68" s="95" t="s">
        <v>96</v>
      </c>
      <c r="C68" s="95">
        <v>6500</v>
      </c>
      <c r="D68" s="1"/>
      <c r="E68" s="68" t="s">
        <v>105</v>
      </c>
      <c r="F68" s="68" t="s">
        <v>27</v>
      </c>
      <c r="G68" s="68" t="s">
        <v>37</v>
      </c>
      <c r="H68" s="1"/>
      <c r="I68" s="1"/>
      <c r="J68" s="52"/>
      <c r="K68" s="52"/>
      <c r="L68" s="151"/>
      <c r="M68" s="152"/>
      <c r="N68" s="151"/>
      <c r="O68" s="152"/>
      <c r="P68" s="151"/>
      <c r="Q68" s="152"/>
      <c r="R68" s="52"/>
      <c r="S68" s="52"/>
      <c r="T68" s="52"/>
      <c r="U68" s="52"/>
      <c r="V68" s="52"/>
      <c r="W68" s="52"/>
      <c r="X68" s="52"/>
      <c r="Y68" s="57"/>
      <c r="Z68" s="57"/>
      <c r="AA68" s="57"/>
      <c r="AB68" s="113">
        <v>0</v>
      </c>
      <c r="AC68" s="69">
        <f t="shared" ref="AC68:AC73" si="8">AB68*16</f>
        <v>0</v>
      </c>
      <c r="AD68" s="59">
        <f>C68*48</f>
        <v>312000</v>
      </c>
      <c r="AE68" s="115">
        <v>0</v>
      </c>
      <c r="AF68" s="70">
        <f>AD68*AE68</f>
        <v>0</v>
      </c>
      <c r="AG68" s="115">
        <v>0</v>
      </c>
      <c r="AH68" s="70">
        <f>AG68*16</f>
        <v>0</v>
      </c>
      <c r="AI68" s="69">
        <f>AC68+AF68+AH68</f>
        <v>0</v>
      </c>
      <c r="AJ68" s="71">
        <v>25</v>
      </c>
      <c r="AK68" s="72">
        <f>AI68*AJ68</f>
        <v>0</v>
      </c>
    </row>
    <row r="69" spans="1:37" ht="30" x14ac:dyDescent="0.25">
      <c r="A69" s="175"/>
      <c r="B69" s="176"/>
      <c r="C69" s="177"/>
      <c r="D69" s="177"/>
      <c r="E69" s="177"/>
      <c r="F69" s="178"/>
      <c r="G69" s="68" t="s">
        <v>28</v>
      </c>
      <c r="H69" s="1"/>
      <c r="I69" s="2"/>
      <c r="J69" s="78"/>
      <c r="K69" s="79"/>
      <c r="L69" s="154"/>
      <c r="M69" s="155"/>
      <c r="N69" s="154"/>
      <c r="O69" s="155"/>
      <c r="P69" s="154"/>
      <c r="Q69" s="155"/>
      <c r="R69" s="79"/>
      <c r="S69" s="79"/>
      <c r="T69" s="79"/>
      <c r="U69" s="79"/>
      <c r="V69" s="79"/>
      <c r="W69" s="79"/>
      <c r="X69" s="81"/>
      <c r="Y69" s="101"/>
      <c r="Z69" s="101"/>
      <c r="AA69" s="101"/>
      <c r="AB69" s="113">
        <v>0</v>
      </c>
      <c r="AC69" s="82">
        <f t="shared" si="8"/>
        <v>0</v>
      </c>
      <c r="AD69" s="176"/>
      <c r="AE69" s="177"/>
      <c r="AF69" s="177"/>
      <c r="AG69" s="177"/>
      <c r="AH69" s="177"/>
      <c r="AI69" s="102"/>
      <c r="AJ69" s="103">
        <v>1</v>
      </c>
      <c r="AK69" s="72">
        <f>AC69*AJ69</f>
        <v>0</v>
      </c>
    </row>
    <row r="70" spans="1:37" ht="30" x14ac:dyDescent="0.25">
      <c r="A70" s="175"/>
      <c r="B70" s="179"/>
      <c r="C70" s="180"/>
      <c r="D70" s="180"/>
      <c r="E70" s="180"/>
      <c r="F70" s="181"/>
      <c r="G70" s="68" t="s">
        <v>29</v>
      </c>
      <c r="H70" s="1"/>
      <c r="I70" s="2"/>
      <c r="J70" s="97"/>
      <c r="K70" s="98"/>
      <c r="L70" s="172"/>
      <c r="M70" s="173"/>
      <c r="N70" s="172"/>
      <c r="O70" s="173"/>
      <c r="P70" s="172"/>
      <c r="Q70" s="173"/>
      <c r="R70" s="98"/>
      <c r="S70" s="98"/>
      <c r="T70" s="98"/>
      <c r="U70" s="98"/>
      <c r="V70" s="98"/>
      <c r="W70" s="98"/>
      <c r="X70" s="100"/>
      <c r="Y70" s="104"/>
      <c r="Z70" s="104"/>
      <c r="AA70" s="104"/>
      <c r="AB70" s="113">
        <v>0</v>
      </c>
      <c r="AC70" s="82">
        <f t="shared" si="8"/>
        <v>0</v>
      </c>
      <c r="AD70" s="179"/>
      <c r="AE70" s="180"/>
      <c r="AF70" s="180"/>
      <c r="AG70" s="180"/>
      <c r="AH70" s="180"/>
      <c r="AI70" s="105"/>
      <c r="AJ70" s="103">
        <v>1</v>
      </c>
      <c r="AK70" s="72">
        <f>AC70*AJ70</f>
        <v>0</v>
      </c>
    </row>
    <row r="71" spans="1:37" ht="30" x14ac:dyDescent="0.25">
      <c r="A71" s="175"/>
      <c r="B71" s="179"/>
      <c r="C71" s="180"/>
      <c r="D71" s="180"/>
      <c r="E71" s="180"/>
      <c r="F71" s="181"/>
      <c r="G71" s="68" t="s">
        <v>30</v>
      </c>
      <c r="H71" s="1"/>
      <c r="I71" s="2"/>
      <c r="J71" s="97"/>
      <c r="K71" s="98"/>
      <c r="L71" s="172"/>
      <c r="M71" s="173"/>
      <c r="N71" s="172"/>
      <c r="O71" s="173"/>
      <c r="P71" s="172"/>
      <c r="Q71" s="173"/>
      <c r="R71" s="98"/>
      <c r="S71" s="98"/>
      <c r="T71" s="98"/>
      <c r="U71" s="98"/>
      <c r="V71" s="98"/>
      <c r="W71" s="98"/>
      <c r="X71" s="100"/>
      <c r="Y71" s="104"/>
      <c r="Z71" s="104"/>
      <c r="AA71" s="104"/>
      <c r="AB71" s="113">
        <v>0</v>
      </c>
      <c r="AC71" s="82">
        <f t="shared" si="8"/>
        <v>0</v>
      </c>
      <c r="AD71" s="179"/>
      <c r="AE71" s="180"/>
      <c r="AF71" s="180"/>
      <c r="AG71" s="180"/>
      <c r="AH71" s="180"/>
      <c r="AI71" s="105"/>
      <c r="AJ71" s="103">
        <v>1</v>
      </c>
      <c r="AK71" s="72">
        <f>AC71*AJ71</f>
        <v>0</v>
      </c>
    </row>
    <row r="72" spans="1:37" x14ac:dyDescent="0.25">
      <c r="A72" s="175"/>
      <c r="B72" s="179"/>
      <c r="C72" s="180"/>
      <c r="D72" s="180"/>
      <c r="E72" s="180"/>
      <c r="F72" s="181"/>
      <c r="G72" s="68" t="s">
        <v>31</v>
      </c>
      <c r="H72" s="1"/>
      <c r="I72" s="2"/>
      <c r="J72" s="97"/>
      <c r="K72" s="98"/>
      <c r="L72" s="172"/>
      <c r="M72" s="173"/>
      <c r="N72" s="172"/>
      <c r="O72" s="173"/>
      <c r="P72" s="172"/>
      <c r="Q72" s="173"/>
      <c r="R72" s="98"/>
      <c r="S72" s="98"/>
      <c r="T72" s="98"/>
      <c r="U72" s="98"/>
      <c r="V72" s="98"/>
      <c r="W72" s="98"/>
      <c r="X72" s="100"/>
      <c r="Y72" s="104"/>
      <c r="Z72" s="104"/>
      <c r="AA72" s="104"/>
      <c r="AB72" s="113">
        <v>0</v>
      </c>
      <c r="AC72" s="82">
        <f t="shared" si="8"/>
        <v>0</v>
      </c>
      <c r="AD72" s="179"/>
      <c r="AE72" s="180"/>
      <c r="AF72" s="180"/>
      <c r="AG72" s="180"/>
      <c r="AH72" s="180"/>
      <c r="AI72" s="105"/>
      <c r="AJ72" s="103">
        <v>1</v>
      </c>
      <c r="AK72" s="72">
        <f>AC72*AJ72</f>
        <v>0</v>
      </c>
    </row>
    <row r="73" spans="1:37" x14ac:dyDescent="0.25">
      <c r="A73" s="175"/>
      <c r="B73" s="179"/>
      <c r="C73" s="180"/>
      <c r="D73" s="180"/>
      <c r="E73" s="180"/>
      <c r="F73" s="181"/>
      <c r="G73" s="68" t="s">
        <v>23</v>
      </c>
      <c r="H73" s="1"/>
      <c r="I73" s="2"/>
      <c r="J73" s="89"/>
      <c r="K73" s="90"/>
      <c r="L73" s="156"/>
      <c r="M73" s="157"/>
      <c r="N73" s="156"/>
      <c r="O73" s="157"/>
      <c r="P73" s="156"/>
      <c r="Q73" s="157"/>
      <c r="R73" s="90"/>
      <c r="S73" s="90"/>
      <c r="T73" s="90"/>
      <c r="U73" s="90"/>
      <c r="V73" s="90"/>
      <c r="W73" s="90"/>
      <c r="X73" s="92"/>
      <c r="Y73" s="106"/>
      <c r="Z73" s="106"/>
      <c r="AA73" s="106"/>
      <c r="AB73" s="113">
        <v>0</v>
      </c>
      <c r="AC73" s="82">
        <f t="shared" si="8"/>
        <v>0</v>
      </c>
      <c r="AD73" s="182"/>
      <c r="AE73" s="183"/>
      <c r="AF73" s="183"/>
      <c r="AG73" s="183"/>
      <c r="AH73" s="183"/>
      <c r="AI73" s="107"/>
      <c r="AJ73" s="103">
        <v>1</v>
      </c>
      <c r="AK73" s="72">
        <f>AC73*AJ73</f>
        <v>0</v>
      </c>
    </row>
    <row r="74" spans="1:37" x14ac:dyDescent="0.25">
      <c r="A74" s="175"/>
      <c r="B74" s="194" t="s">
        <v>254</v>
      </c>
      <c r="C74" s="192"/>
      <c r="D74" s="192"/>
      <c r="E74" s="192"/>
      <c r="F74" s="192"/>
      <c r="G74" s="161"/>
      <c r="H74" s="161"/>
      <c r="I74" s="161"/>
      <c r="J74" s="192"/>
      <c r="K74" s="192"/>
      <c r="L74" s="192"/>
      <c r="M74" s="192"/>
      <c r="N74" s="192"/>
      <c r="O74" s="192"/>
      <c r="P74" s="192"/>
      <c r="Q74" s="192"/>
      <c r="R74" s="192"/>
      <c r="S74" s="192"/>
      <c r="T74" s="192"/>
      <c r="U74" s="192"/>
      <c r="V74" s="192"/>
      <c r="W74" s="192"/>
      <c r="X74" s="192"/>
      <c r="Y74" s="192"/>
      <c r="Z74" s="192"/>
      <c r="AA74" s="192"/>
      <c r="AB74" s="161"/>
      <c r="AC74" s="161"/>
      <c r="AD74" s="192"/>
      <c r="AE74" s="192"/>
      <c r="AF74" s="192"/>
      <c r="AG74" s="192"/>
      <c r="AH74" s="192"/>
      <c r="AI74" s="192"/>
      <c r="AJ74" s="162"/>
      <c r="AK74" s="94">
        <f>AK68+AK69+AK70+AK71+AK72+AK73</f>
        <v>0</v>
      </c>
    </row>
    <row r="75" spans="1:37" ht="90" x14ac:dyDescent="0.25">
      <c r="A75" s="174" t="s">
        <v>270</v>
      </c>
      <c r="B75" s="95" t="s">
        <v>97</v>
      </c>
      <c r="C75" s="95">
        <v>15000</v>
      </c>
      <c r="D75" s="1"/>
      <c r="E75" s="68" t="s">
        <v>105</v>
      </c>
      <c r="F75" s="68" t="s">
        <v>110</v>
      </c>
      <c r="G75" s="68" t="s">
        <v>37</v>
      </c>
      <c r="H75" s="1"/>
      <c r="I75" s="1"/>
      <c r="J75" s="52"/>
      <c r="K75" s="52"/>
      <c r="L75" s="151"/>
      <c r="M75" s="152"/>
      <c r="N75" s="151"/>
      <c r="O75" s="152"/>
      <c r="P75" s="151"/>
      <c r="Q75" s="152"/>
      <c r="R75" s="52"/>
      <c r="S75" s="52"/>
      <c r="T75" s="52"/>
      <c r="U75" s="52"/>
      <c r="V75" s="52"/>
      <c r="W75" s="52"/>
      <c r="X75" s="52"/>
      <c r="Y75" s="57"/>
      <c r="Z75" s="57"/>
      <c r="AA75" s="57"/>
      <c r="AB75" s="113">
        <v>0</v>
      </c>
      <c r="AC75" s="69">
        <f t="shared" ref="AC75:AC80" si="9">AB75*16</f>
        <v>0</v>
      </c>
      <c r="AD75" s="59">
        <f>C75*48</f>
        <v>720000</v>
      </c>
      <c r="AE75" s="115">
        <v>0</v>
      </c>
      <c r="AF75" s="70">
        <f>AD75*AE75</f>
        <v>0</v>
      </c>
      <c r="AG75" s="115">
        <v>0</v>
      </c>
      <c r="AH75" s="70">
        <f>AG75*16</f>
        <v>0</v>
      </c>
      <c r="AI75" s="70">
        <f>AC75+AF75+AH75</f>
        <v>0</v>
      </c>
      <c r="AJ75" s="71">
        <v>28</v>
      </c>
      <c r="AK75" s="72">
        <f>AI75*AJ75</f>
        <v>0</v>
      </c>
    </row>
    <row r="76" spans="1:37" ht="37.5" customHeight="1" x14ac:dyDescent="0.25">
      <c r="A76" s="175"/>
      <c r="B76" s="176"/>
      <c r="C76" s="177"/>
      <c r="D76" s="177"/>
      <c r="E76" s="177"/>
      <c r="F76" s="178"/>
      <c r="G76" s="68" t="s">
        <v>29</v>
      </c>
      <c r="H76" s="1"/>
      <c r="I76" s="2"/>
      <c r="J76" s="78"/>
      <c r="K76" s="79"/>
      <c r="L76" s="154"/>
      <c r="M76" s="155"/>
      <c r="N76" s="154"/>
      <c r="O76" s="155"/>
      <c r="P76" s="154"/>
      <c r="Q76" s="155"/>
      <c r="R76" s="79"/>
      <c r="S76" s="79"/>
      <c r="T76" s="79"/>
      <c r="U76" s="79"/>
      <c r="V76" s="79"/>
      <c r="W76" s="79"/>
      <c r="X76" s="81"/>
      <c r="Y76" s="101"/>
      <c r="Z76" s="101"/>
      <c r="AA76" s="101"/>
      <c r="AB76" s="113">
        <v>0</v>
      </c>
      <c r="AC76" s="69">
        <f t="shared" si="9"/>
        <v>0</v>
      </c>
      <c r="AD76" s="176"/>
      <c r="AE76" s="177"/>
      <c r="AF76" s="177"/>
      <c r="AG76" s="177"/>
      <c r="AH76" s="177"/>
      <c r="AI76" s="102"/>
      <c r="AJ76" s="103">
        <v>1</v>
      </c>
      <c r="AK76" s="72">
        <f>AC76*AJ76</f>
        <v>0</v>
      </c>
    </row>
    <row r="77" spans="1:37" ht="39" customHeight="1" x14ac:dyDescent="0.25">
      <c r="A77" s="175"/>
      <c r="B77" s="179"/>
      <c r="C77" s="180"/>
      <c r="D77" s="180"/>
      <c r="E77" s="180"/>
      <c r="F77" s="181"/>
      <c r="G77" s="68" t="s">
        <v>30</v>
      </c>
      <c r="H77" s="1"/>
      <c r="I77" s="2"/>
      <c r="J77" s="97"/>
      <c r="K77" s="98"/>
      <c r="L77" s="172"/>
      <c r="M77" s="173"/>
      <c r="N77" s="172"/>
      <c r="O77" s="173"/>
      <c r="P77" s="172"/>
      <c r="Q77" s="173"/>
      <c r="R77" s="98"/>
      <c r="S77" s="98"/>
      <c r="T77" s="98"/>
      <c r="U77" s="98"/>
      <c r="V77" s="98"/>
      <c r="W77" s="98"/>
      <c r="X77" s="100"/>
      <c r="Y77" s="104"/>
      <c r="Z77" s="104"/>
      <c r="AA77" s="104"/>
      <c r="AB77" s="113">
        <v>0</v>
      </c>
      <c r="AC77" s="69">
        <f t="shared" si="9"/>
        <v>0</v>
      </c>
      <c r="AD77" s="179"/>
      <c r="AE77" s="180"/>
      <c r="AF77" s="180"/>
      <c r="AG77" s="180"/>
      <c r="AH77" s="180"/>
      <c r="AI77" s="105"/>
      <c r="AJ77" s="103">
        <v>1</v>
      </c>
      <c r="AK77" s="72">
        <f>AC77*AJ77</f>
        <v>0</v>
      </c>
    </row>
    <row r="78" spans="1:37" x14ac:dyDescent="0.25">
      <c r="A78" s="175"/>
      <c r="B78" s="179"/>
      <c r="C78" s="180"/>
      <c r="D78" s="180"/>
      <c r="E78" s="180"/>
      <c r="F78" s="181"/>
      <c r="G78" s="68" t="s">
        <v>31</v>
      </c>
      <c r="H78" s="1"/>
      <c r="I78" s="2"/>
      <c r="J78" s="97"/>
      <c r="K78" s="98"/>
      <c r="L78" s="172"/>
      <c r="M78" s="173"/>
      <c r="N78" s="172"/>
      <c r="O78" s="173"/>
      <c r="P78" s="172"/>
      <c r="Q78" s="173"/>
      <c r="R78" s="98"/>
      <c r="S78" s="98"/>
      <c r="T78" s="98"/>
      <c r="U78" s="98"/>
      <c r="V78" s="98"/>
      <c r="W78" s="98"/>
      <c r="X78" s="100"/>
      <c r="Y78" s="104"/>
      <c r="Z78" s="104"/>
      <c r="AA78" s="104"/>
      <c r="AB78" s="113">
        <v>0</v>
      </c>
      <c r="AC78" s="69">
        <f t="shared" si="9"/>
        <v>0</v>
      </c>
      <c r="AD78" s="179"/>
      <c r="AE78" s="180"/>
      <c r="AF78" s="180"/>
      <c r="AG78" s="180"/>
      <c r="AH78" s="180"/>
      <c r="AI78" s="105"/>
      <c r="AJ78" s="103">
        <v>1</v>
      </c>
      <c r="AK78" s="72">
        <f>AC78*AJ78</f>
        <v>0</v>
      </c>
    </row>
    <row r="79" spans="1:37" x14ac:dyDescent="0.25">
      <c r="A79" s="175"/>
      <c r="B79" s="179"/>
      <c r="C79" s="180"/>
      <c r="D79" s="180"/>
      <c r="E79" s="180"/>
      <c r="F79" s="181"/>
      <c r="G79" s="68" t="s">
        <v>23</v>
      </c>
      <c r="H79" s="1"/>
      <c r="I79" s="2"/>
      <c r="J79" s="97"/>
      <c r="K79" s="98"/>
      <c r="L79" s="172"/>
      <c r="M79" s="173"/>
      <c r="N79" s="172"/>
      <c r="O79" s="173"/>
      <c r="P79" s="172"/>
      <c r="Q79" s="173"/>
      <c r="R79" s="98"/>
      <c r="S79" s="98"/>
      <c r="T79" s="98"/>
      <c r="U79" s="98"/>
      <c r="V79" s="98"/>
      <c r="W79" s="98"/>
      <c r="X79" s="100"/>
      <c r="Y79" s="104"/>
      <c r="Z79" s="104"/>
      <c r="AA79" s="104"/>
      <c r="AB79" s="113">
        <v>0</v>
      </c>
      <c r="AC79" s="69">
        <f t="shared" si="9"/>
        <v>0</v>
      </c>
      <c r="AD79" s="179"/>
      <c r="AE79" s="180"/>
      <c r="AF79" s="180"/>
      <c r="AG79" s="180"/>
      <c r="AH79" s="180"/>
      <c r="AI79" s="105"/>
      <c r="AJ79" s="103">
        <v>1</v>
      </c>
      <c r="AK79" s="72">
        <f>AC79*AJ79</f>
        <v>0</v>
      </c>
    </row>
    <row r="80" spans="1:37" x14ac:dyDescent="0.25">
      <c r="A80" s="175"/>
      <c r="B80" s="179"/>
      <c r="C80" s="180"/>
      <c r="D80" s="180"/>
      <c r="E80" s="180"/>
      <c r="F80" s="181"/>
      <c r="G80" s="68" t="s">
        <v>32</v>
      </c>
      <c r="H80" s="1"/>
      <c r="I80" s="2"/>
      <c r="J80" s="89"/>
      <c r="K80" s="90"/>
      <c r="L80" s="156"/>
      <c r="M80" s="157"/>
      <c r="N80" s="156"/>
      <c r="O80" s="157"/>
      <c r="P80" s="156"/>
      <c r="Q80" s="157"/>
      <c r="R80" s="90"/>
      <c r="S80" s="90"/>
      <c r="T80" s="90"/>
      <c r="U80" s="90"/>
      <c r="V80" s="90"/>
      <c r="W80" s="90"/>
      <c r="X80" s="92"/>
      <c r="Y80" s="106"/>
      <c r="Z80" s="106"/>
      <c r="AA80" s="106"/>
      <c r="AB80" s="113">
        <v>0</v>
      </c>
      <c r="AC80" s="69">
        <f t="shared" si="9"/>
        <v>0</v>
      </c>
      <c r="AD80" s="182"/>
      <c r="AE80" s="183"/>
      <c r="AF80" s="183"/>
      <c r="AG80" s="183"/>
      <c r="AH80" s="183"/>
      <c r="AI80" s="107"/>
      <c r="AJ80" s="103">
        <v>1</v>
      </c>
      <c r="AK80" s="72">
        <f>AC80*AJ80</f>
        <v>0</v>
      </c>
    </row>
    <row r="81" spans="1:37" x14ac:dyDescent="0.25">
      <c r="A81" s="175"/>
      <c r="B81" s="160" t="s">
        <v>255</v>
      </c>
      <c r="C81" s="161"/>
      <c r="D81" s="161"/>
      <c r="E81" s="161"/>
      <c r="F81" s="161"/>
      <c r="G81" s="161"/>
      <c r="H81" s="161"/>
      <c r="I81" s="161"/>
      <c r="J81" s="161"/>
      <c r="K81" s="161"/>
      <c r="L81" s="161"/>
      <c r="M81" s="161"/>
      <c r="N81" s="161"/>
      <c r="O81" s="161"/>
      <c r="P81" s="161"/>
      <c r="Q81" s="161"/>
      <c r="R81" s="161"/>
      <c r="S81" s="161"/>
      <c r="T81" s="161"/>
      <c r="U81" s="161"/>
      <c r="V81" s="161"/>
      <c r="W81" s="161"/>
      <c r="X81" s="161"/>
      <c r="Y81" s="161"/>
      <c r="Z81" s="161"/>
      <c r="AA81" s="161"/>
      <c r="AB81" s="161"/>
      <c r="AC81" s="161"/>
      <c r="AD81" s="161"/>
      <c r="AE81" s="161"/>
      <c r="AF81" s="161"/>
      <c r="AG81" s="161"/>
      <c r="AH81" s="161"/>
      <c r="AI81" s="192"/>
      <c r="AJ81" s="162"/>
      <c r="AK81" s="94">
        <f>AK75+AK76+AK77+AK78+AK79+AK80</f>
        <v>0</v>
      </c>
    </row>
    <row r="82" spans="1:37" ht="75" x14ac:dyDescent="0.25">
      <c r="A82" s="174" t="s">
        <v>271</v>
      </c>
      <c r="B82" s="95" t="s">
        <v>98</v>
      </c>
      <c r="C82" s="95">
        <v>15000</v>
      </c>
      <c r="D82" s="1"/>
      <c r="E82" s="68" t="s">
        <v>105</v>
      </c>
      <c r="F82" s="68" t="s">
        <v>33</v>
      </c>
      <c r="G82" s="68" t="s">
        <v>37</v>
      </c>
      <c r="H82" s="1"/>
      <c r="I82" s="1"/>
      <c r="J82" s="52"/>
      <c r="K82" s="52"/>
      <c r="L82" s="151"/>
      <c r="M82" s="152"/>
      <c r="N82" s="151"/>
      <c r="O82" s="152"/>
      <c r="P82" s="151"/>
      <c r="Q82" s="152"/>
      <c r="R82" s="52"/>
      <c r="S82" s="52"/>
      <c r="T82" s="52"/>
      <c r="U82" s="52"/>
      <c r="V82" s="52"/>
      <c r="W82" s="52"/>
      <c r="X82" s="52"/>
      <c r="Y82" s="57"/>
      <c r="Z82" s="57"/>
      <c r="AA82" s="57"/>
      <c r="AB82" s="113">
        <v>0</v>
      </c>
      <c r="AC82" s="69">
        <f t="shared" ref="AC82:AC87" si="10">AB82*16</f>
        <v>0</v>
      </c>
      <c r="AD82" s="59">
        <f>C82*48</f>
        <v>720000</v>
      </c>
      <c r="AE82" s="115">
        <v>0</v>
      </c>
      <c r="AF82" s="70">
        <f>AD82*AE82</f>
        <v>0</v>
      </c>
      <c r="AG82" s="115">
        <v>0</v>
      </c>
      <c r="AH82" s="70">
        <f>AG82*16</f>
        <v>0</v>
      </c>
      <c r="AI82" s="69">
        <f>AC82+AF82+AH82</f>
        <v>0</v>
      </c>
      <c r="AJ82" s="71">
        <v>32</v>
      </c>
      <c r="AK82" s="72">
        <f>AI82*AJ82</f>
        <v>0</v>
      </c>
    </row>
    <row r="83" spans="1:37" ht="30" x14ac:dyDescent="0.25">
      <c r="A83" s="175"/>
      <c r="B83" s="176"/>
      <c r="C83" s="177"/>
      <c r="D83" s="177"/>
      <c r="E83" s="177"/>
      <c r="F83" s="178"/>
      <c r="G83" s="68" t="s">
        <v>29</v>
      </c>
      <c r="H83" s="1"/>
      <c r="I83" s="2"/>
      <c r="J83" s="78"/>
      <c r="K83" s="79"/>
      <c r="L83" s="154"/>
      <c r="M83" s="155"/>
      <c r="N83" s="154"/>
      <c r="O83" s="155"/>
      <c r="P83" s="154"/>
      <c r="Q83" s="155"/>
      <c r="R83" s="79"/>
      <c r="S83" s="79"/>
      <c r="T83" s="79"/>
      <c r="U83" s="79"/>
      <c r="V83" s="79"/>
      <c r="W83" s="79"/>
      <c r="X83" s="81"/>
      <c r="Y83" s="101"/>
      <c r="Z83" s="101"/>
      <c r="AA83" s="101"/>
      <c r="AB83" s="113">
        <v>0</v>
      </c>
      <c r="AC83" s="82">
        <f t="shared" si="10"/>
        <v>0</v>
      </c>
      <c r="AD83" s="176"/>
      <c r="AE83" s="177"/>
      <c r="AF83" s="177"/>
      <c r="AG83" s="177"/>
      <c r="AH83" s="177"/>
      <c r="AI83" s="102"/>
      <c r="AJ83" s="103">
        <v>1</v>
      </c>
      <c r="AK83" s="72">
        <f>AC83*AJ83</f>
        <v>0</v>
      </c>
    </row>
    <row r="84" spans="1:37" ht="30" x14ac:dyDescent="0.25">
      <c r="A84" s="175"/>
      <c r="B84" s="179"/>
      <c r="C84" s="180"/>
      <c r="D84" s="180"/>
      <c r="E84" s="180"/>
      <c r="F84" s="181"/>
      <c r="G84" s="68" t="s">
        <v>30</v>
      </c>
      <c r="H84" s="1"/>
      <c r="I84" s="2"/>
      <c r="J84" s="97"/>
      <c r="K84" s="98"/>
      <c r="L84" s="172"/>
      <c r="M84" s="173"/>
      <c r="N84" s="172"/>
      <c r="O84" s="173"/>
      <c r="P84" s="172"/>
      <c r="Q84" s="173"/>
      <c r="R84" s="98"/>
      <c r="S84" s="98"/>
      <c r="T84" s="98"/>
      <c r="U84" s="98"/>
      <c r="V84" s="98"/>
      <c r="W84" s="98"/>
      <c r="X84" s="100"/>
      <c r="Y84" s="104"/>
      <c r="Z84" s="104"/>
      <c r="AA84" s="104"/>
      <c r="AB84" s="113">
        <v>0</v>
      </c>
      <c r="AC84" s="82">
        <f t="shared" si="10"/>
        <v>0</v>
      </c>
      <c r="AD84" s="179"/>
      <c r="AE84" s="180"/>
      <c r="AF84" s="180"/>
      <c r="AG84" s="180"/>
      <c r="AH84" s="180"/>
      <c r="AI84" s="105"/>
      <c r="AJ84" s="103">
        <v>1</v>
      </c>
      <c r="AK84" s="72">
        <f>AC84*AJ84</f>
        <v>0</v>
      </c>
    </row>
    <row r="85" spans="1:37" x14ac:dyDescent="0.25">
      <c r="A85" s="175"/>
      <c r="B85" s="179"/>
      <c r="C85" s="180"/>
      <c r="D85" s="180"/>
      <c r="E85" s="180"/>
      <c r="F85" s="181"/>
      <c r="G85" s="68" t="s">
        <v>31</v>
      </c>
      <c r="H85" s="1"/>
      <c r="I85" s="2"/>
      <c r="J85" s="97"/>
      <c r="K85" s="98"/>
      <c r="L85" s="172"/>
      <c r="M85" s="173"/>
      <c r="N85" s="172"/>
      <c r="O85" s="173"/>
      <c r="P85" s="172"/>
      <c r="Q85" s="173"/>
      <c r="R85" s="98"/>
      <c r="S85" s="98"/>
      <c r="T85" s="98"/>
      <c r="U85" s="98"/>
      <c r="V85" s="98"/>
      <c r="W85" s="98"/>
      <c r="X85" s="100"/>
      <c r="Y85" s="104"/>
      <c r="Z85" s="104"/>
      <c r="AA85" s="104"/>
      <c r="AB85" s="113">
        <v>0</v>
      </c>
      <c r="AC85" s="82">
        <f t="shared" si="10"/>
        <v>0</v>
      </c>
      <c r="AD85" s="179"/>
      <c r="AE85" s="180"/>
      <c r="AF85" s="180"/>
      <c r="AG85" s="180"/>
      <c r="AH85" s="180"/>
      <c r="AI85" s="105"/>
      <c r="AJ85" s="103">
        <v>1</v>
      </c>
      <c r="AK85" s="72">
        <f>AC85*AJ85</f>
        <v>0</v>
      </c>
    </row>
    <row r="86" spans="1:37" x14ac:dyDescent="0.25">
      <c r="A86" s="175"/>
      <c r="B86" s="179"/>
      <c r="C86" s="180"/>
      <c r="D86" s="180"/>
      <c r="E86" s="180"/>
      <c r="F86" s="181"/>
      <c r="G86" s="68" t="s">
        <v>23</v>
      </c>
      <c r="H86" s="1"/>
      <c r="I86" s="2"/>
      <c r="J86" s="97"/>
      <c r="K86" s="98"/>
      <c r="L86" s="172"/>
      <c r="M86" s="173"/>
      <c r="N86" s="172"/>
      <c r="O86" s="173"/>
      <c r="P86" s="172"/>
      <c r="Q86" s="173"/>
      <c r="R86" s="98"/>
      <c r="S86" s="98"/>
      <c r="T86" s="98"/>
      <c r="U86" s="98"/>
      <c r="V86" s="98"/>
      <c r="W86" s="98"/>
      <c r="X86" s="100"/>
      <c r="Y86" s="104"/>
      <c r="Z86" s="104"/>
      <c r="AA86" s="104"/>
      <c r="AB86" s="113">
        <v>0</v>
      </c>
      <c r="AC86" s="82">
        <f t="shared" si="10"/>
        <v>0</v>
      </c>
      <c r="AD86" s="179"/>
      <c r="AE86" s="180"/>
      <c r="AF86" s="180"/>
      <c r="AG86" s="180"/>
      <c r="AH86" s="180"/>
      <c r="AI86" s="105"/>
      <c r="AJ86" s="103">
        <v>1</v>
      </c>
      <c r="AK86" s="72">
        <f>AC86*AJ86</f>
        <v>0</v>
      </c>
    </row>
    <row r="87" spans="1:37" ht="18" customHeight="1" x14ac:dyDescent="0.25">
      <c r="A87" s="175"/>
      <c r="B87" s="179"/>
      <c r="C87" s="180"/>
      <c r="D87" s="180"/>
      <c r="E87" s="180"/>
      <c r="F87" s="181"/>
      <c r="G87" s="68" t="s">
        <v>32</v>
      </c>
      <c r="H87" s="1"/>
      <c r="I87" s="2"/>
      <c r="J87" s="89"/>
      <c r="K87" s="90"/>
      <c r="L87" s="156"/>
      <c r="M87" s="157"/>
      <c r="N87" s="156"/>
      <c r="O87" s="157"/>
      <c r="P87" s="156"/>
      <c r="Q87" s="157"/>
      <c r="R87" s="90"/>
      <c r="S87" s="90"/>
      <c r="T87" s="90"/>
      <c r="U87" s="90"/>
      <c r="V87" s="90"/>
      <c r="W87" s="90"/>
      <c r="X87" s="92"/>
      <c r="Y87" s="106"/>
      <c r="Z87" s="106"/>
      <c r="AA87" s="106"/>
      <c r="AB87" s="113">
        <v>0</v>
      </c>
      <c r="AC87" s="82">
        <f t="shared" si="10"/>
        <v>0</v>
      </c>
      <c r="AD87" s="182"/>
      <c r="AE87" s="183"/>
      <c r="AF87" s="183"/>
      <c r="AG87" s="183"/>
      <c r="AH87" s="183"/>
      <c r="AI87" s="107"/>
      <c r="AJ87" s="103">
        <v>1</v>
      </c>
      <c r="AK87" s="72">
        <f>AC87*AJ87</f>
        <v>0</v>
      </c>
    </row>
    <row r="88" spans="1:37" x14ac:dyDescent="0.25">
      <c r="A88" s="175"/>
      <c r="B88" s="160" t="s">
        <v>256</v>
      </c>
      <c r="C88" s="161"/>
      <c r="D88" s="161"/>
      <c r="E88" s="161"/>
      <c r="F88" s="161"/>
      <c r="G88" s="161"/>
      <c r="H88" s="161"/>
      <c r="I88" s="161"/>
      <c r="J88" s="161"/>
      <c r="K88" s="161"/>
      <c r="L88" s="161"/>
      <c r="M88" s="161"/>
      <c r="N88" s="161"/>
      <c r="O88" s="161"/>
      <c r="P88" s="161"/>
      <c r="Q88" s="161"/>
      <c r="R88" s="161"/>
      <c r="S88" s="161"/>
      <c r="T88" s="161"/>
      <c r="U88" s="161"/>
      <c r="V88" s="161"/>
      <c r="W88" s="161"/>
      <c r="X88" s="161"/>
      <c r="Y88" s="161"/>
      <c r="Z88" s="161"/>
      <c r="AA88" s="161"/>
      <c r="AB88" s="161"/>
      <c r="AC88" s="161"/>
      <c r="AD88" s="192"/>
      <c r="AE88" s="192"/>
      <c r="AF88" s="192"/>
      <c r="AG88" s="192"/>
      <c r="AH88" s="192"/>
      <c r="AI88" s="161"/>
      <c r="AJ88" s="162"/>
      <c r="AK88" s="94">
        <f>AK82+AK83+AK84+AK85+AK86+AK87</f>
        <v>0</v>
      </c>
    </row>
    <row r="89" spans="1:37" ht="75" x14ac:dyDescent="0.25">
      <c r="A89" s="174" t="s">
        <v>272</v>
      </c>
      <c r="B89" s="95" t="s">
        <v>99</v>
      </c>
      <c r="C89" s="95">
        <v>25000</v>
      </c>
      <c r="D89" s="1"/>
      <c r="E89" s="68" t="s">
        <v>105</v>
      </c>
      <c r="F89" s="68" t="s">
        <v>34</v>
      </c>
      <c r="G89" s="68" t="s">
        <v>37</v>
      </c>
      <c r="H89" s="1"/>
      <c r="I89" s="1"/>
      <c r="J89" s="52"/>
      <c r="K89" s="52"/>
      <c r="L89" s="151"/>
      <c r="M89" s="152"/>
      <c r="N89" s="151"/>
      <c r="O89" s="152"/>
      <c r="P89" s="151"/>
      <c r="Q89" s="152"/>
      <c r="R89" s="52"/>
      <c r="S89" s="52"/>
      <c r="T89" s="52"/>
      <c r="U89" s="52"/>
      <c r="V89" s="52"/>
      <c r="W89" s="52"/>
      <c r="X89" s="52"/>
      <c r="Y89" s="57"/>
      <c r="Z89" s="57"/>
      <c r="AA89" s="57"/>
      <c r="AB89" s="113">
        <v>0</v>
      </c>
      <c r="AC89" s="69">
        <f t="shared" ref="AC89:AC94" si="11">AB89*16</f>
        <v>0</v>
      </c>
      <c r="AD89" s="59">
        <f>C89*48</f>
        <v>1200000</v>
      </c>
      <c r="AE89" s="115">
        <v>0</v>
      </c>
      <c r="AF89" s="70">
        <f>AD89*AE89</f>
        <v>0</v>
      </c>
      <c r="AG89" s="115">
        <v>0</v>
      </c>
      <c r="AH89" s="70">
        <f>AG89*16</f>
        <v>0</v>
      </c>
      <c r="AI89" s="69">
        <f>AC89+AF89+AH89</f>
        <v>0</v>
      </c>
      <c r="AJ89" s="71">
        <v>30</v>
      </c>
      <c r="AK89" s="72">
        <f>AI89*AJ89</f>
        <v>0</v>
      </c>
    </row>
    <row r="90" spans="1:37" ht="30" x14ac:dyDescent="0.25">
      <c r="A90" s="175"/>
      <c r="B90" s="176"/>
      <c r="C90" s="177"/>
      <c r="D90" s="177"/>
      <c r="E90" s="177"/>
      <c r="F90" s="178"/>
      <c r="G90" s="68" t="s">
        <v>29</v>
      </c>
      <c r="H90" s="1"/>
      <c r="I90" s="2"/>
      <c r="J90" s="78"/>
      <c r="K90" s="79"/>
      <c r="L90" s="154"/>
      <c r="M90" s="155"/>
      <c r="N90" s="154"/>
      <c r="O90" s="155"/>
      <c r="P90" s="154"/>
      <c r="Q90" s="155"/>
      <c r="R90" s="79"/>
      <c r="S90" s="79"/>
      <c r="T90" s="79"/>
      <c r="U90" s="79"/>
      <c r="V90" s="79"/>
      <c r="W90" s="79"/>
      <c r="X90" s="81"/>
      <c r="Y90" s="101"/>
      <c r="Z90" s="101"/>
      <c r="AA90" s="101"/>
      <c r="AB90" s="113">
        <v>0</v>
      </c>
      <c r="AC90" s="82">
        <f t="shared" si="11"/>
        <v>0</v>
      </c>
      <c r="AD90" s="176"/>
      <c r="AE90" s="177"/>
      <c r="AF90" s="177"/>
      <c r="AG90" s="177"/>
      <c r="AH90" s="177"/>
      <c r="AI90" s="102"/>
      <c r="AJ90" s="103">
        <v>1</v>
      </c>
      <c r="AK90" s="72">
        <f>AC90*AJ90</f>
        <v>0</v>
      </c>
    </row>
    <row r="91" spans="1:37" ht="30" x14ac:dyDescent="0.25">
      <c r="A91" s="175"/>
      <c r="B91" s="179"/>
      <c r="C91" s="180"/>
      <c r="D91" s="180"/>
      <c r="E91" s="180"/>
      <c r="F91" s="181"/>
      <c r="G91" s="68" t="s">
        <v>30</v>
      </c>
      <c r="H91" s="1"/>
      <c r="I91" s="2"/>
      <c r="J91" s="97"/>
      <c r="K91" s="98"/>
      <c r="L91" s="172"/>
      <c r="M91" s="173"/>
      <c r="N91" s="172"/>
      <c r="O91" s="173"/>
      <c r="P91" s="172"/>
      <c r="Q91" s="173"/>
      <c r="R91" s="98"/>
      <c r="S91" s="98"/>
      <c r="T91" s="98"/>
      <c r="U91" s="98"/>
      <c r="V91" s="98"/>
      <c r="W91" s="98"/>
      <c r="X91" s="100"/>
      <c r="Y91" s="104"/>
      <c r="Z91" s="104"/>
      <c r="AA91" s="104"/>
      <c r="AB91" s="113">
        <v>0</v>
      </c>
      <c r="AC91" s="82">
        <f t="shared" si="11"/>
        <v>0</v>
      </c>
      <c r="AD91" s="179"/>
      <c r="AE91" s="180"/>
      <c r="AF91" s="180"/>
      <c r="AG91" s="180"/>
      <c r="AH91" s="180"/>
      <c r="AI91" s="105"/>
      <c r="AJ91" s="103">
        <v>1</v>
      </c>
      <c r="AK91" s="72">
        <f>AC91*AJ91</f>
        <v>0</v>
      </c>
    </row>
    <row r="92" spans="1:37" x14ac:dyDescent="0.25">
      <c r="A92" s="175"/>
      <c r="B92" s="179"/>
      <c r="C92" s="180"/>
      <c r="D92" s="180"/>
      <c r="E92" s="180"/>
      <c r="F92" s="181"/>
      <c r="G92" s="68" t="s">
        <v>31</v>
      </c>
      <c r="H92" s="1"/>
      <c r="I92" s="2"/>
      <c r="J92" s="97"/>
      <c r="K92" s="98"/>
      <c r="L92" s="172"/>
      <c r="M92" s="173"/>
      <c r="N92" s="172"/>
      <c r="O92" s="173"/>
      <c r="P92" s="172"/>
      <c r="Q92" s="173"/>
      <c r="R92" s="98"/>
      <c r="S92" s="98"/>
      <c r="T92" s="98"/>
      <c r="U92" s="98"/>
      <c r="V92" s="98"/>
      <c r="W92" s="98"/>
      <c r="X92" s="100"/>
      <c r="Y92" s="104"/>
      <c r="Z92" s="104"/>
      <c r="AA92" s="104"/>
      <c r="AB92" s="113">
        <v>0</v>
      </c>
      <c r="AC92" s="82">
        <f t="shared" si="11"/>
        <v>0</v>
      </c>
      <c r="AD92" s="179"/>
      <c r="AE92" s="180"/>
      <c r="AF92" s="180"/>
      <c r="AG92" s="180"/>
      <c r="AH92" s="180"/>
      <c r="AI92" s="105"/>
      <c r="AJ92" s="103">
        <v>1</v>
      </c>
      <c r="AK92" s="72">
        <f>AC92*AJ92</f>
        <v>0</v>
      </c>
    </row>
    <row r="93" spans="1:37" x14ac:dyDescent="0.25">
      <c r="A93" s="175"/>
      <c r="B93" s="179"/>
      <c r="C93" s="180"/>
      <c r="D93" s="180"/>
      <c r="E93" s="180"/>
      <c r="F93" s="181"/>
      <c r="G93" s="68" t="s">
        <v>23</v>
      </c>
      <c r="H93" s="1"/>
      <c r="I93" s="2"/>
      <c r="J93" s="97"/>
      <c r="K93" s="98"/>
      <c r="L93" s="172"/>
      <c r="M93" s="173"/>
      <c r="N93" s="172"/>
      <c r="O93" s="173"/>
      <c r="P93" s="172"/>
      <c r="Q93" s="173"/>
      <c r="R93" s="98"/>
      <c r="S93" s="98"/>
      <c r="T93" s="98"/>
      <c r="U93" s="98"/>
      <c r="V93" s="98"/>
      <c r="W93" s="98"/>
      <c r="X93" s="100"/>
      <c r="Y93" s="104"/>
      <c r="Z93" s="104"/>
      <c r="AA93" s="104"/>
      <c r="AB93" s="113">
        <v>0</v>
      </c>
      <c r="AC93" s="82">
        <f t="shared" si="11"/>
        <v>0</v>
      </c>
      <c r="AD93" s="179"/>
      <c r="AE93" s="180"/>
      <c r="AF93" s="180"/>
      <c r="AG93" s="180"/>
      <c r="AH93" s="180"/>
      <c r="AI93" s="105"/>
      <c r="AJ93" s="103">
        <v>1</v>
      </c>
      <c r="AK93" s="72">
        <f>AC93*AJ93</f>
        <v>0</v>
      </c>
    </row>
    <row r="94" spans="1:37" x14ac:dyDescent="0.25">
      <c r="A94" s="175"/>
      <c r="B94" s="179"/>
      <c r="C94" s="180"/>
      <c r="D94" s="180"/>
      <c r="E94" s="180"/>
      <c r="F94" s="181"/>
      <c r="G94" s="68" t="s">
        <v>32</v>
      </c>
      <c r="H94" s="1"/>
      <c r="I94" s="2"/>
      <c r="J94" s="89"/>
      <c r="K94" s="90"/>
      <c r="L94" s="156"/>
      <c r="M94" s="157"/>
      <c r="N94" s="156"/>
      <c r="O94" s="157"/>
      <c r="P94" s="156"/>
      <c r="Q94" s="157"/>
      <c r="R94" s="90"/>
      <c r="S94" s="90"/>
      <c r="T94" s="90"/>
      <c r="U94" s="90"/>
      <c r="V94" s="90"/>
      <c r="W94" s="90"/>
      <c r="X94" s="92"/>
      <c r="Y94" s="106"/>
      <c r="Z94" s="106"/>
      <c r="AA94" s="106"/>
      <c r="AB94" s="113">
        <v>0</v>
      </c>
      <c r="AC94" s="82">
        <f t="shared" si="11"/>
        <v>0</v>
      </c>
      <c r="AD94" s="182"/>
      <c r="AE94" s="183"/>
      <c r="AF94" s="183"/>
      <c r="AG94" s="183"/>
      <c r="AH94" s="183"/>
      <c r="AI94" s="107"/>
      <c r="AJ94" s="103">
        <v>1</v>
      </c>
      <c r="AK94" s="72">
        <f>AC94*AJ94</f>
        <v>0</v>
      </c>
    </row>
    <row r="95" spans="1:37" x14ac:dyDescent="0.25">
      <c r="A95" s="175"/>
      <c r="B95" s="160" t="s">
        <v>257</v>
      </c>
      <c r="C95" s="161"/>
      <c r="D95" s="161"/>
      <c r="E95" s="161"/>
      <c r="F95" s="161"/>
      <c r="G95" s="161"/>
      <c r="H95" s="161"/>
      <c r="I95" s="161"/>
      <c r="J95" s="161"/>
      <c r="K95" s="161"/>
      <c r="L95" s="161"/>
      <c r="M95" s="161"/>
      <c r="N95" s="161"/>
      <c r="O95" s="161"/>
      <c r="P95" s="161"/>
      <c r="Q95" s="161"/>
      <c r="R95" s="161"/>
      <c r="S95" s="161"/>
      <c r="T95" s="161"/>
      <c r="U95" s="161"/>
      <c r="V95" s="161"/>
      <c r="W95" s="161"/>
      <c r="X95" s="161"/>
      <c r="Y95" s="161"/>
      <c r="Z95" s="161"/>
      <c r="AA95" s="161"/>
      <c r="AB95" s="161"/>
      <c r="AC95" s="161"/>
      <c r="AD95" s="192"/>
      <c r="AE95" s="192"/>
      <c r="AF95" s="192"/>
      <c r="AG95" s="192"/>
      <c r="AH95" s="192"/>
      <c r="AI95" s="161"/>
      <c r="AJ95" s="162"/>
      <c r="AK95" s="94">
        <f>AK89+AK90+AK91+AK92+AK93+AK94</f>
        <v>0</v>
      </c>
    </row>
    <row r="96" spans="1:37" ht="126" customHeight="1" x14ac:dyDescent="0.25">
      <c r="A96" s="174" t="s">
        <v>273</v>
      </c>
      <c r="B96" s="95" t="s">
        <v>100</v>
      </c>
      <c r="C96" s="95">
        <v>40000</v>
      </c>
      <c r="D96" s="1"/>
      <c r="E96" s="68" t="s">
        <v>105</v>
      </c>
      <c r="F96" s="68" t="s">
        <v>35</v>
      </c>
      <c r="G96" s="68" t="s">
        <v>37</v>
      </c>
      <c r="H96" s="1"/>
      <c r="I96" s="1"/>
      <c r="J96" s="52"/>
      <c r="K96" s="52"/>
      <c r="L96" s="151"/>
      <c r="M96" s="152"/>
      <c r="N96" s="151"/>
      <c r="O96" s="152"/>
      <c r="P96" s="151"/>
      <c r="Q96" s="152"/>
      <c r="R96" s="52"/>
      <c r="S96" s="52"/>
      <c r="T96" s="52"/>
      <c r="U96" s="52"/>
      <c r="V96" s="52"/>
      <c r="W96" s="52"/>
      <c r="X96" s="52"/>
      <c r="Y96" s="57"/>
      <c r="Z96" s="57"/>
      <c r="AA96" s="57"/>
      <c r="AB96" s="113">
        <v>0</v>
      </c>
      <c r="AC96" s="69">
        <f>AB96*16</f>
        <v>0</v>
      </c>
      <c r="AD96" s="59">
        <f>C96*48</f>
        <v>1920000</v>
      </c>
      <c r="AE96" s="115">
        <v>0</v>
      </c>
      <c r="AF96" s="70">
        <f>AD96*AE96</f>
        <v>0</v>
      </c>
      <c r="AG96" s="115">
        <v>0</v>
      </c>
      <c r="AH96" s="70">
        <f>AG96*16</f>
        <v>0</v>
      </c>
      <c r="AI96" s="69">
        <f>AC96+AF96+AH96</f>
        <v>0</v>
      </c>
      <c r="AJ96" s="71">
        <v>20</v>
      </c>
      <c r="AK96" s="72">
        <f>AI96*AJ96</f>
        <v>0</v>
      </c>
    </row>
    <row r="97" spans="1:37" ht="30" x14ac:dyDescent="0.25">
      <c r="A97" s="175"/>
      <c r="B97" s="176"/>
      <c r="C97" s="177"/>
      <c r="D97" s="177"/>
      <c r="E97" s="177"/>
      <c r="F97" s="178"/>
      <c r="G97" s="68" t="s">
        <v>36</v>
      </c>
      <c r="H97" s="1"/>
      <c r="I97" s="2"/>
      <c r="J97" s="185"/>
      <c r="K97" s="154"/>
      <c r="L97" s="154"/>
      <c r="M97" s="154"/>
      <c r="N97" s="154"/>
      <c r="O97" s="154"/>
      <c r="P97" s="154"/>
      <c r="Q97" s="154"/>
      <c r="R97" s="154"/>
      <c r="S97" s="154"/>
      <c r="T97" s="154"/>
      <c r="U97" s="154"/>
      <c r="V97" s="154"/>
      <c r="W97" s="154"/>
      <c r="X97" s="186"/>
      <c r="Y97" s="101"/>
      <c r="Z97" s="101"/>
      <c r="AA97" s="101"/>
      <c r="AB97" s="113">
        <v>0</v>
      </c>
      <c r="AC97" s="82">
        <f t="shared" ref="AC97:AC102" si="12">AB97*16</f>
        <v>0</v>
      </c>
      <c r="AD97" s="176"/>
      <c r="AE97" s="177"/>
      <c r="AF97" s="177"/>
      <c r="AG97" s="177"/>
      <c r="AH97" s="177"/>
      <c r="AI97" s="102"/>
      <c r="AJ97" s="103">
        <v>1</v>
      </c>
      <c r="AK97" s="72">
        <f t="shared" ref="AK97:AK102" si="13">AC97*AJ97</f>
        <v>0</v>
      </c>
    </row>
    <row r="98" spans="1:37" ht="30" x14ac:dyDescent="0.25">
      <c r="A98" s="175"/>
      <c r="B98" s="179"/>
      <c r="C98" s="180"/>
      <c r="D98" s="180"/>
      <c r="E98" s="180"/>
      <c r="F98" s="181"/>
      <c r="G98" s="68" t="s">
        <v>29</v>
      </c>
      <c r="H98" s="1"/>
      <c r="I98" s="2"/>
      <c r="J98" s="187"/>
      <c r="K98" s="172"/>
      <c r="L98" s="172"/>
      <c r="M98" s="172"/>
      <c r="N98" s="172"/>
      <c r="O98" s="172"/>
      <c r="P98" s="172"/>
      <c r="Q98" s="172"/>
      <c r="R98" s="172"/>
      <c r="S98" s="172"/>
      <c r="T98" s="172"/>
      <c r="U98" s="172"/>
      <c r="V98" s="172"/>
      <c r="W98" s="172"/>
      <c r="X98" s="188"/>
      <c r="Y98" s="104"/>
      <c r="Z98" s="104"/>
      <c r="AA98" s="104"/>
      <c r="AB98" s="113">
        <v>0</v>
      </c>
      <c r="AC98" s="82">
        <f t="shared" si="12"/>
        <v>0</v>
      </c>
      <c r="AD98" s="179"/>
      <c r="AE98" s="180"/>
      <c r="AF98" s="180"/>
      <c r="AG98" s="180"/>
      <c r="AH98" s="180"/>
      <c r="AI98" s="105"/>
      <c r="AJ98" s="103">
        <v>1</v>
      </c>
      <c r="AK98" s="72">
        <f t="shared" si="13"/>
        <v>0</v>
      </c>
    </row>
    <row r="99" spans="1:37" ht="41.25" customHeight="1" x14ac:dyDescent="0.25">
      <c r="A99" s="175"/>
      <c r="B99" s="179"/>
      <c r="C99" s="180"/>
      <c r="D99" s="180"/>
      <c r="E99" s="180"/>
      <c r="F99" s="181"/>
      <c r="G99" s="68" t="s">
        <v>30</v>
      </c>
      <c r="H99" s="1"/>
      <c r="I99" s="2"/>
      <c r="J99" s="187"/>
      <c r="K99" s="172"/>
      <c r="L99" s="172"/>
      <c r="M99" s="172"/>
      <c r="N99" s="172"/>
      <c r="O99" s="172"/>
      <c r="P99" s="172"/>
      <c r="Q99" s="172"/>
      <c r="R99" s="172"/>
      <c r="S99" s="172"/>
      <c r="T99" s="172"/>
      <c r="U99" s="172"/>
      <c r="V99" s="172"/>
      <c r="W99" s="172"/>
      <c r="X99" s="188"/>
      <c r="Y99" s="104"/>
      <c r="Z99" s="104"/>
      <c r="AA99" s="104"/>
      <c r="AB99" s="113">
        <v>0</v>
      </c>
      <c r="AC99" s="82">
        <f t="shared" si="12"/>
        <v>0</v>
      </c>
      <c r="AD99" s="179"/>
      <c r="AE99" s="180"/>
      <c r="AF99" s="180"/>
      <c r="AG99" s="180"/>
      <c r="AH99" s="180"/>
      <c r="AI99" s="105"/>
      <c r="AJ99" s="103">
        <v>1</v>
      </c>
      <c r="AK99" s="72">
        <f t="shared" si="13"/>
        <v>0</v>
      </c>
    </row>
    <row r="100" spans="1:37" x14ac:dyDescent="0.25">
      <c r="A100" s="175"/>
      <c r="B100" s="179"/>
      <c r="C100" s="180"/>
      <c r="D100" s="180"/>
      <c r="E100" s="180"/>
      <c r="F100" s="181"/>
      <c r="G100" s="68" t="s">
        <v>31</v>
      </c>
      <c r="H100" s="1"/>
      <c r="I100" s="2"/>
      <c r="J100" s="187"/>
      <c r="K100" s="172"/>
      <c r="L100" s="172"/>
      <c r="M100" s="172"/>
      <c r="N100" s="172"/>
      <c r="O100" s="172"/>
      <c r="P100" s="172"/>
      <c r="Q100" s="172"/>
      <c r="R100" s="172"/>
      <c r="S100" s="172"/>
      <c r="T100" s="172"/>
      <c r="U100" s="172"/>
      <c r="V100" s="172"/>
      <c r="W100" s="172"/>
      <c r="X100" s="188"/>
      <c r="Y100" s="104"/>
      <c r="Z100" s="104"/>
      <c r="AA100" s="104"/>
      <c r="AB100" s="113">
        <v>0</v>
      </c>
      <c r="AC100" s="82">
        <f t="shared" si="12"/>
        <v>0</v>
      </c>
      <c r="AD100" s="179"/>
      <c r="AE100" s="180"/>
      <c r="AF100" s="180"/>
      <c r="AG100" s="180"/>
      <c r="AH100" s="180"/>
      <c r="AI100" s="105"/>
      <c r="AJ100" s="103">
        <v>1</v>
      </c>
      <c r="AK100" s="72">
        <f t="shared" si="13"/>
        <v>0</v>
      </c>
    </row>
    <row r="101" spans="1:37" x14ac:dyDescent="0.25">
      <c r="A101" s="175"/>
      <c r="B101" s="179"/>
      <c r="C101" s="180"/>
      <c r="D101" s="180"/>
      <c r="E101" s="180"/>
      <c r="F101" s="181"/>
      <c r="G101" s="68" t="s">
        <v>23</v>
      </c>
      <c r="H101" s="1"/>
      <c r="I101" s="2"/>
      <c r="J101" s="187"/>
      <c r="K101" s="172"/>
      <c r="L101" s="172"/>
      <c r="M101" s="172"/>
      <c r="N101" s="172"/>
      <c r="O101" s="172"/>
      <c r="P101" s="172"/>
      <c r="Q101" s="172"/>
      <c r="R101" s="172"/>
      <c r="S101" s="172"/>
      <c r="T101" s="172"/>
      <c r="U101" s="172"/>
      <c r="V101" s="172"/>
      <c r="W101" s="172"/>
      <c r="X101" s="188"/>
      <c r="Y101" s="104"/>
      <c r="Z101" s="104"/>
      <c r="AA101" s="104"/>
      <c r="AB101" s="113">
        <v>0</v>
      </c>
      <c r="AC101" s="82">
        <f t="shared" si="12"/>
        <v>0</v>
      </c>
      <c r="AD101" s="179"/>
      <c r="AE101" s="180"/>
      <c r="AF101" s="180"/>
      <c r="AG101" s="180"/>
      <c r="AH101" s="180"/>
      <c r="AI101" s="105"/>
      <c r="AJ101" s="103">
        <v>1</v>
      </c>
      <c r="AK101" s="72">
        <f t="shared" si="13"/>
        <v>0</v>
      </c>
    </row>
    <row r="102" spans="1:37" x14ac:dyDescent="0.25">
      <c r="A102" s="175"/>
      <c r="B102" s="182"/>
      <c r="C102" s="183"/>
      <c r="D102" s="183"/>
      <c r="E102" s="183"/>
      <c r="F102" s="193"/>
      <c r="G102" s="68" t="s">
        <v>32</v>
      </c>
      <c r="H102" s="1"/>
      <c r="I102" s="2"/>
      <c r="J102" s="189"/>
      <c r="K102" s="156"/>
      <c r="L102" s="156"/>
      <c r="M102" s="156"/>
      <c r="N102" s="156"/>
      <c r="O102" s="156"/>
      <c r="P102" s="156"/>
      <c r="Q102" s="156"/>
      <c r="R102" s="156"/>
      <c r="S102" s="156"/>
      <c r="T102" s="156"/>
      <c r="U102" s="156"/>
      <c r="V102" s="156"/>
      <c r="W102" s="156"/>
      <c r="X102" s="190"/>
      <c r="Y102" s="106"/>
      <c r="Z102" s="106"/>
      <c r="AA102" s="106"/>
      <c r="AB102" s="113">
        <v>0</v>
      </c>
      <c r="AC102" s="82">
        <f t="shared" si="12"/>
        <v>0</v>
      </c>
      <c r="AD102" s="182"/>
      <c r="AE102" s="183"/>
      <c r="AF102" s="183"/>
      <c r="AG102" s="183"/>
      <c r="AH102" s="183"/>
      <c r="AI102" s="107"/>
      <c r="AJ102" s="103">
        <v>1</v>
      </c>
      <c r="AK102" s="72">
        <f t="shared" si="13"/>
        <v>0</v>
      </c>
    </row>
    <row r="103" spans="1:37" x14ac:dyDescent="0.25">
      <c r="A103" s="175"/>
      <c r="B103" s="160" t="s">
        <v>258</v>
      </c>
      <c r="C103" s="161"/>
      <c r="D103" s="161"/>
      <c r="E103" s="161"/>
      <c r="F103" s="161"/>
      <c r="G103" s="161"/>
      <c r="H103" s="161"/>
      <c r="I103" s="161"/>
      <c r="J103" s="161"/>
      <c r="K103" s="161"/>
      <c r="L103" s="161"/>
      <c r="M103" s="161"/>
      <c r="N103" s="161"/>
      <c r="O103" s="161"/>
      <c r="P103" s="161"/>
      <c r="Q103" s="161"/>
      <c r="R103" s="161"/>
      <c r="S103" s="161"/>
      <c r="T103" s="161"/>
      <c r="U103" s="161"/>
      <c r="V103" s="161"/>
      <c r="W103" s="161"/>
      <c r="X103" s="161"/>
      <c r="Y103" s="161"/>
      <c r="Z103" s="161"/>
      <c r="AA103" s="161"/>
      <c r="AB103" s="161"/>
      <c r="AC103" s="161"/>
      <c r="AD103" s="192"/>
      <c r="AE103" s="192"/>
      <c r="AF103" s="192"/>
      <c r="AG103" s="192"/>
      <c r="AH103" s="192"/>
      <c r="AI103" s="161"/>
      <c r="AJ103" s="162"/>
      <c r="AK103" s="94">
        <f>AK96+AK97+AK98+AK99+AK100+AK101+AK102</f>
        <v>0</v>
      </c>
    </row>
    <row r="104" spans="1:37" ht="121.5" customHeight="1" x14ac:dyDescent="0.25">
      <c r="A104" s="174" t="s">
        <v>274</v>
      </c>
      <c r="B104" s="95" t="s">
        <v>93</v>
      </c>
      <c r="C104" s="95">
        <v>55000</v>
      </c>
      <c r="D104" s="1"/>
      <c r="E104" s="68" t="s">
        <v>105</v>
      </c>
      <c r="F104" s="68" t="s">
        <v>35</v>
      </c>
      <c r="G104" s="68" t="s">
        <v>37</v>
      </c>
      <c r="H104" s="1"/>
      <c r="I104" s="1"/>
      <c r="J104" s="52"/>
      <c r="K104" s="52"/>
      <c r="L104" s="151"/>
      <c r="M104" s="152"/>
      <c r="N104" s="151"/>
      <c r="O104" s="152"/>
      <c r="P104" s="151"/>
      <c r="Q104" s="152"/>
      <c r="R104" s="52"/>
      <c r="S104" s="52"/>
      <c r="T104" s="52"/>
      <c r="U104" s="52"/>
      <c r="V104" s="52"/>
      <c r="W104" s="52"/>
      <c r="X104" s="52"/>
      <c r="Y104" s="57"/>
      <c r="Z104" s="57"/>
      <c r="AA104" s="57"/>
      <c r="AB104" s="113">
        <v>0</v>
      </c>
      <c r="AC104" s="69">
        <f>AB104*16</f>
        <v>0</v>
      </c>
      <c r="AD104" s="59">
        <f>C104*48</f>
        <v>2640000</v>
      </c>
      <c r="AE104" s="115">
        <v>0</v>
      </c>
      <c r="AF104" s="70">
        <f>AD104*AE104</f>
        <v>0</v>
      </c>
      <c r="AG104" s="115">
        <v>0</v>
      </c>
      <c r="AH104" s="70">
        <f>AG104*16</f>
        <v>0</v>
      </c>
      <c r="AI104" s="69">
        <f>AC104+AF104+AH104</f>
        <v>0</v>
      </c>
      <c r="AJ104" s="71">
        <v>10</v>
      </c>
      <c r="AK104" s="72">
        <f>AI104*AJ104</f>
        <v>0</v>
      </c>
    </row>
    <row r="105" spans="1:37" ht="30" x14ac:dyDescent="0.25">
      <c r="A105" s="175"/>
      <c r="B105" s="176"/>
      <c r="C105" s="177"/>
      <c r="D105" s="177"/>
      <c r="E105" s="177"/>
      <c r="F105" s="178"/>
      <c r="G105" s="68" t="s">
        <v>36</v>
      </c>
      <c r="H105" s="1"/>
      <c r="I105" s="2"/>
      <c r="J105" s="185"/>
      <c r="K105" s="154"/>
      <c r="L105" s="154"/>
      <c r="M105" s="154"/>
      <c r="N105" s="154"/>
      <c r="O105" s="154"/>
      <c r="P105" s="154"/>
      <c r="Q105" s="154"/>
      <c r="R105" s="154"/>
      <c r="S105" s="154"/>
      <c r="T105" s="154"/>
      <c r="U105" s="154"/>
      <c r="V105" s="154"/>
      <c r="W105" s="154"/>
      <c r="X105" s="186"/>
      <c r="Y105" s="101"/>
      <c r="Z105" s="101"/>
      <c r="AA105" s="101"/>
      <c r="AB105" s="113">
        <v>0</v>
      </c>
      <c r="AC105" s="82">
        <f t="shared" ref="AC105:AC110" si="14">AB105*16</f>
        <v>0</v>
      </c>
      <c r="AD105" s="176"/>
      <c r="AE105" s="177"/>
      <c r="AF105" s="177"/>
      <c r="AG105" s="177"/>
      <c r="AH105" s="177"/>
      <c r="AI105" s="102"/>
      <c r="AJ105" s="103">
        <v>1</v>
      </c>
      <c r="AK105" s="72">
        <f t="shared" ref="AK105:AK109" si="15">AC105*AJ105</f>
        <v>0</v>
      </c>
    </row>
    <row r="106" spans="1:37" ht="30" x14ac:dyDescent="0.25">
      <c r="A106" s="175"/>
      <c r="B106" s="179"/>
      <c r="C106" s="180"/>
      <c r="D106" s="180"/>
      <c r="E106" s="180"/>
      <c r="F106" s="181"/>
      <c r="G106" s="68" t="s">
        <v>29</v>
      </c>
      <c r="H106" s="1"/>
      <c r="I106" s="2"/>
      <c r="J106" s="187"/>
      <c r="K106" s="172"/>
      <c r="L106" s="172"/>
      <c r="M106" s="172"/>
      <c r="N106" s="172"/>
      <c r="O106" s="172"/>
      <c r="P106" s="172"/>
      <c r="Q106" s="172"/>
      <c r="R106" s="172"/>
      <c r="S106" s="172"/>
      <c r="T106" s="172"/>
      <c r="U106" s="172"/>
      <c r="V106" s="172"/>
      <c r="W106" s="172"/>
      <c r="X106" s="188"/>
      <c r="Y106" s="104"/>
      <c r="Z106" s="104"/>
      <c r="AA106" s="104"/>
      <c r="AB106" s="113">
        <v>0</v>
      </c>
      <c r="AC106" s="82">
        <f t="shared" si="14"/>
        <v>0</v>
      </c>
      <c r="AD106" s="179"/>
      <c r="AE106" s="180"/>
      <c r="AF106" s="180"/>
      <c r="AG106" s="180"/>
      <c r="AH106" s="180"/>
      <c r="AI106" s="105"/>
      <c r="AJ106" s="103">
        <v>1</v>
      </c>
      <c r="AK106" s="72">
        <f t="shared" si="15"/>
        <v>0</v>
      </c>
    </row>
    <row r="107" spans="1:37" ht="30" x14ac:dyDescent="0.25">
      <c r="A107" s="175"/>
      <c r="B107" s="179"/>
      <c r="C107" s="180"/>
      <c r="D107" s="180"/>
      <c r="E107" s="180"/>
      <c r="F107" s="181"/>
      <c r="G107" s="68" t="s">
        <v>30</v>
      </c>
      <c r="H107" s="1"/>
      <c r="I107" s="2"/>
      <c r="J107" s="187"/>
      <c r="K107" s="172"/>
      <c r="L107" s="172"/>
      <c r="M107" s="172"/>
      <c r="N107" s="172"/>
      <c r="O107" s="172"/>
      <c r="P107" s="172"/>
      <c r="Q107" s="172"/>
      <c r="R107" s="172"/>
      <c r="S107" s="172"/>
      <c r="T107" s="172"/>
      <c r="U107" s="172"/>
      <c r="V107" s="172"/>
      <c r="W107" s="172"/>
      <c r="X107" s="188"/>
      <c r="Y107" s="104"/>
      <c r="Z107" s="104"/>
      <c r="AA107" s="104"/>
      <c r="AB107" s="113">
        <v>0</v>
      </c>
      <c r="AC107" s="82">
        <f t="shared" si="14"/>
        <v>0</v>
      </c>
      <c r="AD107" s="179"/>
      <c r="AE107" s="180"/>
      <c r="AF107" s="180"/>
      <c r="AG107" s="180"/>
      <c r="AH107" s="180"/>
      <c r="AI107" s="105"/>
      <c r="AJ107" s="103">
        <v>1</v>
      </c>
      <c r="AK107" s="72">
        <f t="shared" si="15"/>
        <v>0</v>
      </c>
    </row>
    <row r="108" spans="1:37" x14ac:dyDescent="0.25">
      <c r="A108" s="175"/>
      <c r="B108" s="179"/>
      <c r="C108" s="180"/>
      <c r="D108" s="180"/>
      <c r="E108" s="180"/>
      <c r="F108" s="181"/>
      <c r="G108" s="68" t="s">
        <v>31</v>
      </c>
      <c r="H108" s="1"/>
      <c r="I108" s="2"/>
      <c r="J108" s="187"/>
      <c r="K108" s="172"/>
      <c r="L108" s="172"/>
      <c r="M108" s="172"/>
      <c r="N108" s="172"/>
      <c r="O108" s="172"/>
      <c r="P108" s="172"/>
      <c r="Q108" s="172"/>
      <c r="R108" s="172"/>
      <c r="S108" s="172"/>
      <c r="T108" s="172"/>
      <c r="U108" s="172"/>
      <c r="V108" s="172"/>
      <c r="W108" s="172"/>
      <c r="X108" s="188"/>
      <c r="Y108" s="104"/>
      <c r="Z108" s="104"/>
      <c r="AA108" s="104"/>
      <c r="AB108" s="113">
        <v>0</v>
      </c>
      <c r="AC108" s="82">
        <f t="shared" si="14"/>
        <v>0</v>
      </c>
      <c r="AD108" s="179"/>
      <c r="AE108" s="180"/>
      <c r="AF108" s="180"/>
      <c r="AG108" s="180"/>
      <c r="AH108" s="180"/>
      <c r="AI108" s="105"/>
      <c r="AJ108" s="103">
        <v>1</v>
      </c>
      <c r="AK108" s="72">
        <f t="shared" si="15"/>
        <v>0</v>
      </c>
    </row>
    <row r="109" spans="1:37" x14ac:dyDescent="0.25">
      <c r="A109" s="175"/>
      <c r="B109" s="179"/>
      <c r="C109" s="180"/>
      <c r="D109" s="180"/>
      <c r="E109" s="180"/>
      <c r="F109" s="181"/>
      <c r="G109" s="68" t="s">
        <v>23</v>
      </c>
      <c r="H109" s="1"/>
      <c r="I109" s="2"/>
      <c r="J109" s="187"/>
      <c r="K109" s="172"/>
      <c r="L109" s="172"/>
      <c r="M109" s="172"/>
      <c r="N109" s="172"/>
      <c r="O109" s="172"/>
      <c r="P109" s="172"/>
      <c r="Q109" s="172"/>
      <c r="R109" s="172"/>
      <c r="S109" s="172"/>
      <c r="T109" s="172"/>
      <c r="U109" s="172"/>
      <c r="V109" s="172"/>
      <c r="W109" s="172"/>
      <c r="X109" s="188"/>
      <c r="Y109" s="104"/>
      <c r="Z109" s="104"/>
      <c r="AA109" s="104"/>
      <c r="AB109" s="113">
        <v>0</v>
      </c>
      <c r="AC109" s="82">
        <f t="shared" si="14"/>
        <v>0</v>
      </c>
      <c r="AD109" s="179"/>
      <c r="AE109" s="180"/>
      <c r="AF109" s="180"/>
      <c r="AG109" s="180"/>
      <c r="AH109" s="180"/>
      <c r="AI109" s="105"/>
      <c r="AJ109" s="103">
        <v>1</v>
      </c>
      <c r="AK109" s="72">
        <f t="shared" si="15"/>
        <v>0</v>
      </c>
    </row>
    <row r="110" spans="1:37" x14ac:dyDescent="0.25">
      <c r="A110" s="175"/>
      <c r="B110" s="182"/>
      <c r="C110" s="183"/>
      <c r="D110" s="183"/>
      <c r="E110" s="183"/>
      <c r="F110" s="193"/>
      <c r="G110" s="68" t="s">
        <v>32</v>
      </c>
      <c r="H110" s="1"/>
      <c r="I110" s="2"/>
      <c r="J110" s="189"/>
      <c r="K110" s="156"/>
      <c r="L110" s="156"/>
      <c r="M110" s="156"/>
      <c r="N110" s="156"/>
      <c r="O110" s="156"/>
      <c r="P110" s="156"/>
      <c r="Q110" s="156"/>
      <c r="R110" s="156"/>
      <c r="S110" s="156"/>
      <c r="T110" s="156"/>
      <c r="U110" s="156"/>
      <c r="V110" s="156"/>
      <c r="W110" s="156"/>
      <c r="X110" s="190"/>
      <c r="Y110" s="106"/>
      <c r="Z110" s="106"/>
      <c r="AA110" s="106"/>
      <c r="AB110" s="113">
        <v>0</v>
      </c>
      <c r="AC110" s="82">
        <f t="shared" si="14"/>
        <v>0</v>
      </c>
      <c r="AD110" s="182"/>
      <c r="AE110" s="183"/>
      <c r="AF110" s="183"/>
      <c r="AG110" s="183"/>
      <c r="AH110" s="183"/>
      <c r="AI110" s="107"/>
      <c r="AJ110" s="103">
        <v>1</v>
      </c>
      <c r="AK110" s="72">
        <f>AC110*AJ110</f>
        <v>0</v>
      </c>
    </row>
    <row r="111" spans="1:37" x14ac:dyDescent="0.25">
      <c r="A111" s="108"/>
      <c r="B111" s="160" t="s">
        <v>259</v>
      </c>
      <c r="C111" s="161"/>
      <c r="D111" s="161"/>
      <c r="E111" s="161"/>
      <c r="F111" s="161"/>
      <c r="G111" s="161"/>
      <c r="H111" s="161"/>
      <c r="I111" s="161"/>
      <c r="J111" s="161"/>
      <c r="K111" s="161"/>
      <c r="L111" s="161"/>
      <c r="M111" s="161"/>
      <c r="N111" s="161"/>
      <c r="O111" s="161"/>
      <c r="P111" s="161"/>
      <c r="Q111" s="161"/>
      <c r="R111" s="161"/>
      <c r="S111" s="161"/>
      <c r="T111" s="161"/>
      <c r="U111" s="161"/>
      <c r="V111" s="161"/>
      <c r="W111" s="161"/>
      <c r="X111" s="161"/>
      <c r="Y111" s="161"/>
      <c r="Z111" s="161"/>
      <c r="AA111" s="161"/>
      <c r="AB111" s="161"/>
      <c r="AC111" s="161"/>
      <c r="AD111" s="192"/>
      <c r="AE111" s="192"/>
      <c r="AF111" s="192"/>
      <c r="AG111" s="192"/>
      <c r="AH111" s="192"/>
      <c r="AI111" s="161"/>
      <c r="AJ111" s="162"/>
      <c r="AK111" s="94">
        <f>AK104+AK105+AK106+AK107+AK108+AK109+AK110</f>
        <v>0</v>
      </c>
    </row>
    <row r="112" spans="1:37" ht="26.25" x14ac:dyDescent="0.25">
      <c r="A112" s="149" t="s">
        <v>260</v>
      </c>
      <c r="B112" s="150"/>
      <c r="C112" s="150"/>
      <c r="D112" s="150"/>
      <c r="E112" s="150"/>
      <c r="F112" s="150"/>
      <c r="G112" s="150"/>
      <c r="H112" s="150"/>
      <c r="I112" s="150"/>
      <c r="J112" s="150"/>
      <c r="K112" s="150"/>
      <c r="L112" s="150"/>
      <c r="M112" s="150"/>
      <c r="N112" s="150"/>
      <c r="O112" s="150"/>
      <c r="P112" s="150"/>
      <c r="Q112" s="150"/>
      <c r="R112" s="150"/>
      <c r="S112" s="150"/>
      <c r="T112" s="150"/>
      <c r="U112" s="150"/>
      <c r="V112" s="150"/>
      <c r="W112" s="150"/>
      <c r="X112" s="150"/>
      <c r="Y112" s="150"/>
      <c r="Z112" s="150"/>
      <c r="AA112" s="150"/>
      <c r="AB112" s="150"/>
      <c r="AC112" s="150"/>
      <c r="AD112" s="150"/>
      <c r="AE112" s="150"/>
      <c r="AF112" s="150"/>
      <c r="AG112" s="150"/>
      <c r="AH112" s="150"/>
      <c r="AI112" s="150"/>
      <c r="AJ112" s="150"/>
      <c r="AK112" s="109">
        <f>AK67+AK74+AK81+AK88+AK95+AK103+AK111</f>
        <v>0</v>
      </c>
    </row>
    <row r="113" spans="1:37" x14ac:dyDescent="0.25">
      <c r="A113" s="64"/>
      <c r="B113" s="64"/>
      <c r="C113" s="64"/>
      <c r="D113" s="64"/>
      <c r="E113" s="64"/>
      <c r="F113" s="64"/>
      <c r="G113" s="64"/>
      <c r="H113" s="64"/>
      <c r="I113" s="64"/>
      <c r="J113" s="64"/>
      <c r="K113" s="64"/>
      <c r="L113" s="64"/>
      <c r="M113" s="64"/>
      <c r="N113" s="64"/>
      <c r="O113" s="64"/>
      <c r="P113" s="64"/>
      <c r="Q113" s="64"/>
      <c r="R113" s="64"/>
      <c r="S113" s="64"/>
      <c r="T113" s="64"/>
      <c r="U113" s="64"/>
      <c r="V113" s="64"/>
      <c r="W113" s="64"/>
      <c r="X113" s="64"/>
      <c r="Y113" s="64"/>
      <c r="Z113" s="64"/>
      <c r="AA113" s="64"/>
      <c r="AB113" s="64"/>
      <c r="AC113" s="64"/>
      <c r="AD113" s="64"/>
      <c r="AE113" s="64"/>
      <c r="AF113" s="64"/>
      <c r="AG113" s="64"/>
      <c r="AH113" s="64"/>
      <c r="AI113" s="64"/>
      <c r="AJ113" s="64"/>
      <c r="AK113" s="64"/>
    </row>
    <row r="114" spans="1:37" x14ac:dyDescent="0.25">
      <c r="A114" s="64"/>
      <c r="B114" s="64"/>
      <c r="C114" s="64"/>
      <c r="D114" s="64"/>
      <c r="E114" s="64"/>
      <c r="F114" s="64"/>
      <c r="G114" s="64"/>
      <c r="H114" s="64"/>
      <c r="I114" s="64"/>
      <c r="J114" s="64"/>
      <c r="K114" s="64"/>
      <c r="L114" s="64"/>
      <c r="M114" s="64"/>
      <c r="N114" s="64"/>
      <c r="O114" s="64"/>
      <c r="P114" s="64"/>
      <c r="Q114" s="64"/>
      <c r="R114" s="64"/>
      <c r="S114" s="64"/>
      <c r="T114" s="64"/>
      <c r="U114" s="64"/>
      <c r="V114" s="64"/>
      <c r="W114" s="64"/>
      <c r="X114" s="64"/>
      <c r="Y114" s="64"/>
      <c r="Z114" s="64"/>
      <c r="AA114" s="64"/>
      <c r="AB114" s="64"/>
      <c r="AC114" s="64"/>
      <c r="AD114" s="64"/>
      <c r="AE114" s="64"/>
      <c r="AF114" s="64"/>
      <c r="AG114" s="64"/>
      <c r="AH114" s="64"/>
      <c r="AI114" s="64"/>
      <c r="AJ114" s="64"/>
      <c r="AK114" s="64"/>
    </row>
    <row r="115" spans="1:37" x14ac:dyDescent="0.25">
      <c r="A115" s="64"/>
      <c r="B115" s="64"/>
      <c r="C115" s="64"/>
      <c r="D115" s="64"/>
      <c r="E115" s="64"/>
      <c r="F115" s="64"/>
      <c r="G115" s="64"/>
      <c r="H115" s="64"/>
      <c r="I115" s="64"/>
      <c r="J115" s="64"/>
      <c r="K115" s="64"/>
      <c r="L115" s="64"/>
      <c r="M115" s="64"/>
      <c r="N115" s="64"/>
      <c r="O115" s="64"/>
      <c r="P115" s="64"/>
      <c r="Q115" s="64"/>
      <c r="R115" s="64"/>
      <c r="S115" s="64"/>
      <c r="T115" s="64"/>
      <c r="U115" s="64"/>
      <c r="V115" s="64"/>
      <c r="W115" s="64"/>
      <c r="X115" s="64"/>
      <c r="Y115" s="64"/>
      <c r="Z115" s="64"/>
      <c r="AA115" s="64"/>
      <c r="AB115" s="64"/>
      <c r="AC115" s="64"/>
      <c r="AD115" s="64"/>
      <c r="AE115" s="64"/>
      <c r="AF115" s="64"/>
      <c r="AG115" s="64"/>
      <c r="AH115" s="64"/>
      <c r="AI115" s="64"/>
      <c r="AJ115" s="64"/>
      <c r="AK115" s="64"/>
    </row>
    <row r="116" spans="1:37" ht="21.75" thickBot="1" x14ac:dyDescent="0.3">
      <c r="A116" s="191" t="s">
        <v>276</v>
      </c>
      <c r="B116" s="191"/>
      <c r="C116" s="191"/>
      <c r="D116" s="191"/>
      <c r="E116" s="191"/>
      <c r="F116" s="191"/>
      <c r="G116" s="191"/>
      <c r="H116" s="191"/>
      <c r="I116" s="191"/>
      <c r="J116" s="191"/>
      <c r="K116" s="191"/>
      <c r="L116" s="191"/>
      <c r="M116" s="191"/>
      <c r="N116" s="191"/>
      <c r="O116" s="191"/>
      <c r="P116" s="191"/>
      <c r="Q116" s="191"/>
      <c r="R116" s="191"/>
      <c r="S116" s="191"/>
      <c r="T116" s="191"/>
      <c r="U116" s="191"/>
      <c r="V116" s="191"/>
      <c r="W116" s="191"/>
      <c r="X116" s="191"/>
      <c r="Y116" s="191"/>
      <c r="Z116" s="191"/>
      <c r="AA116" s="191"/>
      <c r="AB116" s="191"/>
      <c r="AC116" s="191"/>
      <c r="AD116" s="191"/>
      <c r="AE116" s="191"/>
      <c r="AF116" s="191"/>
      <c r="AG116" s="191"/>
      <c r="AH116" s="191"/>
      <c r="AI116" s="191"/>
      <c r="AJ116" s="191"/>
      <c r="AK116" s="191"/>
    </row>
    <row r="117" spans="1:37" ht="30" x14ac:dyDescent="0.25">
      <c r="A117" s="153" t="s">
        <v>102</v>
      </c>
      <c r="B117" s="153" t="s">
        <v>0</v>
      </c>
      <c r="C117" s="153" t="s">
        <v>26</v>
      </c>
      <c r="D117" s="153" t="s">
        <v>1</v>
      </c>
      <c r="E117" s="153" t="s">
        <v>2</v>
      </c>
      <c r="F117" s="153" t="s">
        <v>3</v>
      </c>
      <c r="G117" s="153" t="s">
        <v>4</v>
      </c>
      <c r="H117" s="153" t="s">
        <v>5</v>
      </c>
      <c r="I117" s="153" t="s">
        <v>6</v>
      </c>
      <c r="J117" s="153" t="s">
        <v>7</v>
      </c>
      <c r="K117" s="153"/>
      <c r="L117" s="153" t="s">
        <v>8</v>
      </c>
      <c r="M117" s="153"/>
      <c r="N117" s="153" t="s">
        <v>9</v>
      </c>
      <c r="O117" s="153"/>
      <c r="P117" s="153" t="s">
        <v>10</v>
      </c>
      <c r="Q117" s="153"/>
      <c r="R117" s="153" t="s">
        <v>11</v>
      </c>
      <c r="S117" s="153" t="s">
        <v>12</v>
      </c>
      <c r="T117" s="153" t="s">
        <v>13</v>
      </c>
      <c r="U117" s="153"/>
      <c r="V117" s="153"/>
      <c r="W117" s="153" t="s">
        <v>14</v>
      </c>
      <c r="X117" s="153"/>
      <c r="Y117" s="146" t="s">
        <v>217</v>
      </c>
      <c r="Z117" s="147"/>
      <c r="AA117" s="148"/>
      <c r="AB117" s="51" t="s">
        <v>157</v>
      </c>
      <c r="AC117" s="153" t="s">
        <v>190</v>
      </c>
      <c r="AD117" s="51" t="s">
        <v>210</v>
      </c>
      <c r="AE117" s="51" t="s">
        <v>15</v>
      </c>
      <c r="AF117" s="199" t="s">
        <v>113</v>
      </c>
      <c r="AG117" s="144" t="s">
        <v>213</v>
      </c>
      <c r="AH117" s="197" t="s">
        <v>203</v>
      </c>
      <c r="AI117" s="199" t="s">
        <v>114</v>
      </c>
      <c r="AJ117" s="153" t="s">
        <v>151</v>
      </c>
      <c r="AK117" s="153" t="s">
        <v>163</v>
      </c>
    </row>
    <row r="118" spans="1:37" ht="60" x14ac:dyDescent="0.25">
      <c r="A118" s="153"/>
      <c r="B118" s="153"/>
      <c r="C118" s="153"/>
      <c r="D118" s="153"/>
      <c r="E118" s="153"/>
      <c r="F118" s="153"/>
      <c r="G118" s="153"/>
      <c r="H118" s="153"/>
      <c r="I118" s="153"/>
      <c r="J118" s="51" t="s">
        <v>16</v>
      </c>
      <c r="K118" s="51" t="s">
        <v>17</v>
      </c>
      <c r="L118" s="153" t="s">
        <v>18</v>
      </c>
      <c r="M118" s="184"/>
      <c r="N118" s="153" t="s">
        <v>18</v>
      </c>
      <c r="O118" s="184"/>
      <c r="P118" s="153" t="s">
        <v>18</v>
      </c>
      <c r="Q118" s="184"/>
      <c r="R118" s="184"/>
      <c r="S118" s="184"/>
      <c r="T118" s="51" t="s">
        <v>25</v>
      </c>
      <c r="U118" s="51" t="s">
        <v>19</v>
      </c>
      <c r="V118" s="51" t="s">
        <v>20</v>
      </c>
      <c r="W118" s="51" t="s">
        <v>25</v>
      </c>
      <c r="X118" s="51" t="s">
        <v>19</v>
      </c>
      <c r="Y118" s="58" t="s">
        <v>104</v>
      </c>
      <c r="Z118" s="58" t="s">
        <v>24</v>
      </c>
      <c r="AA118" s="58" t="s">
        <v>218</v>
      </c>
      <c r="AB118" s="51" t="s">
        <v>58</v>
      </c>
      <c r="AC118" s="153"/>
      <c r="AD118" s="51" t="s">
        <v>18</v>
      </c>
      <c r="AE118" s="51" t="s">
        <v>18</v>
      </c>
      <c r="AF118" s="200"/>
      <c r="AG118" s="145"/>
      <c r="AH118" s="198"/>
      <c r="AI118" s="200"/>
      <c r="AJ118" s="153"/>
      <c r="AK118" s="153"/>
    </row>
    <row r="119" spans="1:37" ht="30" x14ac:dyDescent="0.25">
      <c r="A119" s="158" t="s">
        <v>275</v>
      </c>
      <c r="B119" s="59">
        <v>30</v>
      </c>
      <c r="C119" s="59">
        <v>3500</v>
      </c>
      <c r="D119" s="52"/>
      <c r="E119" s="67" t="s">
        <v>16</v>
      </c>
      <c r="F119" s="67" t="s">
        <v>22</v>
      </c>
      <c r="G119" s="68" t="s">
        <v>37</v>
      </c>
      <c r="H119" s="1"/>
      <c r="I119" s="1"/>
      <c r="J119" s="52"/>
      <c r="K119" s="52"/>
      <c r="L119" s="151"/>
      <c r="M119" s="152"/>
      <c r="N119" s="151"/>
      <c r="O119" s="152"/>
      <c r="P119" s="151"/>
      <c r="Q119" s="152"/>
      <c r="R119" s="52"/>
      <c r="S119" s="52"/>
      <c r="T119" s="52"/>
      <c r="U119" s="52"/>
      <c r="V119" s="52"/>
      <c r="W119" s="52"/>
      <c r="X119" s="52"/>
      <c r="Y119" s="57"/>
      <c r="Z119" s="57"/>
      <c r="AA119" s="57"/>
      <c r="AB119" s="113">
        <v>0</v>
      </c>
      <c r="AC119" s="69">
        <f>AB119*20</f>
        <v>0</v>
      </c>
      <c r="AD119" s="59">
        <f>C119*60</f>
        <v>210000</v>
      </c>
      <c r="AE119" s="115">
        <v>0</v>
      </c>
      <c r="AF119" s="70">
        <f>AD119*AE119</f>
        <v>0</v>
      </c>
      <c r="AG119" s="115">
        <v>0</v>
      </c>
      <c r="AH119" s="70">
        <f>AG119*20</f>
        <v>0</v>
      </c>
      <c r="AI119" s="69">
        <f>AC119+AF119+AH119</f>
        <v>0</v>
      </c>
      <c r="AJ119" s="71">
        <v>10</v>
      </c>
      <c r="AK119" s="72">
        <f>AI119*AJ119</f>
        <v>0</v>
      </c>
    </row>
    <row r="120" spans="1:37" x14ac:dyDescent="0.25">
      <c r="A120" s="159"/>
      <c r="B120" s="73"/>
      <c r="C120" s="74"/>
      <c r="D120" s="74"/>
      <c r="E120" s="75"/>
      <c r="F120" s="76"/>
      <c r="G120" s="77" t="s">
        <v>23</v>
      </c>
      <c r="H120" s="1"/>
      <c r="I120" s="2"/>
      <c r="J120" s="78"/>
      <c r="K120" s="79"/>
      <c r="L120" s="154"/>
      <c r="M120" s="155"/>
      <c r="N120" s="154"/>
      <c r="O120" s="155"/>
      <c r="P120" s="154"/>
      <c r="Q120" s="155"/>
      <c r="R120" s="79"/>
      <c r="S120" s="79"/>
      <c r="T120" s="79"/>
      <c r="U120" s="79"/>
      <c r="V120" s="79"/>
      <c r="W120" s="79"/>
      <c r="X120" s="81"/>
      <c r="Y120" s="101"/>
      <c r="Z120" s="101"/>
      <c r="AA120" s="101"/>
      <c r="AB120" s="113">
        <v>0</v>
      </c>
      <c r="AC120" s="82">
        <f t="shared" ref="AC120:AC149" si="16">AB120*20</f>
        <v>0</v>
      </c>
      <c r="AD120" s="73"/>
      <c r="AE120" s="83"/>
      <c r="AF120" s="83"/>
      <c r="AG120" s="83"/>
      <c r="AH120" s="83"/>
      <c r="AI120" s="110"/>
      <c r="AJ120" s="103">
        <v>1</v>
      </c>
      <c r="AK120" s="72">
        <f>AC120*AJ120</f>
        <v>0</v>
      </c>
    </row>
    <row r="121" spans="1:37" x14ac:dyDescent="0.25">
      <c r="A121" s="159"/>
      <c r="B121" s="85"/>
      <c r="C121" s="86"/>
      <c r="D121" s="86"/>
      <c r="E121" s="87"/>
      <c r="F121" s="88"/>
      <c r="G121" s="77" t="s">
        <v>38</v>
      </c>
      <c r="H121" s="1"/>
      <c r="I121" s="2"/>
      <c r="J121" s="89"/>
      <c r="K121" s="90"/>
      <c r="L121" s="156"/>
      <c r="M121" s="157"/>
      <c r="N121" s="156"/>
      <c r="O121" s="157"/>
      <c r="P121" s="156"/>
      <c r="Q121" s="157"/>
      <c r="R121" s="90"/>
      <c r="S121" s="90"/>
      <c r="T121" s="90"/>
      <c r="U121" s="90"/>
      <c r="V121" s="90"/>
      <c r="W121" s="90"/>
      <c r="X121" s="92"/>
      <c r="Y121" s="106"/>
      <c r="Z121" s="106"/>
      <c r="AA121" s="106"/>
      <c r="AB121" s="113">
        <v>0</v>
      </c>
      <c r="AC121" s="82">
        <f t="shared" si="16"/>
        <v>0</v>
      </c>
      <c r="AD121" s="85"/>
      <c r="AE121" s="93"/>
      <c r="AF121" s="93"/>
      <c r="AG121" s="93"/>
      <c r="AH121" s="93"/>
      <c r="AI121" s="111"/>
      <c r="AJ121" s="103">
        <v>1</v>
      </c>
      <c r="AK121" s="72">
        <f>AC121*AJ121</f>
        <v>0</v>
      </c>
    </row>
    <row r="122" spans="1:37" x14ac:dyDescent="0.25">
      <c r="A122" s="158"/>
      <c r="B122" s="194" t="s">
        <v>277</v>
      </c>
      <c r="C122" s="192"/>
      <c r="D122" s="192"/>
      <c r="E122" s="192"/>
      <c r="F122" s="192"/>
      <c r="G122" s="161"/>
      <c r="H122" s="161"/>
      <c r="I122" s="161"/>
      <c r="J122" s="192"/>
      <c r="K122" s="192"/>
      <c r="L122" s="192"/>
      <c r="M122" s="192"/>
      <c r="N122" s="192"/>
      <c r="O122" s="192"/>
      <c r="P122" s="192"/>
      <c r="Q122" s="192"/>
      <c r="R122" s="192"/>
      <c r="S122" s="192"/>
      <c r="T122" s="192"/>
      <c r="U122" s="192"/>
      <c r="V122" s="192"/>
      <c r="W122" s="192"/>
      <c r="X122" s="192"/>
      <c r="Y122" s="192"/>
      <c r="Z122" s="192"/>
      <c r="AA122" s="192"/>
      <c r="AB122" s="161"/>
      <c r="AC122" s="161"/>
      <c r="AD122" s="192"/>
      <c r="AE122" s="192"/>
      <c r="AF122" s="192"/>
      <c r="AG122" s="192"/>
      <c r="AH122" s="192"/>
      <c r="AI122" s="192"/>
      <c r="AJ122" s="162"/>
      <c r="AK122" s="94">
        <f>AK119+AK120+AK121</f>
        <v>0</v>
      </c>
    </row>
    <row r="123" spans="1:37" ht="30" x14ac:dyDescent="0.25">
      <c r="A123" s="174" t="s">
        <v>281</v>
      </c>
      <c r="B123" s="95" t="s">
        <v>96</v>
      </c>
      <c r="C123" s="95">
        <v>6500</v>
      </c>
      <c r="D123" s="1"/>
      <c r="E123" s="68" t="s">
        <v>105</v>
      </c>
      <c r="F123" s="68" t="s">
        <v>27</v>
      </c>
      <c r="G123" s="68" t="s">
        <v>37</v>
      </c>
      <c r="H123" s="1"/>
      <c r="I123" s="1"/>
      <c r="J123" s="52"/>
      <c r="K123" s="52"/>
      <c r="L123" s="151"/>
      <c r="M123" s="152"/>
      <c r="N123" s="151"/>
      <c r="O123" s="152"/>
      <c r="P123" s="151"/>
      <c r="Q123" s="152"/>
      <c r="R123" s="52"/>
      <c r="S123" s="52"/>
      <c r="T123" s="52"/>
      <c r="U123" s="52"/>
      <c r="V123" s="52"/>
      <c r="W123" s="52"/>
      <c r="X123" s="52"/>
      <c r="Y123" s="57"/>
      <c r="Z123" s="57"/>
      <c r="AA123" s="57"/>
      <c r="AB123" s="113">
        <v>0</v>
      </c>
      <c r="AC123" s="69">
        <f t="shared" si="16"/>
        <v>0</v>
      </c>
      <c r="AD123" s="59">
        <f>C123*60</f>
        <v>390000</v>
      </c>
      <c r="AE123" s="115">
        <v>0</v>
      </c>
      <c r="AF123" s="70">
        <f>AD123*AE123</f>
        <v>0</v>
      </c>
      <c r="AG123" s="115">
        <v>0</v>
      </c>
      <c r="AH123" s="70">
        <f>AG123*20</f>
        <v>0</v>
      </c>
      <c r="AI123" s="69">
        <f>AC123+AF123+AH123</f>
        <v>0</v>
      </c>
      <c r="AJ123" s="71">
        <v>25</v>
      </c>
      <c r="AK123" s="72">
        <f>AI123*AJ123</f>
        <v>0</v>
      </c>
    </row>
    <row r="124" spans="1:37" ht="30" x14ac:dyDescent="0.25">
      <c r="A124" s="175"/>
      <c r="B124" s="176"/>
      <c r="C124" s="177"/>
      <c r="D124" s="177"/>
      <c r="E124" s="177"/>
      <c r="F124" s="178"/>
      <c r="G124" s="68" t="s">
        <v>28</v>
      </c>
      <c r="H124" s="1"/>
      <c r="I124" s="2"/>
      <c r="J124" s="78"/>
      <c r="K124" s="79"/>
      <c r="L124" s="154"/>
      <c r="M124" s="155"/>
      <c r="N124" s="154"/>
      <c r="O124" s="155"/>
      <c r="P124" s="154"/>
      <c r="Q124" s="155"/>
      <c r="R124" s="79"/>
      <c r="S124" s="79"/>
      <c r="T124" s="79"/>
      <c r="U124" s="79"/>
      <c r="V124" s="79"/>
      <c r="W124" s="79"/>
      <c r="X124" s="81"/>
      <c r="Y124" s="101"/>
      <c r="Z124" s="101"/>
      <c r="AA124" s="101"/>
      <c r="AB124" s="113">
        <v>0</v>
      </c>
      <c r="AC124" s="82">
        <f t="shared" si="16"/>
        <v>0</v>
      </c>
      <c r="AD124" s="176"/>
      <c r="AE124" s="177"/>
      <c r="AF124" s="177"/>
      <c r="AG124" s="177"/>
      <c r="AH124" s="177"/>
      <c r="AI124" s="102"/>
      <c r="AJ124" s="103">
        <v>1</v>
      </c>
      <c r="AK124" s="72">
        <f>AC124*AJ124</f>
        <v>0</v>
      </c>
    </row>
    <row r="125" spans="1:37" ht="30" x14ac:dyDescent="0.25">
      <c r="A125" s="175"/>
      <c r="B125" s="179"/>
      <c r="C125" s="180"/>
      <c r="D125" s="180"/>
      <c r="E125" s="180"/>
      <c r="F125" s="181"/>
      <c r="G125" s="68" t="s">
        <v>29</v>
      </c>
      <c r="H125" s="1"/>
      <c r="I125" s="2"/>
      <c r="J125" s="97"/>
      <c r="K125" s="98"/>
      <c r="L125" s="172"/>
      <c r="M125" s="173"/>
      <c r="N125" s="172"/>
      <c r="O125" s="173"/>
      <c r="P125" s="172"/>
      <c r="Q125" s="173"/>
      <c r="R125" s="98"/>
      <c r="S125" s="98"/>
      <c r="T125" s="98"/>
      <c r="U125" s="98"/>
      <c r="V125" s="98"/>
      <c r="W125" s="98"/>
      <c r="X125" s="100"/>
      <c r="Y125" s="104"/>
      <c r="Z125" s="104"/>
      <c r="AA125" s="104"/>
      <c r="AB125" s="113">
        <v>0</v>
      </c>
      <c r="AC125" s="82">
        <f t="shared" si="16"/>
        <v>0</v>
      </c>
      <c r="AD125" s="179"/>
      <c r="AE125" s="180"/>
      <c r="AF125" s="180"/>
      <c r="AG125" s="180"/>
      <c r="AH125" s="180"/>
      <c r="AI125" s="105"/>
      <c r="AJ125" s="103">
        <v>1</v>
      </c>
      <c r="AK125" s="72">
        <f>AC125*AJ125</f>
        <v>0</v>
      </c>
    </row>
    <row r="126" spans="1:37" ht="30" x14ac:dyDescent="0.25">
      <c r="A126" s="175"/>
      <c r="B126" s="179"/>
      <c r="C126" s="180"/>
      <c r="D126" s="180"/>
      <c r="E126" s="180"/>
      <c r="F126" s="181"/>
      <c r="G126" s="68" t="s">
        <v>30</v>
      </c>
      <c r="H126" s="1"/>
      <c r="I126" s="2"/>
      <c r="J126" s="97"/>
      <c r="K126" s="98"/>
      <c r="L126" s="172"/>
      <c r="M126" s="173"/>
      <c r="N126" s="172"/>
      <c r="O126" s="173"/>
      <c r="P126" s="172"/>
      <c r="Q126" s="173"/>
      <c r="R126" s="98"/>
      <c r="S126" s="98"/>
      <c r="T126" s="98"/>
      <c r="U126" s="98"/>
      <c r="V126" s="98"/>
      <c r="W126" s="98"/>
      <c r="X126" s="100"/>
      <c r="Y126" s="104"/>
      <c r="Z126" s="104"/>
      <c r="AA126" s="104"/>
      <c r="AB126" s="113">
        <v>0</v>
      </c>
      <c r="AC126" s="82">
        <f t="shared" si="16"/>
        <v>0</v>
      </c>
      <c r="AD126" s="179"/>
      <c r="AE126" s="180"/>
      <c r="AF126" s="180"/>
      <c r="AG126" s="180"/>
      <c r="AH126" s="180"/>
      <c r="AI126" s="105"/>
      <c r="AJ126" s="103">
        <v>1</v>
      </c>
      <c r="AK126" s="72">
        <f>AC126*AJ126</f>
        <v>0</v>
      </c>
    </row>
    <row r="127" spans="1:37" x14ac:dyDescent="0.25">
      <c r="A127" s="175"/>
      <c r="B127" s="179"/>
      <c r="C127" s="180"/>
      <c r="D127" s="180"/>
      <c r="E127" s="180"/>
      <c r="F127" s="181"/>
      <c r="G127" s="68" t="s">
        <v>31</v>
      </c>
      <c r="H127" s="1"/>
      <c r="I127" s="2"/>
      <c r="J127" s="97"/>
      <c r="K127" s="98"/>
      <c r="L127" s="172"/>
      <c r="M127" s="173"/>
      <c r="N127" s="172"/>
      <c r="O127" s="173"/>
      <c r="P127" s="172"/>
      <c r="Q127" s="173"/>
      <c r="R127" s="98"/>
      <c r="S127" s="98"/>
      <c r="T127" s="98"/>
      <c r="U127" s="98"/>
      <c r="V127" s="98"/>
      <c r="W127" s="98"/>
      <c r="X127" s="100"/>
      <c r="Y127" s="104"/>
      <c r="Z127" s="104"/>
      <c r="AA127" s="104"/>
      <c r="AB127" s="113">
        <v>0</v>
      </c>
      <c r="AC127" s="82">
        <f t="shared" si="16"/>
        <v>0</v>
      </c>
      <c r="AD127" s="179"/>
      <c r="AE127" s="180"/>
      <c r="AF127" s="180"/>
      <c r="AG127" s="180"/>
      <c r="AH127" s="180"/>
      <c r="AI127" s="105"/>
      <c r="AJ127" s="103">
        <v>1</v>
      </c>
      <c r="AK127" s="72">
        <f>AC127*AJ127</f>
        <v>0</v>
      </c>
    </row>
    <row r="128" spans="1:37" x14ac:dyDescent="0.25">
      <c r="A128" s="175"/>
      <c r="B128" s="179"/>
      <c r="C128" s="180"/>
      <c r="D128" s="180"/>
      <c r="E128" s="180"/>
      <c r="F128" s="181"/>
      <c r="G128" s="68" t="s">
        <v>23</v>
      </c>
      <c r="H128" s="1"/>
      <c r="I128" s="2"/>
      <c r="J128" s="89"/>
      <c r="K128" s="90"/>
      <c r="L128" s="156"/>
      <c r="M128" s="157"/>
      <c r="N128" s="156"/>
      <c r="O128" s="157"/>
      <c r="P128" s="156"/>
      <c r="Q128" s="157"/>
      <c r="R128" s="90"/>
      <c r="S128" s="90"/>
      <c r="T128" s="90"/>
      <c r="U128" s="90"/>
      <c r="V128" s="90"/>
      <c r="W128" s="90"/>
      <c r="X128" s="92"/>
      <c r="Y128" s="106"/>
      <c r="Z128" s="106"/>
      <c r="AA128" s="106"/>
      <c r="AB128" s="113">
        <v>0</v>
      </c>
      <c r="AC128" s="82">
        <f t="shared" si="16"/>
        <v>0</v>
      </c>
      <c r="AD128" s="182"/>
      <c r="AE128" s="183"/>
      <c r="AF128" s="183"/>
      <c r="AG128" s="183"/>
      <c r="AH128" s="183"/>
      <c r="AI128" s="107"/>
      <c r="AJ128" s="103">
        <v>1</v>
      </c>
      <c r="AK128" s="72">
        <f>AC128*AJ128</f>
        <v>0</v>
      </c>
    </row>
    <row r="129" spans="1:37" x14ac:dyDescent="0.25">
      <c r="A129" s="175"/>
      <c r="B129" s="194" t="s">
        <v>278</v>
      </c>
      <c r="C129" s="192"/>
      <c r="D129" s="192"/>
      <c r="E129" s="192"/>
      <c r="F129" s="192"/>
      <c r="G129" s="161"/>
      <c r="H129" s="161"/>
      <c r="I129" s="161"/>
      <c r="J129" s="192"/>
      <c r="K129" s="192"/>
      <c r="L129" s="192"/>
      <c r="M129" s="192"/>
      <c r="N129" s="192"/>
      <c r="O129" s="192"/>
      <c r="P129" s="192"/>
      <c r="Q129" s="192"/>
      <c r="R129" s="192"/>
      <c r="S129" s="192"/>
      <c r="T129" s="192"/>
      <c r="U129" s="192"/>
      <c r="V129" s="192"/>
      <c r="W129" s="192"/>
      <c r="X129" s="192"/>
      <c r="Y129" s="192"/>
      <c r="Z129" s="192"/>
      <c r="AA129" s="192"/>
      <c r="AB129" s="161"/>
      <c r="AC129" s="161"/>
      <c r="AD129" s="192"/>
      <c r="AE129" s="192"/>
      <c r="AF129" s="192"/>
      <c r="AG129" s="192"/>
      <c r="AH129" s="192"/>
      <c r="AI129" s="192"/>
      <c r="AJ129" s="162"/>
      <c r="AK129" s="94">
        <f>AK123+AK124+AK125+AK126+AK127+AK128</f>
        <v>0</v>
      </c>
    </row>
    <row r="130" spans="1:37" ht="90" x14ac:dyDescent="0.25">
      <c r="A130" s="174" t="s">
        <v>282</v>
      </c>
      <c r="B130" s="95" t="s">
        <v>97</v>
      </c>
      <c r="C130" s="95">
        <v>15000</v>
      </c>
      <c r="D130" s="1"/>
      <c r="E130" s="68" t="s">
        <v>105</v>
      </c>
      <c r="F130" s="68" t="s">
        <v>110</v>
      </c>
      <c r="G130" s="68" t="s">
        <v>37</v>
      </c>
      <c r="H130" s="1"/>
      <c r="I130" s="1"/>
      <c r="J130" s="52"/>
      <c r="K130" s="52"/>
      <c r="L130" s="151"/>
      <c r="M130" s="152"/>
      <c r="N130" s="151"/>
      <c r="O130" s="152"/>
      <c r="P130" s="151"/>
      <c r="Q130" s="152"/>
      <c r="R130" s="52"/>
      <c r="S130" s="52"/>
      <c r="T130" s="52"/>
      <c r="U130" s="52"/>
      <c r="V130" s="52"/>
      <c r="W130" s="52"/>
      <c r="X130" s="52"/>
      <c r="Y130" s="57"/>
      <c r="Z130" s="57"/>
      <c r="AA130" s="57"/>
      <c r="AB130" s="113">
        <v>0</v>
      </c>
      <c r="AC130" s="69">
        <f t="shared" si="16"/>
        <v>0</v>
      </c>
      <c r="AD130" s="59">
        <f>C130*60</f>
        <v>900000</v>
      </c>
      <c r="AE130" s="115">
        <v>0</v>
      </c>
      <c r="AF130" s="70">
        <f>AD130*AE130</f>
        <v>0</v>
      </c>
      <c r="AG130" s="115">
        <v>0</v>
      </c>
      <c r="AH130" s="70">
        <f>AG130*20</f>
        <v>0</v>
      </c>
      <c r="AI130" s="69">
        <f>AC130+AF130+AH130</f>
        <v>0</v>
      </c>
      <c r="AJ130" s="71">
        <v>28</v>
      </c>
      <c r="AK130" s="72">
        <f>AI130*AJ130</f>
        <v>0</v>
      </c>
    </row>
    <row r="131" spans="1:37" ht="30" x14ac:dyDescent="0.25">
      <c r="A131" s="175"/>
      <c r="B131" s="176"/>
      <c r="C131" s="177"/>
      <c r="D131" s="177"/>
      <c r="E131" s="177"/>
      <c r="F131" s="178"/>
      <c r="G131" s="68" t="s">
        <v>29</v>
      </c>
      <c r="H131" s="1"/>
      <c r="I131" s="2"/>
      <c r="J131" s="78"/>
      <c r="K131" s="79"/>
      <c r="L131" s="154"/>
      <c r="M131" s="155"/>
      <c r="N131" s="154"/>
      <c r="O131" s="155"/>
      <c r="P131" s="154"/>
      <c r="Q131" s="155"/>
      <c r="R131" s="79"/>
      <c r="S131" s="79"/>
      <c r="T131" s="79"/>
      <c r="U131" s="79"/>
      <c r="V131" s="79"/>
      <c r="W131" s="79"/>
      <c r="X131" s="81"/>
      <c r="Y131" s="101"/>
      <c r="Z131" s="101"/>
      <c r="AA131" s="101"/>
      <c r="AB131" s="113">
        <v>0</v>
      </c>
      <c r="AC131" s="82">
        <f t="shared" si="16"/>
        <v>0</v>
      </c>
      <c r="AD131" s="176"/>
      <c r="AE131" s="177"/>
      <c r="AF131" s="177"/>
      <c r="AG131" s="177"/>
      <c r="AH131" s="177"/>
      <c r="AI131" s="102"/>
      <c r="AJ131" s="103">
        <v>1</v>
      </c>
      <c r="AK131" s="72">
        <f>AC131*AJ131</f>
        <v>0</v>
      </c>
    </row>
    <row r="132" spans="1:37" ht="30" x14ac:dyDescent="0.25">
      <c r="A132" s="175"/>
      <c r="B132" s="179"/>
      <c r="C132" s="180"/>
      <c r="D132" s="180"/>
      <c r="E132" s="180"/>
      <c r="F132" s="181"/>
      <c r="G132" s="68" t="s">
        <v>30</v>
      </c>
      <c r="H132" s="1"/>
      <c r="I132" s="2"/>
      <c r="J132" s="97"/>
      <c r="K132" s="98"/>
      <c r="L132" s="172"/>
      <c r="M132" s="173"/>
      <c r="N132" s="172"/>
      <c r="O132" s="173"/>
      <c r="P132" s="172"/>
      <c r="Q132" s="173"/>
      <c r="R132" s="98"/>
      <c r="S132" s="98"/>
      <c r="T132" s="98"/>
      <c r="U132" s="98"/>
      <c r="V132" s="98"/>
      <c r="W132" s="98"/>
      <c r="X132" s="100"/>
      <c r="Y132" s="104"/>
      <c r="Z132" s="104"/>
      <c r="AA132" s="104"/>
      <c r="AB132" s="113">
        <v>0</v>
      </c>
      <c r="AC132" s="82">
        <f t="shared" si="16"/>
        <v>0</v>
      </c>
      <c r="AD132" s="179"/>
      <c r="AE132" s="180"/>
      <c r="AF132" s="180"/>
      <c r="AG132" s="180"/>
      <c r="AH132" s="180"/>
      <c r="AI132" s="105"/>
      <c r="AJ132" s="103">
        <v>1</v>
      </c>
      <c r="AK132" s="72">
        <f>AC132*AJ132</f>
        <v>0</v>
      </c>
    </row>
    <row r="133" spans="1:37" x14ac:dyDescent="0.25">
      <c r="A133" s="175"/>
      <c r="B133" s="179"/>
      <c r="C133" s="180"/>
      <c r="D133" s="180"/>
      <c r="E133" s="180"/>
      <c r="F133" s="181"/>
      <c r="G133" s="68" t="s">
        <v>31</v>
      </c>
      <c r="H133" s="1"/>
      <c r="I133" s="2"/>
      <c r="J133" s="97"/>
      <c r="K133" s="98"/>
      <c r="L133" s="172"/>
      <c r="M133" s="173"/>
      <c r="N133" s="172"/>
      <c r="O133" s="173"/>
      <c r="P133" s="172"/>
      <c r="Q133" s="173"/>
      <c r="R133" s="98"/>
      <c r="S133" s="98"/>
      <c r="T133" s="98"/>
      <c r="U133" s="98"/>
      <c r="V133" s="98"/>
      <c r="W133" s="98"/>
      <c r="X133" s="100"/>
      <c r="Y133" s="104"/>
      <c r="Z133" s="104"/>
      <c r="AA133" s="104"/>
      <c r="AB133" s="113">
        <v>0</v>
      </c>
      <c r="AC133" s="82">
        <f t="shared" si="16"/>
        <v>0</v>
      </c>
      <c r="AD133" s="179"/>
      <c r="AE133" s="180"/>
      <c r="AF133" s="180"/>
      <c r="AG133" s="180"/>
      <c r="AH133" s="180"/>
      <c r="AI133" s="105"/>
      <c r="AJ133" s="103">
        <v>1</v>
      </c>
      <c r="AK133" s="72">
        <f>AC133*AJ133</f>
        <v>0</v>
      </c>
    </row>
    <row r="134" spans="1:37" x14ac:dyDescent="0.25">
      <c r="A134" s="175"/>
      <c r="B134" s="179"/>
      <c r="C134" s="180"/>
      <c r="D134" s="180"/>
      <c r="E134" s="180"/>
      <c r="F134" s="181"/>
      <c r="G134" s="68" t="s">
        <v>23</v>
      </c>
      <c r="H134" s="1"/>
      <c r="I134" s="2"/>
      <c r="J134" s="97"/>
      <c r="K134" s="98"/>
      <c r="L134" s="172"/>
      <c r="M134" s="173"/>
      <c r="N134" s="172"/>
      <c r="O134" s="173"/>
      <c r="P134" s="172"/>
      <c r="Q134" s="173"/>
      <c r="R134" s="98"/>
      <c r="S134" s="98"/>
      <c r="T134" s="98"/>
      <c r="U134" s="98"/>
      <c r="V134" s="98"/>
      <c r="W134" s="98"/>
      <c r="X134" s="100"/>
      <c r="Y134" s="104"/>
      <c r="Z134" s="104"/>
      <c r="AA134" s="104"/>
      <c r="AB134" s="113">
        <v>0</v>
      </c>
      <c r="AC134" s="82">
        <f t="shared" si="16"/>
        <v>0</v>
      </c>
      <c r="AD134" s="179"/>
      <c r="AE134" s="180"/>
      <c r="AF134" s="180"/>
      <c r="AG134" s="180"/>
      <c r="AH134" s="180"/>
      <c r="AI134" s="105"/>
      <c r="AJ134" s="103">
        <v>1</v>
      </c>
      <c r="AK134" s="72">
        <f>AC134*AJ134</f>
        <v>0</v>
      </c>
    </row>
    <row r="135" spans="1:37" x14ac:dyDescent="0.25">
      <c r="A135" s="175"/>
      <c r="B135" s="179"/>
      <c r="C135" s="180"/>
      <c r="D135" s="180"/>
      <c r="E135" s="180"/>
      <c r="F135" s="181"/>
      <c r="G135" s="68" t="s">
        <v>32</v>
      </c>
      <c r="H135" s="1"/>
      <c r="I135" s="2"/>
      <c r="J135" s="89"/>
      <c r="K135" s="90"/>
      <c r="L135" s="156"/>
      <c r="M135" s="157"/>
      <c r="N135" s="156"/>
      <c r="O135" s="157"/>
      <c r="P135" s="156"/>
      <c r="Q135" s="157"/>
      <c r="R135" s="90"/>
      <c r="S135" s="90"/>
      <c r="T135" s="90"/>
      <c r="U135" s="90"/>
      <c r="V135" s="90"/>
      <c r="W135" s="90"/>
      <c r="X135" s="92"/>
      <c r="Y135" s="106"/>
      <c r="Z135" s="106"/>
      <c r="AA135" s="106"/>
      <c r="AB135" s="113">
        <v>0</v>
      </c>
      <c r="AC135" s="82">
        <f t="shared" si="16"/>
        <v>0</v>
      </c>
      <c r="AD135" s="182"/>
      <c r="AE135" s="183"/>
      <c r="AF135" s="183"/>
      <c r="AG135" s="183"/>
      <c r="AH135" s="183"/>
      <c r="AI135" s="107"/>
      <c r="AJ135" s="103">
        <v>1</v>
      </c>
      <c r="AK135" s="72">
        <f>AC135*AJ135</f>
        <v>0</v>
      </c>
    </row>
    <row r="136" spans="1:37" x14ac:dyDescent="0.25">
      <c r="A136" s="175"/>
      <c r="B136" s="160" t="s">
        <v>279</v>
      </c>
      <c r="C136" s="161"/>
      <c r="D136" s="161"/>
      <c r="E136" s="161"/>
      <c r="F136" s="161"/>
      <c r="G136" s="161"/>
      <c r="H136" s="161"/>
      <c r="I136" s="161"/>
      <c r="J136" s="161"/>
      <c r="K136" s="161"/>
      <c r="L136" s="161"/>
      <c r="M136" s="161"/>
      <c r="N136" s="161"/>
      <c r="O136" s="161"/>
      <c r="P136" s="161"/>
      <c r="Q136" s="161"/>
      <c r="R136" s="161"/>
      <c r="S136" s="161"/>
      <c r="T136" s="161"/>
      <c r="U136" s="161"/>
      <c r="V136" s="161"/>
      <c r="W136" s="161"/>
      <c r="X136" s="161"/>
      <c r="Y136" s="161"/>
      <c r="Z136" s="161"/>
      <c r="AA136" s="161"/>
      <c r="AB136" s="161"/>
      <c r="AC136" s="161"/>
      <c r="AD136" s="192"/>
      <c r="AE136" s="192"/>
      <c r="AF136" s="192"/>
      <c r="AG136" s="192"/>
      <c r="AH136" s="192"/>
      <c r="AI136" s="161"/>
      <c r="AJ136" s="162"/>
      <c r="AK136" s="94">
        <f>AK130+AK131+AK132+AK133+AK134+AK135</f>
        <v>0</v>
      </c>
    </row>
    <row r="137" spans="1:37" ht="75" x14ac:dyDescent="0.25">
      <c r="A137" s="174" t="s">
        <v>283</v>
      </c>
      <c r="B137" s="95" t="s">
        <v>98</v>
      </c>
      <c r="C137" s="95">
        <v>15000</v>
      </c>
      <c r="D137" s="1"/>
      <c r="E137" s="68" t="s">
        <v>105</v>
      </c>
      <c r="F137" s="68" t="s">
        <v>33</v>
      </c>
      <c r="G137" s="68" t="s">
        <v>37</v>
      </c>
      <c r="H137" s="1"/>
      <c r="I137" s="1"/>
      <c r="J137" s="52"/>
      <c r="K137" s="52"/>
      <c r="L137" s="151"/>
      <c r="M137" s="152"/>
      <c r="N137" s="151"/>
      <c r="O137" s="152"/>
      <c r="P137" s="151"/>
      <c r="Q137" s="152"/>
      <c r="R137" s="52"/>
      <c r="S137" s="52"/>
      <c r="T137" s="52"/>
      <c r="U137" s="52"/>
      <c r="V137" s="52"/>
      <c r="W137" s="52"/>
      <c r="X137" s="52"/>
      <c r="Y137" s="57"/>
      <c r="Z137" s="57"/>
      <c r="AA137" s="57"/>
      <c r="AB137" s="113">
        <v>0</v>
      </c>
      <c r="AC137" s="69">
        <f t="shared" si="16"/>
        <v>0</v>
      </c>
      <c r="AD137" s="59">
        <f>C137*60</f>
        <v>900000</v>
      </c>
      <c r="AE137" s="115">
        <v>0</v>
      </c>
      <c r="AF137" s="70">
        <f>AD137*AE137</f>
        <v>0</v>
      </c>
      <c r="AG137" s="115">
        <v>0</v>
      </c>
      <c r="AH137" s="70">
        <f>AG137*20</f>
        <v>0</v>
      </c>
      <c r="AI137" s="69">
        <f>AC137+AF137+AH137</f>
        <v>0</v>
      </c>
      <c r="AJ137" s="71">
        <v>32</v>
      </c>
      <c r="AK137" s="72">
        <f>AI137*AJ137</f>
        <v>0</v>
      </c>
    </row>
    <row r="138" spans="1:37" ht="30" x14ac:dyDescent="0.25">
      <c r="A138" s="175"/>
      <c r="B138" s="176"/>
      <c r="C138" s="177"/>
      <c r="D138" s="177"/>
      <c r="E138" s="177"/>
      <c r="F138" s="178"/>
      <c r="G138" s="68" t="s">
        <v>29</v>
      </c>
      <c r="H138" s="1"/>
      <c r="I138" s="2"/>
      <c r="J138" s="78"/>
      <c r="K138" s="79"/>
      <c r="L138" s="154"/>
      <c r="M138" s="155"/>
      <c r="N138" s="154"/>
      <c r="O138" s="155"/>
      <c r="P138" s="154"/>
      <c r="Q138" s="155"/>
      <c r="R138" s="79"/>
      <c r="S138" s="79"/>
      <c r="T138" s="79"/>
      <c r="U138" s="79"/>
      <c r="V138" s="79"/>
      <c r="W138" s="79"/>
      <c r="X138" s="81"/>
      <c r="Y138" s="101"/>
      <c r="Z138" s="101"/>
      <c r="AA138" s="101"/>
      <c r="AB138" s="113">
        <v>0</v>
      </c>
      <c r="AC138" s="82">
        <f t="shared" si="16"/>
        <v>0</v>
      </c>
      <c r="AD138" s="176"/>
      <c r="AE138" s="177"/>
      <c r="AF138" s="177"/>
      <c r="AG138" s="177"/>
      <c r="AH138" s="177"/>
      <c r="AI138" s="102"/>
      <c r="AJ138" s="103">
        <v>1</v>
      </c>
      <c r="AK138" s="72">
        <f>AC138*AJ138</f>
        <v>0</v>
      </c>
    </row>
    <row r="139" spans="1:37" ht="30" x14ac:dyDescent="0.25">
      <c r="A139" s="175"/>
      <c r="B139" s="179"/>
      <c r="C139" s="180"/>
      <c r="D139" s="180"/>
      <c r="E139" s="180"/>
      <c r="F139" s="181"/>
      <c r="G139" s="68" t="s">
        <v>30</v>
      </c>
      <c r="H139" s="1"/>
      <c r="I139" s="2"/>
      <c r="J139" s="97"/>
      <c r="K139" s="98"/>
      <c r="L139" s="172"/>
      <c r="M139" s="173"/>
      <c r="N139" s="172"/>
      <c r="O139" s="173"/>
      <c r="P139" s="172"/>
      <c r="Q139" s="173"/>
      <c r="R139" s="98"/>
      <c r="S139" s="98"/>
      <c r="T139" s="98"/>
      <c r="U139" s="98"/>
      <c r="V139" s="98"/>
      <c r="W139" s="98"/>
      <c r="X139" s="100"/>
      <c r="Y139" s="104"/>
      <c r="Z139" s="104"/>
      <c r="AA139" s="104"/>
      <c r="AB139" s="113">
        <v>0</v>
      </c>
      <c r="AC139" s="82">
        <f t="shared" si="16"/>
        <v>0</v>
      </c>
      <c r="AD139" s="179"/>
      <c r="AE139" s="180"/>
      <c r="AF139" s="180"/>
      <c r="AG139" s="180"/>
      <c r="AH139" s="180"/>
      <c r="AI139" s="105"/>
      <c r="AJ139" s="103">
        <v>1</v>
      </c>
      <c r="AK139" s="72">
        <f>AC139*AJ139</f>
        <v>0</v>
      </c>
    </row>
    <row r="140" spans="1:37" x14ac:dyDescent="0.25">
      <c r="A140" s="175"/>
      <c r="B140" s="179"/>
      <c r="C140" s="180"/>
      <c r="D140" s="180"/>
      <c r="E140" s="180"/>
      <c r="F140" s="181"/>
      <c r="G140" s="68" t="s">
        <v>31</v>
      </c>
      <c r="H140" s="1"/>
      <c r="I140" s="2"/>
      <c r="J140" s="97"/>
      <c r="K140" s="98"/>
      <c r="L140" s="172"/>
      <c r="M140" s="173"/>
      <c r="N140" s="172"/>
      <c r="O140" s="173"/>
      <c r="P140" s="172"/>
      <c r="Q140" s="173"/>
      <c r="R140" s="98"/>
      <c r="S140" s="98"/>
      <c r="T140" s="98"/>
      <c r="U140" s="98"/>
      <c r="V140" s="98"/>
      <c r="W140" s="98"/>
      <c r="X140" s="100"/>
      <c r="Y140" s="104"/>
      <c r="Z140" s="104"/>
      <c r="AA140" s="104"/>
      <c r="AB140" s="113">
        <v>0</v>
      </c>
      <c r="AC140" s="82">
        <f t="shared" si="16"/>
        <v>0</v>
      </c>
      <c r="AD140" s="179"/>
      <c r="AE140" s="180"/>
      <c r="AF140" s="180"/>
      <c r="AG140" s="180"/>
      <c r="AH140" s="180"/>
      <c r="AI140" s="105"/>
      <c r="AJ140" s="103">
        <v>1</v>
      </c>
      <c r="AK140" s="72">
        <f>AC140*AJ140</f>
        <v>0</v>
      </c>
    </row>
    <row r="141" spans="1:37" x14ac:dyDescent="0.25">
      <c r="A141" s="175"/>
      <c r="B141" s="179"/>
      <c r="C141" s="180"/>
      <c r="D141" s="180"/>
      <c r="E141" s="180"/>
      <c r="F141" s="181"/>
      <c r="G141" s="68" t="s">
        <v>23</v>
      </c>
      <c r="H141" s="1"/>
      <c r="I141" s="2"/>
      <c r="J141" s="97"/>
      <c r="K141" s="98"/>
      <c r="L141" s="172"/>
      <c r="M141" s="173"/>
      <c r="N141" s="172"/>
      <c r="O141" s="173"/>
      <c r="P141" s="172"/>
      <c r="Q141" s="173"/>
      <c r="R141" s="98"/>
      <c r="S141" s="98"/>
      <c r="T141" s="98"/>
      <c r="U141" s="98"/>
      <c r="V141" s="98"/>
      <c r="W141" s="98"/>
      <c r="X141" s="100"/>
      <c r="Y141" s="104"/>
      <c r="Z141" s="104"/>
      <c r="AA141" s="104"/>
      <c r="AB141" s="113">
        <v>0</v>
      </c>
      <c r="AC141" s="82">
        <f t="shared" si="16"/>
        <v>0</v>
      </c>
      <c r="AD141" s="179"/>
      <c r="AE141" s="180"/>
      <c r="AF141" s="180"/>
      <c r="AG141" s="180"/>
      <c r="AH141" s="180"/>
      <c r="AI141" s="105"/>
      <c r="AJ141" s="103">
        <v>1</v>
      </c>
      <c r="AK141" s="72">
        <f>AC141*AJ141</f>
        <v>0</v>
      </c>
    </row>
    <row r="142" spans="1:37" x14ac:dyDescent="0.25">
      <c r="A142" s="175"/>
      <c r="B142" s="179"/>
      <c r="C142" s="180"/>
      <c r="D142" s="180"/>
      <c r="E142" s="180"/>
      <c r="F142" s="181"/>
      <c r="G142" s="68" t="s">
        <v>32</v>
      </c>
      <c r="H142" s="1"/>
      <c r="I142" s="2"/>
      <c r="J142" s="89"/>
      <c r="K142" s="90"/>
      <c r="L142" s="156"/>
      <c r="M142" s="157"/>
      <c r="N142" s="156"/>
      <c r="O142" s="157"/>
      <c r="P142" s="156"/>
      <c r="Q142" s="157"/>
      <c r="R142" s="90"/>
      <c r="S142" s="90"/>
      <c r="T142" s="90"/>
      <c r="U142" s="90"/>
      <c r="V142" s="90"/>
      <c r="W142" s="90"/>
      <c r="X142" s="92"/>
      <c r="Y142" s="106"/>
      <c r="Z142" s="106"/>
      <c r="AA142" s="106"/>
      <c r="AB142" s="113">
        <v>0</v>
      </c>
      <c r="AC142" s="82">
        <f t="shared" si="16"/>
        <v>0</v>
      </c>
      <c r="AD142" s="182"/>
      <c r="AE142" s="183"/>
      <c r="AF142" s="183"/>
      <c r="AG142" s="183"/>
      <c r="AH142" s="183"/>
      <c r="AI142" s="107"/>
      <c r="AJ142" s="103">
        <v>1</v>
      </c>
      <c r="AK142" s="72">
        <f>AC142*AJ142</f>
        <v>0</v>
      </c>
    </row>
    <row r="143" spans="1:37" x14ac:dyDescent="0.25">
      <c r="A143" s="175"/>
      <c r="B143" s="160" t="s">
        <v>280</v>
      </c>
      <c r="C143" s="161"/>
      <c r="D143" s="161"/>
      <c r="E143" s="161"/>
      <c r="F143" s="161"/>
      <c r="G143" s="161"/>
      <c r="H143" s="161"/>
      <c r="I143" s="161"/>
      <c r="J143" s="161"/>
      <c r="K143" s="161"/>
      <c r="L143" s="161"/>
      <c r="M143" s="161"/>
      <c r="N143" s="161"/>
      <c r="O143" s="161"/>
      <c r="P143" s="161"/>
      <c r="Q143" s="161"/>
      <c r="R143" s="161"/>
      <c r="S143" s="161"/>
      <c r="T143" s="161"/>
      <c r="U143" s="161"/>
      <c r="V143" s="161"/>
      <c r="W143" s="161"/>
      <c r="X143" s="161"/>
      <c r="Y143" s="161"/>
      <c r="Z143" s="161"/>
      <c r="AA143" s="161"/>
      <c r="AB143" s="161"/>
      <c r="AC143" s="161"/>
      <c r="AD143" s="192"/>
      <c r="AE143" s="192"/>
      <c r="AF143" s="192"/>
      <c r="AG143" s="192"/>
      <c r="AH143" s="192"/>
      <c r="AI143" s="161"/>
      <c r="AJ143" s="162"/>
      <c r="AK143" s="94">
        <f>AK137+AK138+AK139+AK140+AK141+AK142</f>
        <v>0</v>
      </c>
    </row>
    <row r="144" spans="1:37" ht="75" x14ac:dyDescent="0.25">
      <c r="A144" s="174" t="s">
        <v>284</v>
      </c>
      <c r="B144" s="95" t="s">
        <v>99</v>
      </c>
      <c r="C144" s="95">
        <v>25000</v>
      </c>
      <c r="D144" s="1"/>
      <c r="E144" s="68" t="s">
        <v>105</v>
      </c>
      <c r="F144" s="68" t="s">
        <v>34</v>
      </c>
      <c r="G144" s="68" t="s">
        <v>37</v>
      </c>
      <c r="H144" s="1"/>
      <c r="I144" s="1"/>
      <c r="J144" s="52"/>
      <c r="K144" s="52"/>
      <c r="L144" s="151"/>
      <c r="M144" s="152"/>
      <c r="N144" s="151"/>
      <c r="O144" s="152"/>
      <c r="P144" s="151"/>
      <c r="Q144" s="152"/>
      <c r="R144" s="52"/>
      <c r="S144" s="52"/>
      <c r="T144" s="52"/>
      <c r="U144" s="52"/>
      <c r="V144" s="52"/>
      <c r="W144" s="52"/>
      <c r="X144" s="52"/>
      <c r="Y144" s="57"/>
      <c r="Z144" s="57"/>
      <c r="AA144" s="57"/>
      <c r="AB144" s="113">
        <v>0</v>
      </c>
      <c r="AC144" s="69">
        <f t="shared" si="16"/>
        <v>0</v>
      </c>
      <c r="AD144" s="59">
        <f>C144*60</f>
        <v>1500000</v>
      </c>
      <c r="AE144" s="115">
        <v>0</v>
      </c>
      <c r="AF144" s="70">
        <f>AD144*AE144</f>
        <v>0</v>
      </c>
      <c r="AG144" s="115">
        <v>0</v>
      </c>
      <c r="AH144" s="70">
        <f>AG144*20</f>
        <v>0</v>
      </c>
      <c r="AI144" s="69">
        <f>AC144+AF144+AH144</f>
        <v>0</v>
      </c>
      <c r="AJ144" s="71">
        <v>30</v>
      </c>
      <c r="AK144" s="72">
        <f>AI144*AJ144</f>
        <v>0</v>
      </c>
    </row>
    <row r="145" spans="1:37" ht="30" x14ac:dyDescent="0.25">
      <c r="A145" s="175"/>
      <c r="B145" s="176"/>
      <c r="C145" s="177"/>
      <c r="D145" s="177"/>
      <c r="E145" s="177"/>
      <c r="F145" s="178"/>
      <c r="G145" s="68" t="s">
        <v>29</v>
      </c>
      <c r="H145" s="1"/>
      <c r="I145" s="2"/>
      <c r="J145" s="78"/>
      <c r="K145" s="79"/>
      <c r="L145" s="154"/>
      <c r="M145" s="155"/>
      <c r="N145" s="154"/>
      <c r="O145" s="155"/>
      <c r="P145" s="154"/>
      <c r="Q145" s="155"/>
      <c r="R145" s="79"/>
      <c r="S145" s="79"/>
      <c r="T145" s="79"/>
      <c r="U145" s="79"/>
      <c r="V145" s="79"/>
      <c r="W145" s="79"/>
      <c r="X145" s="81"/>
      <c r="Y145" s="101"/>
      <c r="Z145" s="101"/>
      <c r="AA145" s="101"/>
      <c r="AB145" s="113">
        <v>0</v>
      </c>
      <c r="AC145" s="82">
        <f t="shared" si="16"/>
        <v>0</v>
      </c>
      <c r="AD145" s="176"/>
      <c r="AE145" s="177"/>
      <c r="AF145" s="177"/>
      <c r="AG145" s="177"/>
      <c r="AH145" s="177"/>
      <c r="AI145" s="102"/>
      <c r="AJ145" s="103">
        <v>1</v>
      </c>
      <c r="AK145" s="72">
        <f>AC145*AJ145</f>
        <v>0</v>
      </c>
    </row>
    <row r="146" spans="1:37" ht="30" x14ac:dyDescent="0.25">
      <c r="A146" s="175"/>
      <c r="B146" s="179"/>
      <c r="C146" s="180"/>
      <c r="D146" s="180"/>
      <c r="E146" s="180"/>
      <c r="F146" s="181"/>
      <c r="G146" s="68" t="s">
        <v>30</v>
      </c>
      <c r="H146" s="1"/>
      <c r="I146" s="2"/>
      <c r="J146" s="97"/>
      <c r="K146" s="98"/>
      <c r="L146" s="172"/>
      <c r="M146" s="173"/>
      <c r="N146" s="172"/>
      <c r="O146" s="173"/>
      <c r="P146" s="172"/>
      <c r="Q146" s="173"/>
      <c r="R146" s="98"/>
      <c r="S146" s="98"/>
      <c r="T146" s="98"/>
      <c r="U146" s="98"/>
      <c r="V146" s="98"/>
      <c r="W146" s="98"/>
      <c r="X146" s="100"/>
      <c r="Y146" s="104"/>
      <c r="Z146" s="104"/>
      <c r="AA146" s="104"/>
      <c r="AB146" s="113">
        <v>0</v>
      </c>
      <c r="AC146" s="82">
        <f t="shared" si="16"/>
        <v>0</v>
      </c>
      <c r="AD146" s="179"/>
      <c r="AE146" s="180"/>
      <c r="AF146" s="180"/>
      <c r="AG146" s="180"/>
      <c r="AH146" s="180"/>
      <c r="AI146" s="105"/>
      <c r="AJ146" s="103">
        <v>1</v>
      </c>
      <c r="AK146" s="72">
        <f>AC146*AJ146</f>
        <v>0</v>
      </c>
    </row>
    <row r="147" spans="1:37" x14ac:dyDescent="0.25">
      <c r="A147" s="175"/>
      <c r="B147" s="179"/>
      <c r="C147" s="180"/>
      <c r="D147" s="180"/>
      <c r="E147" s="180"/>
      <c r="F147" s="181"/>
      <c r="G147" s="68" t="s">
        <v>31</v>
      </c>
      <c r="H147" s="1"/>
      <c r="I147" s="2"/>
      <c r="J147" s="97"/>
      <c r="K147" s="98"/>
      <c r="L147" s="172"/>
      <c r="M147" s="173"/>
      <c r="N147" s="172"/>
      <c r="O147" s="173"/>
      <c r="P147" s="172"/>
      <c r="Q147" s="173"/>
      <c r="R147" s="98"/>
      <c r="S147" s="98"/>
      <c r="T147" s="98"/>
      <c r="U147" s="98"/>
      <c r="V147" s="98"/>
      <c r="W147" s="98"/>
      <c r="X147" s="100"/>
      <c r="Y147" s="104"/>
      <c r="Z147" s="104"/>
      <c r="AA147" s="104"/>
      <c r="AB147" s="113">
        <v>0</v>
      </c>
      <c r="AC147" s="82">
        <f t="shared" si="16"/>
        <v>0</v>
      </c>
      <c r="AD147" s="179"/>
      <c r="AE147" s="180"/>
      <c r="AF147" s="180"/>
      <c r="AG147" s="180"/>
      <c r="AH147" s="180"/>
      <c r="AI147" s="105"/>
      <c r="AJ147" s="103">
        <v>1</v>
      </c>
      <c r="AK147" s="72">
        <f>AC147*AJ147</f>
        <v>0</v>
      </c>
    </row>
    <row r="148" spans="1:37" x14ac:dyDescent="0.25">
      <c r="A148" s="175"/>
      <c r="B148" s="179"/>
      <c r="C148" s="180"/>
      <c r="D148" s="180"/>
      <c r="E148" s="180"/>
      <c r="F148" s="181"/>
      <c r="G148" s="68" t="s">
        <v>23</v>
      </c>
      <c r="H148" s="1"/>
      <c r="I148" s="2"/>
      <c r="J148" s="97"/>
      <c r="K148" s="98"/>
      <c r="L148" s="172"/>
      <c r="M148" s="173"/>
      <c r="N148" s="172"/>
      <c r="O148" s="173"/>
      <c r="P148" s="172"/>
      <c r="Q148" s="173"/>
      <c r="R148" s="98"/>
      <c r="S148" s="98"/>
      <c r="T148" s="98"/>
      <c r="U148" s="98"/>
      <c r="V148" s="98"/>
      <c r="W148" s="98"/>
      <c r="X148" s="100"/>
      <c r="Y148" s="104"/>
      <c r="Z148" s="104"/>
      <c r="AA148" s="104"/>
      <c r="AB148" s="113">
        <v>0</v>
      </c>
      <c r="AC148" s="82">
        <f t="shared" si="16"/>
        <v>0</v>
      </c>
      <c r="AD148" s="179"/>
      <c r="AE148" s="180"/>
      <c r="AF148" s="180"/>
      <c r="AG148" s="180"/>
      <c r="AH148" s="180"/>
      <c r="AI148" s="105"/>
      <c r="AJ148" s="103">
        <v>1</v>
      </c>
      <c r="AK148" s="72">
        <f>AC148*AJ148</f>
        <v>0</v>
      </c>
    </row>
    <row r="149" spans="1:37" x14ac:dyDescent="0.25">
      <c r="A149" s="175"/>
      <c r="B149" s="179"/>
      <c r="C149" s="180"/>
      <c r="D149" s="180"/>
      <c r="E149" s="180"/>
      <c r="F149" s="181"/>
      <c r="G149" s="68" t="s">
        <v>32</v>
      </c>
      <c r="H149" s="1"/>
      <c r="I149" s="2"/>
      <c r="J149" s="89"/>
      <c r="K149" s="90"/>
      <c r="L149" s="156"/>
      <c r="M149" s="157"/>
      <c r="N149" s="156"/>
      <c r="O149" s="157"/>
      <c r="P149" s="156"/>
      <c r="Q149" s="157"/>
      <c r="R149" s="90"/>
      <c r="S149" s="90"/>
      <c r="T149" s="90"/>
      <c r="U149" s="90"/>
      <c r="V149" s="90"/>
      <c r="W149" s="90"/>
      <c r="X149" s="92"/>
      <c r="Y149" s="106"/>
      <c r="Z149" s="106"/>
      <c r="AA149" s="106"/>
      <c r="AB149" s="113">
        <v>0</v>
      </c>
      <c r="AC149" s="82">
        <f t="shared" si="16"/>
        <v>0</v>
      </c>
      <c r="AD149" s="182"/>
      <c r="AE149" s="183"/>
      <c r="AF149" s="183"/>
      <c r="AG149" s="183"/>
      <c r="AH149" s="183"/>
      <c r="AI149" s="107"/>
      <c r="AJ149" s="103">
        <v>1</v>
      </c>
      <c r="AK149" s="72">
        <f>AC149*AJ149</f>
        <v>0</v>
      </c>
    </row>
    <row r="150" spans="1:37" x14ac:dyDescent="0.25">
      <c r="A150" s="175"/>
      <c r="B150" s="160" t="s">
        <v>287</v>
      </c>
      <c r="C150" s="161"/>
      <c r="D150" s="161"/>
      <c r="E150" s="161"/>
      <c r="F150" s="161"/>
      <c r="G150" s="161"/>
      <c r="H150" s="161"/>
      <c r="I150" s="161"/>
      <c r="J150" s="161"/>
      <c r="K150" s="161"/>
      <c r="L150" s="161"/>
      <c r="M150" s="161"/>
      <c r="N150" s="161"/>
      <c r="O150" s="161"/>
      <c r="P150" s="161"/>
      <c r="Q150" s="161"/>
      <c r="R150" s="161"/>
      <c r="S150" s="161"/>
      <c r="T150" s="161"/>
      <c r="U150" s="161"/>
      <c r="V150" s="161"/>
      <c r="W150" s="161"/>
      <c r="X150" s="161"/>
      <c r="Y150" s="161"/>
      <c r="Z150" s="161"/>
      <c r="AA150" s="161"/>
      <c r="AB150" s="161"/>
      <c r="AC150" s="161"/>
      <c r="AD150" s="192"/>
      <c r="AE150" s="192"/>
      <c r="AF150" s="192"/>
      <c r="AG150" s="192"/>
      <c r="AH150" s="192"/>
      <c r="AI150" s="161"/>
      <c r="AJ150" s="162"/>
      <c r="AK150" s="94">
        <f>AK144+AK145+AK146+AK147+AK148+AK149</f>
        <v>0</v>
      </c>
    </row>
    <row r="151" spans="1:37" ht="114" customHeight="1" x14ac:dyDescent="0.25">
      <c r="A151" s="174" t="s">
        <v>285</v>
      </c>
      <c r="B151" s="95" t="s">
        <v>100</v>
      </c>
      <c r="C151" s="95">
        <v>40000</v>
      </c>
      <c r="D151" s="1"/>
      <c r="E151" s="68" t="s">
        <v>105</v>
      </c>
      <c r="F151" s="68" t="s">
        <v>35</v>
      </c>
      <c r="G151" s="68" t="s">
        <v>37</v>
      </c>
      <c r="H151" s="1"/>
      <c r="I151" s="1"/>
      <c r="J151" s="52"/>
      <c r="K151" s="52"/>
      <c r="L151" s="151"/>
      <c r="M151" s="152"/>
      <c r="N151" s="151"/>
      <c r="O151" s="152"/>
      <c r="P151" s="151"/>
      <c r="Q151" s="152"/>
      <c r="R151" s="52"/>
      <c r="S151" s="52"/>
      <c r="T151" s="52"/>
      <c r="U151" s="52"/>
      <c r="V151" s="52"/>
      <c r="W151" s="52"/>
      <c r="X151" s="52"/>
      <c r="Y151" s="57"/>
      <c r="Z151" s="57"/>
      <c r="AA151" s="57"/>
      <c r="AB151" s="113">
        <v>0</v>
      </c>
      <c r="AC151" s="69">
        <f>AB151*20</f>
        <v>0</v>
      </c>
      <c r="AD151" s="59">
        <f>C151*60</f>
        <v>2400000</v>
      </c>
      <c r="AE151" s="115">
        <v>0</v>
      </c>
      <c r="AF151" s="70">
        <f>AD151*AE151</f>
        <v>0</v>
      </c>
      <c r="AG151" s="115">
        <v>0</v>
      </c>
      <c r="AH151" s="70">
        <f>AG151*20</f>
        <v>0</v>
      </c>
      <c r="AI151" s="69">
        <f>AC151+AF151+AH151</f>
        <v>0</v>
      </c>
      <c r="AJ151" s="71">
        <v>20</v>
      </c>
      <c r="AK151" s="72">
        <f>AI151*AJ151</f>
        <v>0</v>
      </c>
    </row>
    <row r="152" spans="1:37" ht="30" x14ac:dyDescent="0.25">
      <c r="A152" s="175"/>
      <c r="B152" s="176"/>
      <c r="C152" s="177"/>
      <c r="D152" s="177"/>
      <c r="E152" s="177"/>
      <c r="F152" s="178"/>
      <c r="G152" s="68" t="s">
        <v>36</v>
      </c>
      <c r="H152" s="1"/>
      <c r="I152" s="2"/>
      <c r="J152" s="185"/>
      <c r="K152" s="154"/>
      <c r="L152" s="154"/>
      <c r="M152" s="154"/>
      <c r="N152" s="154"/>
      <c r="O152" s="154"/>
      <c r="P152" s="154"/>
      <c r="Q152" s="154"/>
      <c r="R152" s="154"/>
      <c r="S152" s="154"/>
      <c r="T152" s="154"/>
      <c r="U152" s="154"/>
      <c r="V152" s="154"/>
      <c r="W152" s="154"/>
      <c r="X152" s="186"/>
      <c r="Y152" s="101"/>
      <c r="Z152" s="101"/>
      <c r="AA152" s="101"/>
      <c r="AB152" s="113">
        <v>0</v>
      </c>
      <c r="AC152" s="82">
        <f t="shared" ref="AC152:AC157" si="17">AB152*20</f>
        <v>0</v>
      </c>
      <c r="AD152" s="176"/>
      <c r="AE152" s="177"/>
      <c r="AF152" s="177"/>
      <c r="AG152" s="177"/>
      <c r="AH152" s="177"/>
      <c r="AI152" s="102"/>
      <c r="AJ152" s="103">
        <v>1</v>
      </c>
      <c r="AK152" s="72">
        <f t="shared" ref="AK152:AK157" si="18">AC152*AJ152</f>
        <v>0</v>
      </c>
    </row>
    <row r="153" spans="1:37" ht="30" x14ac:dyDescent="0.25">
      <c r="A153" s="175"/>
      <c r="B153" s="179"/>
      <c r="C153" s="180"/>
      <c r="D153" s="180"/>
      <c r="E153" s="180"/>
      <c r="F153" s="181"/>
      <c r="G153" s="68" t="s">
        <v>29</v>
      </c>
      <c r="H153" s="1"/>
      <c r="I153" s="2"/>
      <c r="J153" s="187"/>
      <c r="K153" s="172"/>
      <c r="L153" s="172"/>
      <c r="M153" s="172"/>
      <c r="N153" s="172"/>
      <c r="O153" s="172"/>
      <c r="P153" s="172"/>
      <c r="Q153" s="172"/>
      <c r="R153" s="172"/>
      <c r="S153" s="172"/>
      <c r="T153" s="172"/>
      <c r="U153" s="172"/>
      <c r="V153" s="172"/>
      <c r="W153" s="172"/>
      <c r="X153" s="188"/>
      <c r="Y153" s="104"/>
      <c r="Z153" s="104"/>
      <c r="AA153" s="104"/>
      <c r="AB153" s="113">
        <v>0</v>
      </c>
      <c r="AC153" s="82">
        <f t="shared" si="17"/>
        <v>0</v>
      </c>
      <c r="AD153" s="179"/>
      <c r="AE153" s="180"/>
      <c r="AF153" s="180"/>
      <c r="AG153" s="180"/>
      <c r="AH153" s="180"/>
      <c r="AI153" s="105"/>
      <c r="AJ153" s="103">
        <v>1</v>
      </c>
      <c r="AK153" s="72">
        <f t="shared" si="18"/>
        <v>0</v>
      </c>
    </row>
    <row r="154" spans="1:37" ht="30" x14ac:dyDescent="0.25">
      <c r="A154" s="175"/>
      <c r="B154" s="179"/>
      <c r="C154" s="180"/>
      <c r="D154" s="180"/>
      <c r="E154" s="180"/>
      <c r="F154" s="181"/>
      <c r="G154" s="68" t="s">
        <v>30</v>
      </c>
      <c r="H154" s="1"/>
      <c r="I154" s="2"/>
      <c r="J154" s="187"/>
      <c r="K154" s="172"/>
      <c r="L154" s="172"/>
      <c r="M154" s="172"/>
      <c r="N154" s="172"/>
      <c r="O154" s="172"/>
      <c r="P154" s="172"/>
      <c r="Q154" s="172"/>
      <c r="R154" s="172"/>
      <c r="S154" s="172"/>
      <c r="T154" s="172"/>
      <c r="U154" s="172"/>
      <c r="V154" s="172"/>
      <c r="W154" s="172"/>
      <c r="X154" s="188"/>
      <c r="Y154" s="104"/>
      <c r="Z154" s="104"/>
      <c r="AA154" s="104"/>
      <c r="AB154" s="113">
        <v>0</v>
      </c>
      <c r="AC154" s="82">
        <f t="shared" si="17"/>
        <v>0</v>
      </c>
      <c r="AD154" s="179"/>
      <c r="AE154" s="180"/>
      <c r="AF154" s="180"/>
      <c r="AG154" s="180"/>
      <c r="AH154" s="180"/>
      <c r="AI154" s="105"/>
      <c r="AJ154" s="103">
        <v>1</v>
      </c>
      <c r="AK154" s="72">
        <f>AC154*AJ154</f>
        <v>0</v>
      </c>
    </row>
    <row r="155" spans="1:37" x14ac:dyDescent="0.25">
      <c r="A155" s="175"/>
      <c r="B155" s="179"/>
      <c r="C155" s="180"/>
      <c r="D155" s="180"/>
      <c r="E155" s="180"/>
      <c r="F155" s="181"/>
      <c r="G155" s="68" t="s">
        <v>31</v>
      </c>
      <c r="H155" s="1"/>
      <c r="I155" s="2"/>
      <c r="J155" s="187"/>
      <c r="K155" s="172"/>
      <c r="L155" s="172"/>
      <c r="M155" s="172"/>
      <c r="N155" s="172"/>
      <c r="O155" s="172"/>
      <c r="P155" s="172"/>
      <c r="Q155" s="172"/>
      <c r="R155" s="172"/>
      <c r="S155" s="172"/>
      <c r="T155" s="172"/>
      <c r="U155" s="172"/>
      <c r="V155" s="172"/>
      <c r="W155" s="172"/>
      <c r="X155" s="188"/>
      <c r="Y155" s="104"/>
      <c r="Z155" s="104"/>
      <c r="AA155" s="104"/>
      <c r="AB155" s="113">
        <v>0</v>
      </c>
      <c r="AC155" s="82">
        <f t="shared" si="17"/>
        <v>0</v>
      </c>
      <c r="AD155" s="179"/>
      <c r="AE155" s="180"/>
      <c r="AF155" s="180"/>
      <c r="AG155" s="180"/>
      <c r="AH155" s="180"/>
      <c r="AI155" s="105"/>
      <c r="AJ155" s="103">
        <v>1</v>
      </c>
      <c r="AK155" s="72">
        <f t="shared" si="18"/>
        <v>0</v>
      </c>
    </row>
    <row r="156" spans="1:37" x14ac:dyDescent="0.25">
      <c r="A156" s="175"/>
      <c r="B156" s="179"/>
      <c r="C156" s="180"/>
      <c r="D156" s="180"/>
      <c r="E156" s="180"/>
      <c r="F156" s="181"/>
      <c r="G156" s="68" t="s">
        <v>23</v>
      </c>
      <c r="H156" s="1"/>
      <c r="I156" s="2"/>
      <c r="J156" s="187"/>
      <c r="K156" s="172"/>
      <c r="L156" s="172"/>
      <c r="M156" s="172"/>
      <c r="N156" s="172"/>
      <c r="O156" s="172"/>
      <c r="P156" s="172"/>
      <c r="Q156" s="172"/>
      <c r="R156" s="172"/>
      <c r="S156" s="172"/>
      <c r="T156" s="172"/>
      <c r="U156" s="172"/>
      <c r="V156" s="172"/>
      <c r="W156" s="172"/>
      <c r="X156" s="188"/>
      <c r="Y156" s="104"/>
      <c r="Z156" s="104"/>
      <c r="AA156" s="104"/>
      <c r="AB156" s="113">
        <v>0</v>
      </c>
      <c r="AC156" s="82">
        <f t="shared" si="17"/>
        <v>0</v>
      </c>
      <c r="AD156" s="179"/>
      <c r="AE156" s="180"/>
      <c r="AF156" s="180"/>
      <c r="AG156" s="180"/>
      <c r="AH156" s="180"/>
      <c r="AI156" s="105"/>
      <c r="AJ156" s="103">
        <v>1</v>
      </c>
      <c r="AK156" s="72">
        <f t="shared" si="18"/>
        <v>0</v>
      </c>
    </row>
    <row r="157" spans="1:37" x14ac:dyDescent="0.25">
      <c r="A157" s="175"/>
      <c r="B157" s="182"/>
      <c r="C157" s="183"/>
      <c r="D157" s="183"/>
      <c r="E157" s="183"/>
      <c r="F157" s="193"/>
      <c r="G157" s="68" t="s">
        <v>32</v>
      </c>
      <c r="H157" s="1"/>
      <c r="I157" s="2"/>
      <c r="J157" s="189"/>
      <c r="K157" s="156"/>
      <c r="L157" s="156"/>
      <c r="M157" s="156"/>
      <c r="N157" s="156"/>
      <c r="O157" s="156"/>
      <c r="P157" s="156"/>
      <c r="Q157" s="156"/>
      <c r="R157" s="156"/>
      <c r="S157" s="156"/>
      <c r="T157" s="156"/>
      <c r="U157" s="156"/>
      <c r="V157" s="156"/>
      <c r="W157" s="156"/>
      <c r="X157" s="190"/>
      <c r="Y157" s="106"/>
      <c r="Z157" s="106"/>
      <c r="AA157" s="106"/>
      <c r="AB157" s="113">
        <v>0</v>
      </c>
      <c r="AC157" s="82">
        <f t="shared" si="17"/>
        <v>0</v>
      </c>
      <c r="AD157" s="182"/>
      <c r="AE157" s="183"/>
      <c r="AF157" s="183"/>
      <c r="AG157" s="183"/>
      <c r="AH157" s="183"/>
      <c r="AI157" s="107"/>
      <c r="AJ157" s="103">
        <v>1</v>
      </c>
      <c r="AK157" s="72">
        <f t="shared" si="18"/>
        <v>0</v>
      </c>
    </row>
    <row r="158" spans="1:37" x14ac:dyDescent="0.25">
      <c r="A158" s="175"/>
      <c r="B158" s="160" t="s">
        <v>288</v>
      </c>
      <c r="C158" s="161"/>
      <c r="D158" s="161"/>
      <c r="E158" s="161"/>
      <c r="F158" s="161"/>
      <c r="G158" s="161"/>
      <c r="H158" s="161"/>
      <c r="I158" s="161"/>
      <c r="J158" s="161"/>
      <c r="K158" s="161"/>
      <c r="L158" s="161"/>
      <c r="M158" s="161"/>
      <c r="N158" s="161"/>
      <c r="O158" s="161"/>
      <c r="P158" s="161"/>
      <c r="Q158" s="161"/>
      <c r="R158" s="161"/>
      <c r="S158" s="161"/>
      <c r="T158" s="161"/>
      <c r="U158" s="161"/>
      <c r="V158" s="161"/>
      <c r="W158" s="161"/>
      <c r="X158" s="161"/>
      <c r="Y158" s="161"/>
      <c r="Z158" s="161"/>
      <c r="AA158" s="161"/>
      <c r="AB158" s="161"/>
      <c r="AC158" s="161"/>
      <c r="AD158" s="192"/>
      <c r="AE158" s="192"/>
      <c r="AF158" s="192"/>
      <c r="AG158" s="192"/>
      <c r="AH158" s="192"/>
      <c r="AI158" s="161"/>
      <c r="AJ158" s="162"/>
      <c r="AK158" s="94">
        <f>AK151+AK152+AK153+AK154+AK155+AK156+AK157</f>
        <v>0</v>
      </c>
    </row>
    <row r="159" spans="1:37" ht="114" customHeight="1" x14ac:dyDescent="0.25">
      <c r="A159" s="174" t="s">
        <v>286</v>
      </c>
      <c r="B159" s="95" t="s">
        <v>93</v>
      </c>
      <c r="C159" s="95">
        <v>55000</v>
      </c>
      <c r="D159" s="1"/>
      <c r="E159" s="68" t="s">
        <v>105</v>
      </c>
      <c r="F159" s="68" t="s">
        <v>35</v>
      </c>
      <c r="G159" s="68" t="s">
        <v>37</v>
      </c>
      <c r="H159" s="1"/>
      <c r="I159" s="1"/>
      <c r="J159" s="52"/>
      <c r="K159" s="52"/>
      <c r="L159" s="151"/>
      <c r="M159" s="152"/>
      <c r="N159" s="151"/>
      <c r="O159" s="152"/>
      <c r="P159" s="151"/>
      <c r="Q159" s="152"/>
      <c r="R159" s="52"/>
      <c r="S159" s="52"/>
      <c r="T159" s="52"/>
      <c r="U159" s="52"/>
      <c r="V159" s="52"/>
      <c r="W159" s="52"/>
      <c r="X159" s="52"/>
      <c r="Y159" s="57"/>
      <c r="Z159" s="57"/>
      <c r="AA159" s="57"/>
      <c r="AB159" s="113">
        <v>0</v>
      </c>
      <c r="AC159" s="69">
        <f>AB159*20</f>
        <v>0</v>
      </c>
      <c r="AD159" s="59">
        <f>C159*60</f>
        <v>3300000</v>
      </c>
      <c r="AE159" s="115">
        <v>0</v>
      </c>
      <c r="AF159" s="70">
        <f>AD159*AE159</f>
        <v>0</v>
      </c>
      <c r="AG159" s="115">
        <v>0</v>
      </c>
      <c r="AH159" s="70">
        <f>AG159*20</f>
        <v>0</v>
      </c>
      <c r="AI159" s="69">
        <f>AC159+AF159+AH159</f>
        <v>0</v>
      </c>
      <c r="AJ159" s="71">
        <v>10</v>
      </c>
      <c r="AK159" s="72">
        <f>AI159*AJ159</f>
        <v>0</v>
      </c>
    </row>
    <row r="160" spans="1:37" ht="30" x14ac:dyDescent="0.25">
      <c r="A160" s="175"/>
      <c r="B160" s="176"/>
      <c r="C160" s="177"/>
      <c r="D160" s="177"/>
      <c r="E160" s="177"/>
      <c r="F160" s="178"/>
      <c r="G160" s="68" t="s">
        <v>36</v>
      </c>
      <c r="H160" s="1"/>
      <c r="I160" s="2"/>
      <c r="J160" s="185"/>
      <c r="K160" s="154"/>
      <c r="L160" s="154"/>
      <c r="M160" s="154"/>
      <c r="N160" s="154"/>
      <c r="O160" s="154"/>
      <c r="P160" s="154"/>
      <c r="Q160" s="154"/>
      <c r="R160" s="154"/>
      <c r="S160" s="154"/>
      <c r="T160" s="154"/>
      <c r="U160" s="154"/>
      <c r="V160" s="154"/>
      <c r="W160" s="154"/>
      <c r="X160" s="186"/>
      <c r="Y160" s="101"/>
      <c r="Z160" s="101"/>
      <c r="AA160" s="101"/>
      <c r="AB160" s="113">
        <v>0</v>
      </c>
      <c r="AC160" s="82">
        <f t="shared" ref="AC160:AC165" si="19">AB160*20</f>
        <v>0</v>
      </c>
      <c r="AD160" s="176"/>
      <c r="AE160" s="177"/>
      <c r="AF160" s="177"/>
      <c r="AG160" s="177"/>
      <c r="AH160" s="177"/>
      <c r="AI160" s="102"/>
      <c r="AJ160" s="103">
        <v>1</v>
      </c>
      <c r="AK160" s="72">
        <f t="shared" ref="AK160:AK165" si="20">AC160*AJ160</f>
        <v>0</v>
      </c>
    </row>
    <row r="161" spans="1:37" ht="30" x14ac:dyDescent="0.25">
      <c r="A161" s="175"/>
      <c r="B161" s="179"/>
      <c r="C161" s="180"/>
      <c r="D161" s="180"/>
      <c r="E161" s="180"/>
      <c r="F161" s="181"/>
      <c r="G161" s="68" t="s">
        <v>29</v>
      </c>
      <c r="H161" s="1"/>
      <c r="I161" s="2"/>
      <c r="J161" s="187"/>
      <c r="K161" s="172"/>
      <c r="L161" s="172"/>
      <c r="M161" s="172"/>
      <c r="N161" s="172"/>
      <c r="O161" s="172"/>
      <c r="P161" s="172"/>
      <c r="Q161" s="172"/>
      <c r="R161" s="172"/>
      <c r="S161" s="172"/>
      <c r="T161" s="172"/>
      <c r="U161" s="172"/>
      <c r="V161" s="172"/>
      <c r="W161" s="172"/>
      <c r="X161" s="188"/>
      <c r="Y161" s="104"/>
      <c r="Z161" s="104"/>
      <c r="AA161" s="104"/>
      <c r="AB161" s="113">
        <v>0</v>
      </c>
      <c r="AC161" s="82">
        <f t="shared" si="19"/>
        <v>0</v>
      </c>
      <c r="AD161" s="179"/>
      <c r="AE161" s="180"/>
      <c r="AF161" s="180"/>
      <c r="AG161" s="180"/>
      <c r="AH161" s="180"/>
      <c r="AI161" s="105"/>
      <c r="AJ161" s="103">
        <v>1</v>
      </c>
      <c r="AK161" s="72">
        <f t="shared" si="20"/>
        <v>0</v>
      </c>
    </row>
    <row r="162" spans="1:37" ht="30" x14ac:dyDescent="0.25">
      <c r="A162" s="175"/>
      <c r="B162" s="179"/>
      <c r="C162" s="180"/>
      <c r="D162" s="180"/>
      <c r="E162" s="180"/>
      <c r="F162" s="181"/>
      <c r="G162" s="68" t="s">
        <v>30</v>
      </c>
      <c r="H162" s="1"/>
      <c r="I162" s="2"/>
      <c r="J162" s="187"/>
      <c r="K162" s="172"/>
      <c r="L162" s="172"/>
      <c r="M162" s="172"/>
      <c r="N162" s="172"/>
      <c r="O162" s="172"/>
      <c r="P162" s="172"/>
      <c r="Q162" s="172"/>
      <c r="R162" s="172"/>
      <c r="S162" s="172"/>
      <c r="T162" s="172"/>
      <c r="U162" s="172"/>
      <c r="V162" s="172"/>
      <c r="W162" s="172"/>
      <c r="X162" s="188"/>
      <c r="Y162" s="104"/>
      <c r="Z162" s="104"/>
      <c r="AA162" s="104"/>
      <c r="AB162" s="113">
        <v>0</v>
      </c>
      <c r="AC162" s="82">
        <f t="shared" si="19"/>
        <v>0</v>
      </c>
      <c r="AD162" s="179"/>
      <c r="AE162" s="180"/>
      <c r="AF162" s="180"/>
      <c r="AG162" s="180"/>
      <c r="AH162" s="180"/>
      <c r="AI162" s="105"/>
      <c r="AJ162" s="103">
        <v>1</v>
      </c>
      <c r="AK162" s="72">
        <f>AC162*AJ162</f>
        <v>0</v>
      </c>
    </row>
    <row r="163" spans="1:37" x14ac:dyDescent="0.25">
      <c r="A163" s="175"/>
      <c r="B163" s="179"/>
      <c r="C163" s="180"/>
      <c r="D163" s="180"/>
      <c r="E163" s="180"/>
      <c r="F163" s="181"/>
      <c r="G163" s="68" t="s">
        <v>31</v>
      </c>
      <c r="H163" s="1"/>
      <c r="I163" s="2"/>
      <c r="J163" s="187"/>
      <c r="K163" s="172"/>
      <c r="L163" s="172"/>
      <c r="M163" s="172"/>
      <c r="N163" s="172"/>
      <c r="O163" s="172"/>
      <c r="P163" s="172"/>
      <c r="Q163" s="172"/>
      <c r="R163" s="172"/>
      <c r="S163" s="172"/>
      <c r="T163" s="172"/>
      <c r="U163" s="172"/>
      <c r="V163" s="172"/>
      <c r="W163" s="172"/>
      <c r="X163" s="188"/>
      <c r="Y163" s="104"/>
      <c r="Z163" s="104"/>
      <c r="AA163" s="104"/>
      <c r="AB163" s="113">
        <v>0</v>
      </c>
      <c r="AC163" s="82">
        <f t="shared" si="19"/>
        <v>0</v>
      </c>
      <c r="AD163" s="179"/>
      <c r="AE163" s="180"/>
      <c r="AF163" s="180"/>
      <c r="AG163" s="180"/>
      <c r="AH163" s="180"/>
      <c r="AI163" s="105"/>
      <c r="AJ163" s="103">
        <v>1</v>
      </c>
      <c r="AK163" s="72">
        <f t="shared" si="20"/>
        <v>0</v>
      </c>
    </row>
    <row r="164" spans="1:37" x14ac:dyDescent="0.25">
      <c r="A164" s="175"/>
      <c r="B164" s="179"/>
      <c r="C164" s="180"/>
      <c r="D164" s="180"/>
      <c r="E164" s="180"/>
      <c r="F164" s="181"/>
      <c r="G164" s="68" t="s">
        <v>23</v>
      </c>
      <c r="H164" s="1"/>
      <c r="I164" s="2"/>
      <c r="J164" s="187"/>
      <c r="K164" s="172"/>
      <c r="L164" s="172"/>
      <c r="M164" s="172"/>
      <c r="N164" s="172"/>
      <c r="O164" s="172"/>
      <c r="P164" s="172"/>
      <c r="Q164" s="172"/>
      <c r="R164" s="172"/>
      <c r="S164" s="172"/>
      <c r="T164" s="172"/>
      <c r="U164" s="172"/>
      <c r="V164" s="172"/>
      <c r="W164" s="172"/>
      <c r="X164" s="188"/>
      <c r="Y164" s="104"/>
      <c r="Z164" s="104"/>
      <c r="AA164" s="104"/>
      <c r="AB164" s="113">
        <v>0</v>
      </c>
      <c r="AC164" s="82">
        <f t="shared" si="19"/>
        <v>0</v>
      </c>
      <c r="AD164" s="179"/>
      <c r="AE164" s="180"/>
      <c r="AF164" s="180"/>
      <c r="AG164" s="180"/>
      <c r="AH164" s="180"/>
      <c r="AI164" s="105"/>
      <c r="AJ164" s="103">
        <v>1</v>
      </c>
      <c r="AK164" s="72">
        <f t="shared" si="20"/>
        <v>0</v>
      </c>
    </row>
    <row r="165" spans="1:37" x14ac:dyDescent="0.25">
      <c r="A165" s="175"/>
      <c r="B165" s="182"/>
      <c r="C165" s="183"/>
      <c r="D165" s="183"/>
      <c r="E165" s="183"/>
      <c r="F165" s="193"/>
      <c r="G165" s="68" t="s">
        <v>32</v>
      </c>
      <c r="H165" s="1"/>
      <c r="I165" s="2"/>
      <c r="J165" s="189"/>
      <c r="K165" s="156"/>
      <c r="L165" s="156"/>
      <c r="M165" s="156"/>
      <c r="N165" s="156"/>
      <c r="O165" s="156"/>
      <c r="P165" s="156"/>
      <c r="Q165" s="156"/>
      <c r="R165" s="156"/>
      <c r="S165" s="156"/>
      <c r="T165" s="156"/>
      <c r="U165" s="156"/>
      <c r="V165" s="156"/>
      <c r="W165" s="156"/>
      <c r="X165" s="190"/>
      <c r="Y165" s="106"/>
      <c r="Z165" s="106"/>
      <c r="AA165" s="106"/>
      <c r="AB165" s="113">
        <v>0</v>
      </c>
      <c r="AC165" s="82">
        <f t="shared" si="19"/>
        <v>0</v>
      </c>
      <c r="AD165" s="182"/>
      <c r="AE165" s="183"/>
      <c r="AF165" s="183"/>
      <c r="AG165" s="183"/>
      <c r="AH165" s="183"/>
      <c r="AI165" s="107"/>
      <c r="AJ165" s="103">
        <v>1</v>
      </c>
      <c r="AK165" s="72">
        <f t="shared" si="20"/>
        <v>0</v>
      </c>
    </row>
    <row r="166" spans="1:37" x14ac:dyDescent="0.25">
      <c r="A166" s="108"/>
      <c r="B166" s="160" t="s">
        <v>289</v>
      </c>
      <c r="C166" s="161"/>
      <c r="D166" s="161"/>
      <c r="E166" s="161"/>
      <c r="F166" s="161"/>
      <c r="G166" s="161"/>
      <c r="H166" s="161"/>
      <c r="I166" s="161"/>
      <c r="J166" s="161"/>
      <c r="K166" s="161"/>
      <c r="L166" s="161"/>
      <c r="M166" s="161"/>
      <c r="N166" s="161"/>
      <c r="O166" s="161"/>
      <c r="P166" s="161"/>
      <c r="Q166" s="161"/>
      <c r="R166" s="161"/>
      <c r="S166" s="161"/>
      <c r="T166" s="161"/>
      <c r="U166" s="161"/>
      <c r="V166" s="161"/>
      <c r="W166" s="161"/>
      <c r="X166" s="161"/>
      <c r="Y166" s="161"/>
      <c r="Z166" s="161"/>
      <c r="AA166" s="161"/>
      <c r="AB166" s="161"/>
      <c r="AC166" s="161"/>
      <c r="AD166" s="192"/>
      <c r="AE166" s="192"/>
      <c r="AF166" s="192"/>
      <c r="AG166" s="192"/>
      <c r="AH166" s="192"/>
      <c r="AI166" s="161"/>
      <c r="AJ166" s="162"/>
      <c r="AK166" s="94">
        <f>AK159+AK160+AK161+AK162+AK163+AK164+AK165</f>
        <v>0</v>
      </c>
    </row>
    <row r="167" spans="1:37" ht="26.25" x14ac:dyDescent="0.25">
      <c r="A167" s="149" t="s">
        <v>290</v>
      </c>
      <c r="B167" s="150"/>
      <c r="C167" s="150"/>
      <c r="D167" s="150"/>
      <c r="E167" s="150"/>
      <c r="F167" s="150"/>
      <c r="G167" s="150"/>
      <c r="H167" s="150"/>
      <c r="I167" s="150"/>
      <c r="J167" s="150"/>
      <c r="K167" s="150"/>
      <c r="L167" s="150"/>
      <c r="M167" s="150"/>
      <c r="N167" s="150"/>
      <c r="O167" s="150"/>
      <c r="P167" s="150"/>
      <c r="Q167" s="150"/>
      <c r="R167" s="150"/>
      <c r="S167" s="150"/>
      <c r="T167" s="150"/>
      <c r="U167" s="150"/>
      <c r="V167" s="150"/>
      <c r="W167" s="150"/>
      <c r="X167" s="150"/>
      <c r="Y167" s="150"/>
      <c r="Z167" s="150"/>
      <c r="AA167" s="150"/>
      <c r="AB167" s="150"/>
      <c r="AC167" s="150"/>
      <c r="AD167" s="150"/>
      <c r="AE167" s="150"/>
      <c r="AF167" s="150"/>
      <c r="AG167" s="150"/>
      <c r="AH167" s="150"/>
      <c r="AI167" s="150"/>
      <c r="AJ167" s="150"/>
      <c r="AK167" s="109">
        <f>AK122+AK129+AK136+AK143+AK150+AK158+AK166</f>
        <v>0</v>
      </c>
    </row>
    <row r="168" spans="1:37" x14ac:dyDescent="0.25">
      <c r="A168" s="64"/>
      <c r="B168" s="64"/>
      <c r="C168" s="64"/>
      <c r="D168" s="64"/>
      <c r="E168" s="64"/>
      <c r="F168" s="64"/>
      <c r="G168" s="64"/>
      <c r="H168" s="64"/>
      <c r="I168" s="64"/>
      <c r="J168" s="64"/>
      <c r="K168" s="64"/>
      <c r="L168" s="64"/>
      <c r="M168" s="64"/>
      <c r="N168" s="64"/>
      <c r="O168" s="64"/>
      <c r="P168" s="64"/>
      <c r="Q168" s="64"/>
      <c r="R168" s="64"/>
      <c r="S168" s="64"/>
      <c r="T168" s="64"/>
      <c r="U168" s="64"/>
      <c r="V168" s="64"/>
      <c r="W168" s="64"/>
      <c r="X168" s="64"/>
      <c r="Y168" s="64"/>
      <c r="Z168" s="64"/>
      <c r="AA168" s="64"/>
      <c r="AB168" s="64"/>
      <c r="AC168" s="64"/>
      <c r="AD168" s="64"/>
      <c r="AE168" s="64"/>
      <c r="AF168" s="64"/>
      <c r="AG168" s="64"/>
      <c r="AH168" s="64"/>
      <c r="AI168" s="64"/>
      <c r="AJ168" s="64"/>
      <c r="AK168" s="64"/>
    </row>
    <row r="169" spans="1:37" x14ac:dyDescent="0.25">
      <c r="A169" s="64"/>
      <c r="B169" s="64"/>
      <c r="C169" s="64"/>
      <c r="D169" s="64"/>
      <c r="E169" s="64"/>
      <c r="F169" s="64"/>
      <c r="G169" s="64"/>
      <c r="H169" s="64"/>
      <c r="I169" s="64"/>
      <c r="J169" s="64"/>
      <c r="K169" s="64"/>
      <c r="L169" s="64"/>
      <c r="M169" s="64"/>
      <c r="N169" s="64"/>
      <c r="O169" s="64"/>
      <c r="P169" s="64"/>
      <c r="Q169" s="64"/>
      <c r="R169" s="64"/>
      <c r="S169" s="64"/>
      <c r="T169" s="64"/>
      <c r="U169" s="64"/>
      <c r="V169" s="64"/>
      <c r="W169" s="64"/>
      <c r="X169" s="64"/>
      <c r="Y169" s="64"/>
      <c r="Z169" s="64"/>
      <c r="AA169" s="64"/>
      <c r="AB169" s="64"/>
      <c r="AC169" s="64"/>
      <c r="AD169" s="64"/>
      <c r="AE169" s="64"/>
      <c r="AF169" s="64"/>
      <c r="AG169" s="64"/>
      <c r="AH169" s="64"/>
      <c r="AI169" s="64"/>
      <c r="AJ169" s="64"/>
      <c r="AK169" s="64"/>
    </row>
    <row r="170" spans="1:37" x14ac:dyDescent="0.25">
      <c r="A170" s="64"/>
      <c r="B170" s="64"/>
      <c r="C170" s="64"/>
      <c r="D170" s="64"/>
      <c r="E170" s="64"/>
      <c r="F170" s="64"/>
      <c r="G170" s="64"/>
      <c r="H170" s="64"/>
      <c r="I170" s="64"/>
      <c r="J170" s="64"/>
      <c r="K170" s="64"/>
      <c r="L170" s="64"/>
      <c r="M170" s="64"/>
      <c r="N170" s="64"/>
      <c r="O170" s="64"/>
      <c r="P170" s="64"/>
      <c r="Q170" s="64"/>
      <c r="R170" s="64"/>
      <c r="S170" s="64"/>
      <c r="T170" s="64"/>
      <c r="U170" s="64"/>
      <c r="V170" s="64"/>
      <c r="W170" s="64"/>
      <c r="X170" s="64"/>
      <c r="Y170" s="64"/>
      <c r="Z170" s="64"/>
      <c r="AA170" s="64"/>
      <c r="AB170" s="64"/>
      <c r="AC170" s="64"/>
      <c r="AD170" s="64"/>
      <c r="AE170" s="64"/>
      <c r="AF170" s="64"/>
      <c r="AG170" s="64"/>
      <c r="AH170" s="64"/>
      <c r="AI170" s="64"/>
      <c r="AJ170" s="64"/>
      <c r="AK170" s="64"/>
    </row>
    <row r="171" spans="1:37" ht="21.75" thickBot="1" x14ac:dyDescent="0.3">
      <c r="A171" s="191" t="s">
        <v>291</v>
      </c>
      <c r="B171" s="191"/>
      <c r="C171" s="191"/>
      <c r="D171" s="191"/>
      <c r="E171" s="191"/>
      <c r="F171" s="191"/>
      <c r="G171" s="191"/>
      <c r="H171" s="191"/>
      <c r="I171" s="191"/>
      <c r="J171" s="191"/>
      <c r="K171" s="191"/>
      <c r="L171" s="191"/>
      <c r="M171" s="191"/>
      <c r="N171" s="191"/>
      <c r="O171" s="191"/>
      <c r="P171" s="191"/>
      <c r="Q171" s="191"/>
      <c r="R171" s="191"/>
      <c r="S171" s="191"/>
      <c r="T171" s="191"/>
      <c r="U171" s="191"/>
      <c r="V171" s="191"/>
      <c r="W171" s="191"/>
      <c r="X171" s="191"/>
      <c r="Y171" s="191"/>
      <c r="Z171" s="191"/>
      <c r="AA171" s="191"/>
      <c r="AB171" s="191"/>
      <c r="AC171" s="191"/>
      <c r="AD171" s="191"/>
      <c r="AE171" s="191"/>
      <c r="AF171" s="191"/>
      <c r="AG171" s="191"/>
      <c r="AH171" s="191"/>
      <c r="AI171" s="191"/>
      <c r="AJ171" s="191"/>
      <c r="AK171" s="191"/>
    </row>
    <row r="172" spans="1:37" ht="30" x14ac:dyDescent="0.25">
      <c r="A172" s="153" t="s">
        <v>102</v>
      </c>
      <c r="B172" s="153" t="s">
        <v>0</v>
      </c>
      <c r="C172" s="153" t="s">
        <v>26</v>
      </c>
      <c r="D172" s="153" t="s">
        <v>1</v>
      </c>
      <c r="E172" s="153" t="s">
        <v>2</v>
      </c>
      <c r="F172" s="153" t="s">
        <v>3</v>
      </c>
      <c r="G172" s="153" t="s">
        <v>4</v>
      </c>
      <c r="H172" s="153" t="s">
        <v>5</v>
      </c>
      <c r="I172" s="153" t="s">
        <v>6</v>
      </c>
      <c r="J172" s="153" t="s">
        <v>7</v>
      </c>
      <c r="K172" s="153"/>
      <c r="L172" s="153" t="s">
        <v>8</v>
      </c>
      <c r="M172" s="153"/>
      <c r="N172" s="153" t="s">
        <v>9</v>
      </c>
      <c r="O172" s="153"/>
      <c r="P172" s="153" t="s">
        <v>10</v>
      </c>
      <c r="Q172" s="153"/>
      <c r="R172" s="153" t="s">
        <v>11</v>
      </c>
      <c r="S172" s="153" t="s">
        <v>12</v>
      </c>
      <c r="T172" s="153" t="s">
        <v>13</v>
      </c>
      <c r="U172" s="153"/>
      <c r="V172" s="153"/>
      <c r="W172" s="153" t="s">
        <v>14</v>
      </c>
      <c r="X172" s="153"/>
      <c r="Y172" s="146" t="s">
        <v>217</v>
      </c>
      <c r="Z172" s="147"/>
      <c r="AA172" s="148"/>
      <c r="AB172" s="201" t="s">
        <v>167</v>
      </c>
      <c r="AC172" s="202"/>
      <c r="AD172" s="51" t="s">
        <v>149</v>
      </c>
      <c r="AE172" s="51" t="s">
        <v>15</v>
      </c>
      <c r="AF172" s="199" t="s">
        <v>154</v>
      </c>
      <c r="AG172" s="144" t="s">
        <v>213</v>
      </c>
      <c r="AH172" s="197" t="s">
        <v>192</v>
      </c>
      <c r="AI172" s="199" t="s">
        <v>191</v>
      </c>
      <c r="AJ172" s="153" t="s">
        <v>152</v>
      </c>
      <c r="AK172" s="153" t="s">
        <v>166</v>
      </c>
    </row>
    <row r="173" spans="1:37" ht="60" x14ac:dyDescent="0.25">
      <c r="A173" s="153"/>
      <c r="B173" s="153"/>
      <c r="C173" s="153"/>
      <c r="D173" s="153"/>
      <c r="E173" s="153"/>
      <c r="F173" s="153"/>
      <c r="G173" s="153"/>
      <c r="H173" s="153"/>
      <c r="I173" s="153"/>
      <c r="J173" s="51" t="s">
        <v>16</v>
      </c>
      <c r="K173" s="51" t="s">
        <v>17</v>
      </c>
      <c r="L173" s="153" t="s">
        <v>18</v>
      </c>
      <c r="M173" s="184"/>
      <c r="N173" s="153" t="s">
        <v>18</v>
      </c>
      <c r="O173" s="184"/>
      <c r="P173" s="153" t="s">
        <v>18</v>
      </c>
      <c r="Q173" s="184"/>
      <c r="R173" s="184"/>
      <c r="S173" s="184"/>
      <c r="T173" s="51" t="s">
        <v>25</v>
      </c>
      <c r="U173" s="51" t="s">
        <v>19</v>
      </c>
      <c r="V173" s="51" t="s">
        <v>20</v>
      </c>
      <c r="W173" s="51" t="s">
        <v>25</v>
      </c>
      <c r="X173" s="51" t="s">
        <v>19</v>
      </c>
      <c r="Y173" s="58" t="s">
        <v>104</v>
      </c>
      <c r="Z173" s="58" t="s">
        <v>24</v>
      </c>
      <c r="AA173" s="58" t="s">
        <v>218</v>
      </c>
      <c r="AB173" s="203"/>
      <c r="AC173" s="204"/>
      <c r="AD173" s="51" t="s">
        <v>18</v>
      </c>
      <c r="AE173" s="51" t="s">
        <v>18</v>
      </c>
      <c r="AF173" s="200"/>
      <c r="AG173" s="145"/>
      <c r="AH173" s="198"/>
      <c r="AI173" s="200"/>
      <c r="AJ173" s="153"/>
      <c r="AK173" s="153"/>
    </row>
    <row r="174" spans="1:37" ht="30" x14ac:dyDescent="0.25">
      <c r="A174" s="158" t="s">
        <v>292</v>
      </c>
      <c r="B174" s="59">
        <v>30</v>
      </c>
      <c r="C174" s="59">
        <v>3500</v>
      </c>
      <c r="D174" s="52"/>
      <c r="E174" s="67" t="s">
        <v>16</v>
      </c>
      <c r="F174" s="67" t="s">
        <v>22</v>
      </c>
      <c r="G174" s="68" t="s">
        <v>37</v>
      </c>
      <c r="H174" s="1"/>
      <c r="I174" s="1"/>
      <c r="J174" s="52"/>
      <c r="K174" s="52"/>
      <c r="L174" s="151"/>
      <c r="M174" s="152"/>
      <c r="N174" s="151"/>
      <c r="O174" s="152"/>
      <c r="P174" s="151"/>
      <c r="Q174" s="152"/>
      <c r="R174" s="52"/>
      <c r="S174" s="52"/>
      <c r="T174" s="52"/>
      <c r="U174" s="52"/>
      <c r="V174" s="52"/>
      <c r="W174" s="52"/>
      <c r="X174" s="52"/>
      <c r="Y174" s="135"/>
      <c r="Z174" s="135"/>
      <c r="AA174" s="135"/>
      <c r="AB174" s="195">
        <v>0</v>
      </c>
      <c r="AC174" s="196"/>
      <c r="AD174" s="59">
        <f>C174*12</f>
        <v>42000</v>
      </c>
      <c r="AE174" s="115">
        <v>0</v>
      </c>
      <c r="AF174" s="70">
        <f>AD174*AE174</f>
        <v>0</v>
      </c>
      <c r="AG174" s="115">
        <v>0</v>
      </c>
      <c r="AH174" s="70">
        <f>AG174*4</f>
        <v>0</v>
      </c>
      <c r="AI174" s="69">
        <f>AB174+AF174+AH174</f>
        <v>0</v>
      </c>
      <c r="AJ174" s="71">
        <v>5</v>
      </c>
      <c r="AK174" s="72">
        <f>AI174*AJ174</f>
        <v>0</v>
      </c>
    </row>
    <row r="175" spans="1:37" x14ac:dyDescent="0.25">
      <c r="A175" s="159"/>
      <c r="B175" s="73"/>
      <c r="C175" s="74"/>
      <c r="D175" s="74"/>
      <c r="E175" s="75"/>
      <c r="F175" s="76"/>
      <c r="G175" s="77" t="s">
        <v>23</v>
      </c>
      <c r="H175" s="1"/>
      <c r="I175" s="2"/>
      <c r="J175" s="78"/>
      <c r="K175" s="79"/>
      <c r="L175" s="154"/>
      <c r="M175" s="155"/>
      <c r="N175" s="154"/>
      <c r="O175" s="155"/>
      <c r="P175" s="154"/>
      <c r="Q175" s="155"/>
      <c r="R175" s="79"/>
      <c r="S175" s="79"/>
      <c r="T175" s="79"/>
      <c r="U175" s="79"/>
      <c r="V175" s="79"/>
      <c r="W175" s="79"/>
      <c r="X175" s="81"/>
      <c r="Y175" s="80"/>
      <c r="Z175" s="80"/>
      <c r="AA175" s="80"/>
      <c r="AB175" s="195">
        <v>0</v>
      </c>
      <c r="AC175" s="196"/>
      <c r="AD175" s="73"/>
      <c r="AE175" s="83"/>
      <c r="AF175" s="83"/>
      <c r="AG175" s="83"/>
      <c r="AH175" s="83"/>
      <c r="AI175" s="110"/>
      <c r="AJ175" s="103">
        <v>1</v>
      </c>
      <c r="AK175" s="72">
        <f>AB175*AJ175</f>
        <v>0</v>
      </c>
    </row>
    <row r="176" spans="1:37" x14ac:dyDescent="0.25">
      <c r="A176" s="159"/>
      <c r="B176" s="85"/>
      <c r="C176" s="86"/>
      <c r="D176" s="86"/>
      <c r="E176" s="87"/>
      <c r="F176" s="88"/>
      <c r="G176" s="77" t="s">
        <v>38</v>
      </c>
      <c r="H176" s="1"/>
      <c r="I176" s="2"/>
      <c r="J176" s="89"/>
      <c r="K176" s="90"/>
      <c r="L176" s="156"/>
      <c r="M176" s="157"/>
      <c r="N176" s="156"/>
      <c r="O176" s="157"/>
      <c r="P176" s="156"/>
      <c r="Q176" s="157"/>
      <c r="R176" s="90"/>
      <c r="S176" s="90"/>
      <c r="T176" s="90"/>
      <c r="U176" s="90"/>
      <c r="V176" s="90"/>
      <c r="W176" s="90"/>
      <c r="X176" s="92"/>
      <c r="Y176" s="91"/>
      <c r="Z176" s="91"/>
      <c r="AA176" s="91"/>
      <c r="AB176" s="195">
        <v>0</v>
      </c>
      <c r="AC176" s="196"/>
      <c r="AD176" s="85"/>
      <c r="AE176" s="93"/>
      <c r="AF176" s="93"/>
      <c r="AG176" s="93"/>
      <c r="AH176" s="93"/>
      <c r="AI176" s="111"/>
      <c r="AJ176" s="103">
        <v>1</v>
      </c>
      <c r="AK176" s="72">
        <f>AB176*AJ176</f>
        <v>0</v>
      </c>
    </row>
    <row r="177" spans="1:37" x14ac:dyDescent="0.25">
      <c r="A177" s="158"/>
      <c r="B177" s="194" t="s">
        <v>305</v>
      </c>
      <c r="C177" s="192"/>
      <c r="D177" s="192"/>
      <c r="E177" s="192"/>
      <c r="F177" s="192"/>
      <c r="G177" s="161"/>
      <c r="H177" s="161"/>
      <c r="I177" s="161"/>
      <c r="J177" s="192"/>
      <c r="K177" s="192"/>
      <c r="L177" s="192"/>
      <c r="M177" s="192"/>
      <c r="N177" s="192"/>
      <c r="O177" s="192"/>
      <c r="P177" s="192"/>
      <c r="Q177" s="192"/>
      <c r="R177" s="192"/>
      <c r="S177" s="192"/>
      <c r="T177" s="192"/>
      <c r="U177" s="192"/>
      <c r="V177" s="192"/>
      <c r="W177" s="192"/>
      <c r="X177" s="192"/>
      <c r="Y177" s="192"/>
      <c r="Z177" s="192"/>
      <c r="AA177" s="192"/>
      <c r="AB177" s="161"/>
      <c r="AC177" s="161"/>
      <c r="AD177" s="192"/>
      <c r="AE177" s="192"/>
      <c r="AF177" s="192"/>
      <c r="AG177" s="192"/>
      <c r="AH177" s="192"/>
      <c r="AI177" s="192"/>
      <c r="AJ177" s="162"/>
      <c r="AK177" s="94">
        <f>AK174+AK175+AK176</f>
        <v>0</v>
      </c>
    </row>
    <row r="178" spans="1:37" ht="30" x14ac:dyDescent="0.25">
      <c r="A178" s="174" t="s">
        <v>293</v>
      </c>
      <c r="B178" s="95" t="s">
        <v>96</v>
      </c>
      <c r="C178" s="95">
        <v>6500</v>
      </c>
      <c r="D178" s="1"/>
      <c r="E178" s="68" t="s">
        <v>105</v>
      </c>
      <c r="F178" s="68" t="s">
        <v>27</v>
      </c>
      <c r="G178" s="68" t="s">
        <v>37</v>
      </c>
      <c r="H178" s="1"/>
      <c r="I178" s="1"/>
      <c r="J178" s="52"/>
      <c r="K178" s="52"/>
      <c r="L178" s="151"/>
      <c r="M178" s="152"/>
      <c r="N178" s="151"/>
      <c r="O178" s="152"/>
      <c r="P178" s="151"/>
      <c r="Q178" s="152"/>
      <c r="R178" s="52"/>
      <c r="S178" s="52"/>
      <c r="T178" s="52"/>
      <c r="U178" s="52"/>
      <c r="V178" s="52"/>
      <c r="W178" s="52"/>
      <c r="X178" s="52"/>
      <c r="Y178" s="135"/>
      <c r="Z178" s="135"/>
      <c r="AA178" s="135"/>
      <c r="AB178" s="195">
        <v>0</v>
      </c>
      <c r="AC178" s="196"/>
      <c r="AD178" s="59">
        <f>C178*12</f>
        <v>78000</v>
      </c>
      <c r="AE178" s="115">
        <v>0</v>
      </c>
      <c r="AF178" s="70">
        <f>AD178*AE178</f>
        <v>0</v>
      </c>
      <c r="AG178" s="115">
        <v>0</v>
      </c>
      <c r="AH178" s="70">
        <f>AG178*4</f>
        <v>0</v>
      </c>
      <c r="AI178" s="69">
        <f>AB178+AF178+AH178</f>
        <v>0</v>
      </c>
      <c r="AJ178" s="71">
        <v>13</v>
      </c>
      <c r="AK178" s="72">
        <f>AI178*AJ178</f>
        <v>0</v>
      </c>
    </row>
    <row r="179" spans="1:37" ht="30" x14ac:dyDescent="0.25">
      <c r="A179" s="175"/>
      <c r="B179" s="176"/>
      <c r="C179" s="177"/>
      <c r="D179" s="177"/>
      <c r="E179" s="177"/>
      <c r="F179" s="178"/>
      <c r="G179" s="68" t="s">
        <v>28</v>
      </c>
      <c r="H179" s="1"/>
      <c r="I179" s="2"/>
      <c r="J179" s="78"/>
      <c r="K179" s="79"/>
      <c r="L179" s="154"/>
      <c r="M179" s="155"/>
      <c r="N179" s="154"/>
      <c r="O179" s="155"/>
      <c r="P179" s="154"/>
      <c r="Q179" s="155"/>
      <c r="R179" s="79"/>
      <c r="S179" s="79"/>
      <c r="T179" s="79"/>
      <c r="U179" s="79"/>
      <c r="V179" s="79"/>
      <c r="W179" s="79"/>
      <c r="X179" s="81"/>
      <c r="Y179" s="80"/>
      <c r="Z179" s="80"/>
      <c r="AA179" s="80"/>
      <c r="AB179" s="195">
        <v>0</v>
      </c>
      <c r="AC179" s="196"/>
      <c r="AD179" s="176"/>
      <c r="AE179" s="177"/>
      <c r="AF179" s="177"/>
      <c r="AG179" s="177"/>
      <c r="AH179" s="177"/>
      <c r="AI179" s="102"/>
      <c r="AJ179" s="103">
        <v>1</v>
      </c>
      <c r="AK179" s="72">
        <f>AB179*AJ179</f>
        <v>0</v>
      </c>
    </row>
    <row r="180" spans="1:37" ht="30" x14ac:dyDescent="0.25">
      <c r="A180" s="175"/>
      <c r="B180" s="179"/>
      <c r="C180" s="180"/>
      <c r="D180" s="180"/>
      <c r="E180" s="180"/>
      <c r="F180" s="181"/>
      <c r="G180" s="68" t="s">
        <v>29</v>
      </c>
      <c r="H180" s="1"/>
      <c r="I180" s="2"/>
      <c r="J180" s="97"/>
      <c r="K180" s="98"/>
      <c r="L180" s="172"/>
      <c r="M180" s="173"/>
      <c r="N180" s="172"/>
      <c r="O180" s="173"/>
      <c r="P180" s="172"/>
      <c r="Q180" s="173"/>
      <c r="R180" s="98"/>
      <c r="S180" s="98"/>
      <c r="T180" s="98"/>
      <c r="U180" s="98"/>
      <c r="V180" s="98"/>
      <c r="W180" s="98"/>
      <c r="X180" s="100"/>
      <c r="Y180" s="99"/>
      <c r="Z180" s="99"/>
      <c r="AA180" s="99"/>
      <c r="AB180" s="195">
        <v>0</v>
      </c>
      <c r="AC180" s="196"/>
      <c r="AD180" s="179"/>
      <c r="AE180" s="180"/>
      <c r="AF180" s="180"/>
      <c r="AG180" s="180"/>
      <c r="AH180" s="180"/>
      <c r="AI180" s="105"/>
      <c r="AJ180" s="103">
        <v>1</v>
      </c>
      <c r="AK180" s="72">
        <f>AB180*AJ180</f>
        <v>0</v>
      </c>
    </row>
    <row r="181" spans="1:37" ht="30" x14ac:dyDescent="0.25">
      <c r="A181" s="175"/>
      <c r="B181" s="179"/>
      <c r="C181" s="180"/>
      <c r="D181" s="180"/>
      <c r="E181" s="180"/>
      <c r="F181" s="181"/>
      <c r="G181" s="68" t="s">
        <v>30</v>
      </c>
      <c r="H181" s="1"/>
      <c r="I181" s="2"/>
      <c r="J181" s="97"/>
      <c r="K181" s="98"/>
      <c r="L181" s="172"/>
      <c r="M181" s="173"/>
      <c r="N181" s="172"/>
      <c r="O181" s="173"/>
      <c r="P181" s="172"/>
      <c r="Q181" s="173"/>
      <c r="R181" s="98"/>
      <c r="S181" s="98"/>
      <c r="T181" s="98"/>
      <c r="U181" s="98"/>
      <c r="V181" s="98"/>
      <c r="W181" s="98"/>
      <c r="X181" s="100"/>
      <c r="Y181" s="99"/>
      <c r="Z181" s="99"/>
      <c r="AA181" s="99"/>
      <c r="AB181" s="195">
        <v>0</v>
      </c>
      <c r="AC181" s="196"/>
      <c r="AD181" s="179"/>
      <c r="AE181" s="180"/>
      <c r="AF181" s="180"/>
      <c r="AG181" s="180"/>
      <c r="AH181" s="180"/>
      <c r="AI181" s="105"/>
      <c r="AJ181" s="103">
        <v>1</v>
      </c>
      <c r="AK181" s="72">
        <f>AB181*AJ181</f>
        <v>0</v>
      </c>
    </row>
    <row r="182" spans="1:37" x14ac:dyDescent="0.25">
      <c r="A182" s="175"/>
      <c r="B182" s="179"/>
      <c r="C182" s="180"/>
      <c r="D182" s="180"/>
      <c r="E182" s="180"/>
      <c r="F182" s="181"/>
      <c r="G182" s="68" t="s">
        <v>31</v>
      </c>
      <c r="H182" s="1"/>
      <c r="I182" s="2"/>
      <c r="J182" s="97"/>
      <c r="K182" s="98"/>
      <c r="L182" s="172"/>
      <c r="M182" s="173"/>
      <c r="N182" s="172"/>
      <c r="O182" s="173"/>
      <c r="P182" s="172"/>
      <c r="Q182" s="173"/>
      <c r="R182" s="98"/>
      <c r="S182" s="98"/>
      <c r="T182" s="98"/>
      <c r="U182" s="98"/>
      <c r="V182" s="98"/>
      <c r="W182" s="98"/>
      <c r="X182" s="100"/>
      <c r="Y182" s="99"/>
      <c r="Z182" s="99"/>
      <c r="AA182" s="99"/>
      <c r="AB182" s="195">
        <v>0</v>
      </c>
      <c r="AC182" s="196"/>
      <c r="AD182" s="179"/>
      <c r="AE182" s="180"/>
      <c r="AF182" s="180"/>
      <c r="AG182" s="180"/>
      <c r="AH182" s="180"/>
      <c r="AI182" s="105"/>
      <c r="AJ182" s="103">
        <v>1</v>
      </c>
      <c r="AK182" s="72">
        <f>AB182*AJ182</f>
        <v>0</v>
      </c>
    </row>
    <row r="183" spans="1:37" x14ac:dyDescent="0.25">
      <c r="A183" s="175"/>
      <c r="B183" s="179"/>
      <c r="C183" s="180"/>
      <c r="D183" s="180"/>
      <c r="E183" s="180"/>
      <c r="F183" s="181"/>
      <c r="G183" s="68" t="s">
        <v>23</v>
      </c>
      <c r="H183" s="1"/>
      <c r="I183" s="2"/>
      <c r="J183" s="89"/>
      <c r="K183" s="90"/>
      <c r="L183" s="156"/>
      <c r="M183" s="157"/>
      <c r="N183" s="156"/>
      <c r="O183" s="157"/>
      <c r="P183" s="156"/>
      <c r="Q183" s="157"/>
      <c r="R183" s="90"/>
      <c r="S183" s="90"/>
      <c r="T183" s="90"/>
      <c r="U183" s="90"/>
      <c r="V183" s="90"/>
      <c r="W183" s="90"/>
      <c r="X183" s="92"/>
      <c r="Y183" s="91"/>
      <c r="Z183" s="91"/>
      <c r="AA183" s="91"/>
      <c r="AB183" s="195">
        <v>0</v>
      </c>
      <c r="AC183" s="196"/>
      <c r="AD183" s="182"/>
      <c r="AE183" s="183"/>
      <c r="AF183" s="183"/>
      <c r="AG183" s="183"/>
      <c r="AH183" s="183"/>
      <c r="AI183" s="107"/>
      <c r="AJ183" s="103">
        <v>1</v>
      </c>
      <c r="AK183" s="72">
        <f>AB183*AJ183</f>
        <v>0</v>
      </c>
    </row>
    <row r="184" spans="1:37" x14ac:dyDescent="0.25">
      <c r="A184" s="175"/>
      <c r="B184" s="194" t="s">
        <v>304</v>
      </c>
      <c r="C184" s="192"/>
      <c r="D184" s="192"/>
      <c r="E184" s="192"/>
      <c r="F184" s="192"/>
      <c r="G184" s="161"/>
      <c r="H184" s="161"/>
      <c r="I184" s="161"/>
      <c r="J184" s="192"/>
      <c r="K184" s="192"/>
      <c r="L184" s="192"/>
      <c r="M184" s="192"/>
      <c r="N184" s="192"/>
      <c r="O184" s="192"/>
      <c r="P184" s="192"/>
      <c r="Q184" s="192"/>
      <c r="R184" s="192"/>
      <c r="S184" s="192"/>
      <c r="T184" s="192"/>
      <c r="U184" s="192"/>
      <c r="V184" s="192"/>
      <c r="W184" s="192"/>
      <c r="X184" s="192"/>
      <c r="Y184" s="192"/>
      <c r="Z184" s="192"/>
      <c r="AA184" s="192"/>
      <c r="AB184" s="161"/>
      <c r="AC184" s="161"/>
      <c r="AD184" s="192"/>
      <c r="AE184" s="192"/>
      <c r="AF184" s="192"/>
      <c r="AG184" s="192"/>
      <c r="AH184" s="192"/>
      <c r="AI184" s="192"/>
      <c r="AJ184" s="162"/>
      <c r="AK184" s="94">
        <f>AK178+AK179+AK180+AK181+AK182+AK183</f>
        <v>0</v>
      </c>
    </row>
    <row r="185" spans="1:37" ht="90" x14ac:dyDescent="0.25">
      <c r="A185" s="174" t="s">
        <v>294</v>
      </c>
      <c r="B185" s="95" t="s">
        <v>97</v>
      </c>
      <c r="C185" s="95">
        <v>15000</v>
      </c>
      <c r="D185" s="1"/>
      <c r="E185" s="68" t="s">
        <v>105</v>
      </c>
      <c r="F185" s="68" t="s">
        <v>110</v>
      </c>
      <c r="G185" s="68" t="s">
        <v>37</v>
      </c>
      <c r="H185" s="1"/>
      <c r="I185" s="1"/>
      <c r="J185" s="52"/>
      <c r="K185" s="52"/>
      <c r="L185" s="151"/>
      <c r="M185" s="152"/>
      <c r="N185" s="151"/>
      <c r="O185" s="152"/>
      <c r="P185" s="151"/>
      <c r="Q185" s="152"/>
      <c r="R185" s="52"/>
      <c r="S185" s="52"/>
      <c r="T185" s="52"/>
      <c r="U185" s="52"/>
      <c r="V185" s="52"/>
      <c r="W185" s="52"/>
      <c r="X185" s="52"/>
      <c r="Y185" s="135"/>
      <c r="Z185" s="135"/>
      <c r="AA185" s="135"/>
      <c r="AB185" s="195">
        <v>0</v>
      </c>
      <c r="AC185" s="196"/>
      <c r="AD185" s="59">
        <f>C185*12</f>
        <v>180000</v>
      </c>
      <c r="AE185" s="115">
        <v>0</v>
      </c>
      <c r="AF185" s="70">
        <f>AD185*AE185</f>
        <v>0</v>
      </c>
      <c r="AG185" s="115">
        <v>0</v>
      </c>
      <c r="AH185" s="70">
        <f>AG185*4</f>
        <v>0</v>
      </c>
      <c r="AI185" s="69">
        <f>AB185+AF185+AH185</f>
        <v>0</v>
      </c>
      <c r="AJ185" s="71">
        <v>14</v>
      </c>
      <c r="AK185" s="72">
        <f>AI185*AJ185</f>
        <v>0</v>
      </c>
    </row>
    <row r="186" spans="1:37" ht="30" x14ac:dyDescent="0.25">
      <c r="A186" s="175"/>
      <c r="B186" s="176"/>
      <c r="C186" s="177"/>
      <c r="D186" s="177"/>
      <c r="E186" s="177"/>
      <c r="F186" s="178"/>
      <c r="G186" s="68" t="s">
        <v>29</v>
      </c>
      <c r="H186" s="1"/>
      <c r="I186" s="2"/>
      <c r="J186" s="78"/>
      <c r="K186" s="79"/>
      <c r="L186" s="154"/>
      <c r="M186" s="155"/>
      <c r="N186" s="154"/>
      <c r="O186" s="155"/>
      <c r="P186" s="154"/>
      <c r="Q186" s="155"/>
      <c r="R186" s="79"/>
      <c r="S186" s="79"/>
      <c r="T186" s="79"/>
      <c r="U186" s="79"/>
      <c r="V186" s="79"/>
      <c r="W186" s="79"/>
      <c r="X186" s="81"/>
      <c r="Y186" s="80"/>
      <c r="Z186" s="80"/>
      <c r="AA186" s="80"/>
      <c r="AB186" s="195">
        <v>0</v>
      </c>
      <c r="AC186" s="196"/>
      <c r="AD186" s="176"/>
      <c r="AE186" s="177"/>
      <c r="AF186" s="177"/>
      <c r="AG186" s="177"/>
      <c r="AH186" s="177"/>
      <c r="AI186" s="102"/>
      <c r="AJ186" s="103">
        <v>1</v>
      </c>
      <c r="AK186" s="72">
        <f>AB186*AJ186</f>
        <v>0</v>
      </c>
    </row>
    <row r="187" spans="1:37" ht="30" x14ac:dyDescent="0.25">
      <c r="A187" s="175"/>
      <c r="B187" s="179"/>
      <c r="C187" s="180"/>
      <c r="D187" s="180"/>
      <c r="E187" s="180"/>
      <c r="F187" s="181"/>
      <c r="G187" s="68" t="s">
        <v>30</v>
      </c>
      <c r="H187" s="1"/>
      <c r="I187" s="2"/>
      <c r="J187" s="97"/>
      <c r="K187" s="98"/>
      <c r="L187" s="172"/>
      <c r="M187" s="173"/>
      <c r="N187" s="172"/>
      <c r="O187" s="173"/>
      <c r="P187" s="172"/>
      <c r="Q187" s="173"/>
      <c r="R187" s="98"/>
      <c r="S187" s="98"/>
      <c r="T187" s="98"/>
      <c r="U187" s="98"/>
      <c r="V187" s="98"/>
      <c r="W187" s="98"/>
      <c r="X187" s="100"/>
      <c r="Y187" s="99"/>
      <c r="Z187" s="99"/>
      <c r="AA187" s="99"/>
      <c r="AB187" s="195">
        <v>0</v>
      </c>
      <c r="AC187" s="196"/>
      <c r="AD187" s="179"/>
      <c r="AE187" s="180"/>
      <c r="AF187" s="180"/>
      <c r="AG187" s="180"/>
      <c r="AH187" s="180"/>
      <c r="AI187" s="105"/>
      <c r="AJ187" s="103">
        <v>1</v>
      </c>
      <c r="AK187" s="72">
        <f>AB187*AJ187</f>
        <v>0</v>
      </c>
    </row>
    <row r="188" spans="1:37" x14ac:dyDescent="0.25">
      <c r="A188" s="175"/>
      <c r="B188" s="179"/>
      <c r="C188" s="180"/>
      <c r="D188" s="180"/>
      <c r="E188" s="180"/>
      <c r="F188" s="181"/>
      <c r="G188" s="68" t="s">
        <v>31</v>
      </c>
      <c r="H188" s="1"/>
      <c r="I188" s="2"/>
      <c r="J188" s="97"/>
      <c r="K188" s="98"/>
      <c r="L188" s="172"/>
      <c r="M188" s="173"/>
      <c r="N188" s="172"/>
      <c r="O188" s="173"/>
      <c r="P188" s="172"/>
      <c r="Q188" s="173"/>
      <c r="R188" s="98"/>
      <c r="S188" s="98"/>
      <c r="T188" s="98"/>
      <c r="U188" s="98"/>
      <c r="V188" s="98"/>
      <c r="W188" s="98"/>
      <c r="X188" s="100"/>
      <c r="Y188" s="99"/>
      <c r="Z188" s="99"/>
      <c r="AA188" s="99"/>
      <c r="AB188" s="195">
        <v>0</v>
      </c>
      <c r="AC188" s="196"/>
      <c r="AD188" s="179"/>
      <c r="AE188" s="180"/>
      <c r="AF188" s="180"/>
      <c r="AG188" s="180"/>
      <c r="AH188" s="180"/>
      <c r="AI188" s="105"/>
      <c r="AJ188" s="103">
        <v>1</v>
      </c>
      <c r="AK188" s="72">
        <f>AB188*AJ188</f>
        <v>0</v>
      </c>
    </row>
    <row r="189" spans="1:37" x14ac:dyDescent="0.25">
      <c r="A189" s="175"/>
      <c r="B189" s="179"/>
      <c r="C189" s="180"/>
      <c r="D189" s="180"/>
      <c r="E189" s="180"/>
      <c r="F189" s="181"/>
      <c r="G189" s="68" t="s">
        <v>23</v>
      </c>
      <c r="H189" s="1"/>
      <c r="I189" s="2"/>
      <c r="J189" s="97"/>
      <c r="K189" s="98"/>
      <c r="L189" s="172"/>
      <c r="M189" s="173"/>
      <c r="N189" s="172"/>
      <c r="O189" s="173"/>
      <c r="P189" s="172"/>
      <c r="Q189" s="173"/>
      <c r="R189" s="98"/>
      <c r="S189" s="98"/>
      <c r="T189" s="98"/>
      <c r="U189" s="98"/>
      <c r="V189" s="98"/>
      <c r="W189" s="98"/>
      <c r="X189" s="100"/>
      <c r="Y189" s="99"/>
      <c r="Z189" s="99"/>
      <c r="AA189" s="99"/>
      <c r="AB189" s="195">
        <v>0</v>
      </c>
      <c r="AC189" s="196"/>
      <c r="AD189" s="179"/>
      <c r="AE189" s="180"/>
      <c r="AF189" s="180"/>
      <c r="AG189" s="180"/>
      <c r="AH189" s="180"/>
      <c r="AI189" s="105"/>
      <c r="AJ189" s="103">
        <v>1</v>
      </c>
      <c r="AK189" s="72">
        <f>AB189*AJ189</f>
        <v>0</v>
      </c>
    </row>
    <row r="190" spans="1:37" x14ac:dyDescent="0.25">
      <c r="A190" s="175"/>
      <c r="B190" s="179"/>
      <c r="C190" s="180"/>
      <c r="D190" s="180"/>
      <c r="E190" s="180"/>
      <c r="F190" s="181"/>
      <c r="G190" s="68" t="s">
        <v>32</v>
      </c>
      <c r="H190" s="1"/>
      <c r="I190" s="2"/>
      <c r="J190" s="89"/>
      <c r="K190" s="90"/>
      <c r="L190" s="156"/>
      <c r="M190" s="157"/>
      <c r="N190" s="156"/>
      <c r="O190" s="157"/>
      <c r="P190" s="156"/>
      <c r="Q190" s="157"/>
      <c r="R190" s="90"/>
      <c r="S190" s="90"/>
      <c r="T190" s="90"/>
      <c r="U190" s="90"/>
      <c r="V190" s="90"/>
      <c r="W190" s="90"/>
      <c r="X190" s="92"/>
      <c r="Y190" s="91"/>
      <c r="Z190" s="91"/>
      <c r="AA190" s="91"/>
      <c r="AB190" s="195">
        <v>0</v>
      </c>
      <c r="AC190" s="196"/>
      <c r="AD190" s="182"/>
      <c r="AE190" s="183"/>
      <c r="AF190" s="183"/>
      <c r="AG190" s="183"/>
      <c r="AH190" s="183"/>
      <c r="AI190" s="107"/>
      <c r="AJ190" s="103">
        <v>1</v>
      </c>
      <c r="AK190" s="72">
        <f>AB190*AJ190</f>
        <v>0</v>
      </c>
    </row>
    <row r="191" spans="1:37" x14ac:dyDescent="0.25">
      <c r="A191" s="175"/>
      <c r="B191" s="160" t="s">
        <v>303</v>
      </c>
      <c r="C191" s="161"/>
      <c r="D191" s="161"/>
      <c r="E191" s="161"/>
      <c r="F191" s="161"/>
      <c r="G191" s="161"/>
      <c r="H191" s="161"/>
      <c r="I191" s="161"/>
      <c r="J191" s="161"/>
      <c r="K191" s="161"/>
      <c r="L191" s="161"/>
      <c r="M191" s="161"/>
      <c r="N191" s="161"/>
      <c r="O191" s="161"/>
      <c r="P191" s="161"/>
      <c r="Q191" s="161"/>
      <c r="R191" s="161"/>
      <c r="S191" s="161"/>
      <c r="T191" s="161"/>
      <c r="U191" s="161"/>
      <c r="V191" s="161"/>
      <c r="W191" s="161"/>
      <c r="X191" s="161"/>
      <c r="Y191" s="161"/>
      <c r="Z191" s="161"/>
      <c r="AA191" s="161"/>
      <c r="AB191" s="161"/>
      <c r="AC191" s="161"/>
      <c r="AD191" s="192"/>
      <c r="AE191" s="192"/>
      <c r="AF191" s="192"/>
      <c r="AG191" s="192"/>
      <c r="AH191" s="192"/>
      <c r="AI191" s="161"/>
      <c r="AJ191" s="162"/>
      <c r="AK191" s="94">
        <f>AK185+AK186+AK187+AK188+AK189+AK190</f>
        <v>0</v>
      </c>
    </row>
    <row r="192" spans="1:37" ht="75" x14ac:dyDescent="0.25">
      <c r="A192" s="174" t="s">
        <v>295</v>
      </c>
      <c r="B192" s="95" t="s">
        <v>98</v>
      </c>
      <c r="C192" s="95">
        <v>15000</v>
      </c>
      <c r="D192" s="1"/>
      <c r="E192" s="68" t="s">
        <v>105</v>
      </c>
      <c r="F192" s="68" t="s">
        <v>33</v>
      </c>
      <c r="G192" s="68" t="s">
        <v>37</v>
      </c>
      <c r="H192" s="1"/>
      <c r="I192" s="1"/>
      <c r="J192" s="52"/>
      <c r="K192" s="52"/>
      <c r="L192" s="151"/>
      <c r="M192" s="152"/>
      <c r="N192" s="151"/>
      <c r="O192" s="152"/>
      <c r="P192" s="151"/>
      <c r="Q192" s="152"/>
      <c r="R192" s="52"/>
      <c r="S192" s="52"/>
      <c r="T192" s="52"/>
      <c r="U192" s="52"/>
      <c r="V192" s="52"/>
      <c r="W192" s="52"/>
      <c r="X192" s="52"/>
      <c r="Y192" s="135"/>
      <c r="Z192" s="135"/>
      <c r="AA192" s="135"/>
      <c r="AB192" s="195">
        <v>0</v>
      </c>
      <c r="AC192" s="196"/>
      <c r="AD192" s="59">
        <f>C192*12</f>
        <v>180000</v>
      </c>
      <c r="AE192" s="115">
        <v>0</v>
      </c>
      <c r="AF192" s="70">
        <f>AD192*AE192</f>
        <v>0</v>
      </c>
      <c r="AG192" s="115">
        <v>0</v>
      </c>
      <c r="AH192" s="70">
        <f>AG192*4</f>
        <v>0</v>
      </c>
      <c r="AI192" s="69">
        <f>AB192+AF192+AH192</f>
        <v>0</v>
      </c>
      <c r="AJ192" s="71">
        <v>16</v>
      </c>
      <c r="AK192" s="72">
        <f>AI192*AJ192</f>
        <v>0</v>
      </c>
    </row>
    <row r="193" spans="1:37" ht="30" x14ac:dyDescent="0.25">
      <c r="A193" s="175"/>
      <c r="B193" s="176"/>
      <c r="C193" s="177"/>
      <c r="D193" s="177"/>
      <c r="E193" s="177"/>
      <c r="F193" s="178"/>
      <c r="G193" s="68" t="s">
        <v>29</v>
      </c>
      <c r="H193" s="1"/>
      <c r="I193" s="2"/>
      <c r="J193" s="78"/>
      <c r="K193" s="79"/>
      <c r="L193" s="154"/>
      <c r="M193" s="155"/>
      <c r="N193" s="154"/>
      <c r="O193" s="155"/>
      <c r="P193" s="154"/>
      <c r="Q193" s="155"/>
      <c r="R193" s="79"/>
      <c r="S193" s="79"/>
      <c r="T193" s="79"/>
      <c r="U193" s="79"/>
      <c r="V193" s="79"/>
      <c r="W193" s="79"/>
      <c r="X193" s="81"/>
      <c r="Y193" s="80"/>
      <c r="Z193" s="80"/>
      <c r="AA193" s="80"/>
      <c r="AB193" s="195">
        <v>0</v>
      </c>
      <c r="AC193" s="196"/>
      <c r="AD193" s="176"/>
      <c r="AE193" s="177"/>
      <c r="AF193" s="177"/>
      <c r="AG193" s="177"/>
      <c r="AH193" s="177"/>
      <c r="AI193" s="102"/>
      <c r="AJ193" s="103">
        <v>1</v>
      </c>
      <c r="AK193" s="72">
        <f>AB193*AJ193</f>
        <v>0</v>
      </c>
    </row>
    <row r="194" spans="1:37" ht="30" x14ac:dyDescent="0.25">
      <c r="A194" s="175"/>
      <c r="B194" s="179"/>
      <c r="C194" s="180"/>
      <c r="D194" s="180"/>
      <c r="E194" s="180"/>
      <c r="F194" s="181"/>
      <c r="G194" s="68" t="s">
        <v>30</v>
      </c>
      <c r="H194" s="1"/>
      <c r="I194" s="2"/>
      <c r="J194" s="97"/>
      <c r="K194" s="98"/>
      <c r="L194" s="172"/>
      <c r="M194" s="173"/>
      <c r="N194" s="172"/>
      <c r="O194" s="173"/>
      <c r="P194" s="172"/>
      <c r="Q194" s="173"/>
      <c r="R194" s="98"/>
      <c r="S194" s="98"/>
      <c r="T194" s="98"/>
      <c r="U194" s="98"/>
      <c r="V194" s="98"/>
      <c r="W194" s="98"/>
      <c r="X194" s="100"/>
      <c r="Y194" s="99"/>
      <c r="Z194" s="99"/>
      <c r="AA194" s="99"/>
      <c r="AB194" s="195">
        <v>0</v>
      </c>
      <c r="AC194" s="196"/>
      <c r="AD194" s="179"/>
      <c r="AE194" s="180"/>
      <c r="AF194" s="180"/>
      <c r="AG194" s="180"/>
      <c r="AH194" s="180"/>
      <c r="AI194" s="105"/>
      <c r="AJ194" s="103">
        <v>1</v>
      </c>
      <c r="AK194" s="72">
        <f>AB194*AJ194</f>
        <v>0</v>
      </c>
    </row>
    <row r="195" spans="1:37" x14ac:dyDescent="0.25">
      <c r="A195" s="175"/>
      <c r="B195" s="179"/>
      <c r="C195" s="180"/>
      <c r="D195" s="180"/>
      <c r="E195" s="180"/>
      <c r="F195" s="181"/>
      <c r="G195" s="68" t="s">
        <v>31</v>
      </c>
      <c r="H195" s="1"/>
      <c r="I195" s="2"/>
      <c r="J195" s="97"/>
      <c r="K195" s="98"/>
      <c r="L195" s="172"/>
      <c r="M195" s="173"/>
      <c r="N195" s="172"/>
      <c r="O195" s="173"/>
      <c r="P195" s="172"/>
      <c r="Q195" s="173"/>
      <c r="R195" s="98"/>
      <c r="S195" s="98"/>
      <c r="T195" s="98"/>
      <c r="U195" s="98"/>
      <c r="V195" s="98"/>
      <c r="W195" s="98"/>
      <c r="X195" s="100"/>
      <c r="Y195" s="99"/>
      <c r="Z195" s="99"/>
      <c r="AA195" s="99"/>
      <c r="AB195" s="195">
        <v>0</v>
      </c>
      <c r="AC195" s="196"/>
      <c r="AD195" s="179"/>
      <c r="AE195" s="180"/>
      <c r="AF195" s="180"/>
      <c r="AG195" s="180"/>
      <c r="AH195" s="180"/>
      <c r="AI195" s="105"/>
      <c r="AJ195" s="103">
        <v>1</v>
      </c>
      <c r="AK195" s="72">
        <f>AB195*AJ195</f>
        <v>0</v>
      </c>
    </row>
    <row r="196" spans="1:37" x14ac:dyDescent="0.25">
      <c r="A196" s="175"/>
      <c r="B196" s="179"/>
      <c r="C196" s="180"/>
      <c r="D196" s="180"/>
      <c r="E196" s="180"/>
      <c r="F196" s="181"/>
      <c r="G196" s="68" t="s">
        <v>23</v>
      </c>
      <c r="H196" s="1"/>
      <c r="I196" s="2"/>
      <c r="J196" s="97"/>
      <c r="K196" s="98"/>
      <c r="L196" s="172"/>
      <c r="M196" s="173"/>
      <c r="N196" s="172"/>
      <c r="O196" s="173"/>
      <c r="P196" s="172"/>
      <c r="Q196" s="173"/>
      <c r="R196" s="98"/>
      <c r="S196" s="98"/>
      <c r="T196" s="98"/>
      <c r="U196" s="98"/>
      <c r="V196" s="98"/>
      <c r="W196" s="98"/>
      <c r="X196" s="100"/>
      <c r="Y196" s="99"/>
      <c r="Z196" s="99"/>
      <c r="AA196" s="99"/>
      <c r="AB196" s="195">
        <v>0</v>
      </c>
      <c r="AC196" s="196"/>
      <c r="AD196" s="179"/>
      <c r="AE196" s="180"/>
      <c r="AF196" s="180"/>
      <c r="AG196" s="180"/>
      <c r="AH196" s="180"/>
      <c r="AI196" s="105"/>
      <c r="AJ196" s="103">
        <v>1</v>
      </c>
      <c r="AK196" s="72">
        <f>AB196*AJ196</f>
        <v>0</v>
      </c>
    </row>
    <row r="197" spans="1:37" x14ac:dyDescent="0.25">
      <c r="A197" s="175"/>
      <c r="B197" s="179"/>
      <c r="C197" s="180"/>
      <c r="D197" s="180"/>
      <c r="E197" s="180"/>
      <c r="F197" s="181"/>
      <c r="G197" s="68" t="s">
        <v>32</v>
      </c>
      <c r="H197" s="1"/>
      <c r="I197" s="2"/>
      <c r="J197" s="89"/>
      <c r="K197" s="90"/>
      <c r="L197" s="156"/>
      <c r="M197" s="157"/>
      <c r="N197" s="156"/>
      <c r="O197" s="157"/>
      <c r="P197" s="156"/>
      <c r="Q197" s="157"/>
      <c r="R197" s="90"/>
      <c r="S197" s="90"/>
      <c r="T197" s="90"/>
      <c r="U197" s="90"/>
      <c r="V197" s="90"/>
      <c r="W197" s="90"/>
      <c r="X197" s="92"/>
      <c r="Y197" s="91"/>
      <c r="Z197" s="91"/>
      <c r="AA197" s="91"/>
      <c r="AB197" s="195">
        <v>0</v>
      </c>
      <c r="AC197" s="196"/>
      <c r="AD197" s="182"/>
      <c r="AE197" s="183"/>
      <c r="AF197" s="183"/>
      <c r="AG197" s="183"/>
      <c r="AH197" s="183"/>
      <c r="AI197" s="107"/>
      <c r="AJ197" s="103">
        <v>1</v>
      </c>
      <c r="AK197" s="72">
        <f>AB197*AJ197</f>
        <v>0</v>
      </c>
    </row>
    <row r="198" spans="1:37" x14ac:dyDescent="0.25">
      <c r="A198" s="175"/>
      <c r="B198" s="160" t="s">
        <v>302</v>
      </c>
      <c r="C198" s="161"/>
      <c r="D198" s="161"/>
      <c r="E198" s="161"/>
      <c r="F198" s="161"/>
      <c r="G198" s="161"/>
      <c r="H198" s="161"/>
      <c r="I198" s="161"/>
      <c r="J198" s="161"/>
      <c r="K198" s="161"/>
      <c r="L198" s="161"/>
      <c r="M198" s="161"/>
      <c r="N198" s="161"/>
      <c r="O198" s="161"/>
      <c r="P198" s="161"/>
      <c r="Q198" s="161"/>
      <c r="R198" s="161"/>
      <c r="S198" s="161"/>
      <c r="T198" s="161"/>
      <c r="U198" s="161"/>
      <c r="V198" s="161"/>
      <c r="W198" s="161"/>
      <c r="X198" s="161"/>
      <c r="Y198" s="161"/>
      <c r="Z198" s="161"/>
      <c r="AA198" s="161"/>
      <c r="AB198" s="161"/>
      <c r="AC198" s="161"/>
      <c r="AD198" s="192"/>
      <c r="AE198" s="192"/>
      <c r="AF198" s="192"/>
      <c r="AG198" s="192"/>
      <c r="AH198" s="192"/>
      <c r="AI198" s="161"/>
      <c r="AJ198" s="162"/>
      <c r="AK198" s="94">
        <f>AK192+AK193+AK194+AK195+AK196+AK197</f>
        <v>0</v>
      </c>
    </row>
    <row r="199" spans="1:37" ht="75" x14ac:dyDescent="0.25">
      <c r="A199" s="174" t="s">
        <v>296</v>
      </c>
      <c r="B199" s="95" t="s">
        <v>99</v>
      </c>
      <c r="C199" s="95">
        <v>25000</v>
      </c>
      <c r="D199" s="1"/>
      <c r="E199" s="68" t="s">
        <v>105</v>
      </c>
      <c r="F199" s="68" t="s">
        <v>34</v>
      </c>
      <c r="G199" s="68" t="s">
        <v>37</v>
      </c>
      <c r="H199" s="1"/>
      <c r="I199" s="1"/>
      <c r="J199" s="52"/>
      <c r="K199" s="52"/>
      <c r="L199" s="151"/>
      <c r="M199" s="152"/>
      <c r="N199" s="151"/>
      <c r="O199" s="152"/>
      <c r="P199" s="151"/>
      <c r="Q199" s="152"/>
      <c r="R199" s="52"/>
      <c r="S199" s="52"/>
      <c r="T199" s="52"/>
      <c r="U199" s="52"/>
      <c r="V199" s="52"/>
      <c r="W199" s="52"/>
      <c r="X199" s="52"/>
      <c r="Y199" s="135"/>
      <c r="Z199" s="135"/>
      <c r="AA199" s="135"/>
      <c r="AB199" s="195">
        <v>0</v>
      </c>
      <c r="AC199" s="196"/>
      <c r="AD199" s="59">
        <f>C199*12</f>
        <v>300000</v>
      </c>
      <c r="AE199" s="115">
        <v>0</v>
      </c>
      <c r="AF199" s="70">
        <f>AD199*AE199</f>
        <v>0</v>
      </c>
      <c r="AG199" s="115">
        <v>0</v>
      </c>
      <c r="AH199" s="70">
        <f>AG199*4</f>
        <v>0</v>
      </c>
      <c r="AI199" s="69">
        <f>AB199+AF199+AH199</f>
        <v>0</v>
      </c>
      <c r="AJ199" s="71">
        <v>15</v>
      </c>
      <c r="AK199" s="72">
        <f>AI199*AJ199</f>
        <v>0</v>
      </c>
    </row>
    <row r="200" spans="1:37" ht="30" x14ac:dyDescent="0.25">
      <c r="A200" s="175"/>
      <c r="B200" s="176"/>
      <c r="C200" s="177"/>
      <c r="D200" s="177"/>
      <c r="E200" s="177"/>
      <c r="F200" s="178"/>
      <c r="G200" s="68" t="s">
        <v>29</v>
      </c>
      <c r="H200" s="1"/>
      <c r="I200" s="2"/>
      <c r="J200" s="78"/>
      <c r="K200" s="79"/>
      <c r="L200" s="154"/>
      <c r="M200" s="155"/>
      <c r="N200" s="154"/>
      <c r="O200" s="155"/>
      <c r="P200" s="154"/>
      <c r="Q200" s="155"/>
      <c r="R200" s="79"/>
      <c r="S200" s="79"/>
      <c r="T200" s="79"/>
      <c r="U200" s="79"/>
      <c r="V200" s="79"/>
      <c r="W200" s="79"/>
      <c r="X200" s="81"/>
      <c r="Y200" s="80"/>
      <c r="Z200" s="80"/>
      <c r="AA200" s="80"/>
      <c r="AB200" s="195">
        <v>0</v>
      </c>
      <c r="AC200" s="196"/>
      <c r="AD200" s="176"/>
      <c r="AE200" s="177"/>
      <c r="AF200" s="177"/>
      <c r="AG200" s="177"/>
      <c r="AH200" s="177"/>
      <c r="AI200" s="102"/>
      <c r="AJ200" s="103">
        <v>1</v>
      </c>
      <c r="AK200" s="72">
        <f>AB200*AJ200</f>
        <v>0</v>
      </c>
    </row>
    <row r="201" spans="1:37" ht="30" x14ac:dyDescent="0.25">
      <c r="A201" s="175"/>
      <c r="B201" s="179"/>
      <c r="C201" s="180"/>
      <c r="D201" s="180"/>
      <c r="E201" s="180"/>
      <c r="F201" s="181"/>
      <c r="G201" s="68" t="s">
        <v>30</v>
      </c>
      <c r="H201" s="1"/>
      <c r="I201" s="2"/>
      <c r="J201" s="97"/>
      <c r="K201" s="98"/>
      <c r="L201" s="172"/>
      <c r="M201" s="173"/>
      <c r="N201" s="172"/>
      <c r="O201" s="173"/>
      <c r="P201" s="172"/>
      <c r="Q201" s="173"/>
      <c r="R201" s="98"/>
      <c r="S201" s="98"/>
      <c r="T201" s="98"/>
      <c r="U201" s="98"/>
      <c r="V201" s="98"/>
      <c r="W201" s="98"/>
      <c r="X201" s="100"/>
      <c r="Y201" s="99"/>
      <c r="Z201" s="99"/>
      <c r="AA201" s="99"/>
      <c r="AB201" s="195">
        <v>0</v>
      </c>
      <c r="AC201" s="196"/>
      <c r="AD201" s="179"/>
      <c r="AE201" s="180"/>
      <c r="AF201" s="180"/>
      <c r="AG201" s="180"/>
      <c r="AH201" s="180"/>
      <c r="AI201" s="105"/>
      <c r="AJ201" s="103">
        <v>1</v>
      </c>
      <c r="AK201" s="72">
        <f>AB201*AJ201</f>
        <v>0</v>
      </c>
    </row>
    <row r="202" spans="1:37" x14ac:dyDescent="0.25">
      <c r="A202" s="175"/>
      <c r="B202" s="179"/>
      <c r="C202" s="180"/>
      <c r="D202" s="180"/>
      <c r="E202" s="180"/>
      <c r="F202" s="181"/>
      <c r="G202" s="68" t="s">
        <v>31</v>
      </c>
      <c r="H202" s="1"/>
      <c r="I202" s="2"/>
      <c r="J202" s="97"/>
      <c r="K202" s="98"/>
      <c r="L202" s="172"/>
      <c r="M202" s="173"/>
      <c r="N202" s="172"/>
      <c r="O202" s="173"/>
      <c r="P202" s="172"/>
      <c r="Q202" s="173"/>
      <c r="R202" s="98"/>
      <c r="S202" s="98"/>
      <c r="T202" s="98"/>
      <c r="U202" s="98"/>
      <c r="V202" s="98"/>
      <c r="W202" s="98"/>
      <c r="X202" s="100"/>
      <c r="Y202" s="99"/>
      <c r="Z202" s="99"/>
      <c r="AA202" s="99"/>
      <c r="AB202" s="195">
        <v>0</v>
      </c>
      <c r="AC202" s="196"/>
      <c r="AD202" s="179"/>
      <c r="AE202" s="180"/>
      <c r="AF202" s="180"/>
      <c r="AG202" s="180"/>
      <c r="AH202" s="180"/>
      <c r="AI202" s="105"/>
      <c r="AJ202" s="103">
        <v>1</v>
      </c>
      <c r="AK202" s="72">
        <f>AB202*AJ202</f>
        <v>0</v>
      </c>
    </row>
    <row r="203" spans="1:37" x14ac:dyDescent="0.25">
      <c r="A203" s="175"/>
      <c r="B203" s="179"/>
      <c r="C203" s="180"/>
      <c r="D203" s="180"/>
      <c r="E203" s="180"/>
      <c r="F203" s="181"/>
      <c r="G203" s="68" t="s">
        <v>23</v>
      </c>
      <c r="H203" s="1"/>
      <c r="I203" s="2"/>
      <c r="J203" s="97"/>
      <c r="K203" s="98"/>
      <c r="L203" s="172"/>
      <c r="M203" s="173"/>
      <c r="N203" s="172"/>
      <c r="O203" s="173"/>
      <c r="P203" s="172"/>
      <c r="Q203" s="173"/>
      <c r="R203" s="98"/>
      <c r="S203" s="98"/>
      <c r="T203" s="98"/>
      <c r="U203" s="98"/>
      <c r="V203" s="98"/>
      <c r="W203" s="98"/>
      <c r="X203" s="100"/>
      <c r="Y203" s="99"/>
      <c r="Z203" s="99"/>
      <c r="AA203" s="99"/>
      <c r="AB203" s="195">
        <v>0</v>
      </c>
      <c r="AC203" s="196"/>
      <c r="AD203" s="179"/>
      <c r="AE203" s="180"/>
      <c r="AF203" s="180"/>
      <c r="AG203" s="180"/>
      <c r="AH203" s="180"/>
      <c r="AI203" s="105"/>
      <c r="AJ203" s="103">
        <v>1</v>
      </c>
      <c r="AK203" s="72">
        <f>AB203*AJ203</f>
        <v>0</v>
      </c>
    </row>
    <row r="204" spans="1:37" x14ac:dyDescent="0.25">
      <c r="A204" s="175"/>
      <c r="B204" s="179"/>
      <c r="C204" s="180"/>
      <c r="D204" s="180"/>
      <c r="E204" s="180"/>
      <c r="F204" s="181"/>
      <c r="G204" s="68" t="s">
        <v>32</v>
      </c>
      <c r="H204" s="1"/>
      <c r="I204" s="2"/>
      <c r="J204" s="89"/>
      <c r="K204" s="90"/>
      <c r="L204" s="156"/>
      <c r="M204" s="157"/>
      <c r="N204" s="156"/>
      <c r="O204" s="157"/>
      <c r="P204" s="156"/>
      <c r="Q204" s="157"/>
      <c r="R204" s="90"/>
      <c r="S204" s="90"/>
      <c r="T204" s="90"/>
      <c r="U204" s="90"/>
      <c r="V204" s="90"/>
      <c r="W204" s="90"/>
      <c r="X204" s="92"/>
      <c r="Y204" s="91"/>
      <c r="Z204" s="91"/>
      <c r="AA204" s="91"/>
      <c r="AB204" s="195">
        <v>0</v>
      </c>
      <c r="AC204" s="196"/>
      <c r="AD204" s="182"/>
      <c r="AE204" s="183"/>
      <c r="AF204" s="183"/>
      <c r="AG204" s="183"/>
      <c r="AH204" s="183"/>
      <c r="AI204" s="107"/>
      <c r="AJ204" s="103">
        <v>1</v>
      </c>
      <c r="AK204" s="72">
        <f>AB204*AJ204</f>
        <v>0</v>
      </c>
    </row>
    <row r="205" spans="1:37" x14ac:dyDescent="0.25">
      <c r="A205" s="175"/>
      <c r="B205" s="160" t="s">
        <v>301</v>
      </c>
      <c r="C205" s="161"/>
      <c r="D205" s="161"/>
      <c r="E205" s="161"/>
      <c r="F205" s="161"/>
      <c r="G205" s="161"/>
      <c r="H205" s="161"/>
      <c r="I205" s="161"/>
      <c r="J205" s="161"/>
      <c r="K205" s="161"/>
      <c r="L205" s="161"/>
      <c r="M205" s="161"/>
      <c r="N205" s="161"/>
      <c r="O205" s="161"/>
      <c r="P205" s="161"/>
      <c r="Q205" s="161"/>
      <c r="R205" s="161"/>
      <c r="S205" s="161"/>
      <c r="T205" s="161"/>
      <c r="U205" s="161"/>
      <c r="V205" s="161"/>
      <c r="W205" s="161"/>
      <c r="X205" s="161"/>
      <c r="Y205" s="161"/>
      <c r="Z205" s="161"/>
      <c r="AA205" s="161"/>
      <c r="AB205" s="161"/>
      <c r="AC205" s="161"/>
      <c r="AD205" s="192"/>
      <c r="AE205" s="192"/>
      <c r="AF205" s="192"/>
      <c r="AG205" s="192"/>
      <c r="AH205" s="192"/>
      <c r="AI205" s="161"/>
      <c r="AJ205" s="162"/>
      <c r="AK205" s="94">
        <f>AK199+AK200+AK201+AK202+AK203+AK204</f>
        <v>0</v>
      </c>
    </row>
    <row r="206" spans="1:37" ht="90" x14ac:dyDescent="0.25">
      <c r="A206" s="174" t="s">
        <v>297</v>
      </c>
      <c r="B206" s="95" t="s">
        <v>100</v>
      </c>
      <c r="C206" s="95">
        <v>40000</v>
      </c>
      <c r="D206" s="1"/>
      <c r="E206" s="68" t="s">
        <v>105</v>
      </c>
      <c r="F206" s="68" t="s">
        <v>35</v>
      </c>
      <c r="G206" s="68" t="s">
        <v>37</v>
      </c>
      <c r="H206" s="1"/>
      <c r="I206" s="1"/>
      <c r="J206" s="52"/>
      <c r="K206" s="52"/>
      <c r="L206" s="151"/>
      <c r="M206" s="152"/>
      <c r="N206" s="151"/>
      <c r="O206" s="152"/>
      <c r="P206" s="151"/>
      <c r="Q206" s="152"/>
      <c r="R206" s="52"/>
      <c r="S206" s="52"/>
      <c r="T206" s="52"/>
      <c r="U206" s="52"/>
      <c r="V206" s="52"/>
      <c r="W206" s="52"/>
      <c r="X206" s="52"/>
      <c r="Y206" s="135"/>
      <c r="Z206" s="135"/>
      <c r="AA206" s="135"/>
      <c r="AB206" s="195">
        <v>0</v>
      </c>
      <c r="AC206" s="196"/>
      <c r="AD206" s="59">
        <f>C206*12</f>
        <v>480000</v>
      </c>
      <c r="AE206" s="115">
        <v>0</v>
      </c>
      <c r="AF206" s="70">
        <f>AD206*AE206</f>
        <v>0</v>
      </c>
      <c r="AG206" s="115">
        <v>0</v>
      </c>
      <c r="AH206" s="70">
        <f>AG206*4</f>
        <v>0</v>
      </c>
      <c r="AI206" s="69">
        <f>AB206+AF206+AH206</f>
        <v>0</v>
      </c>
      <c r="AJ206" s="71">
        <v>10</v>
      </c>
      <c r="AK206" s="72">
        <f>AI206*AJ206</f>
        <v>0</v>
      </c>
    </row>
    <row r="207" spans="1:37" ht="30" x14ac:dyDescent="0.25">
      <c r="A207" s="175"/>
      <c r="B207" s="176"/>
      <c r="C207" s="177"/>
      <c r="D207" s="177"/>
      <c r="E207" s="177"/>
      <c r="F207" s="178"/>
      <c r="G207" s="68" t="s">
        <v>36</v>
      </c>
      <c r="H207" s="1"/>
      <c r="I207" s="2"/>
      <c r="J207" s="185"/>
      <c r="K207" s="154"/>
      <c r="L207" s="154"/>
      <c r="M207" s="154"/>
      <c r="N207" s="154"/>
      <c r="O207" s="154"/>
      <c r="P207" s="154"/>
      <c r="Q207" s="154"/>
      <c r="R207" s="154"/>
      <c r="S207" s="154"/>
      <c r="T207" s="154"/>
      <c r="U207" s="154"/>
      <c r="V207" s="154"/>
      <c r="W207" s="154"/>
      <c r="X207" s="186"/>
      <c r="Y207" s="80"/>
      <c r="Z207" s="80"/>
      <c r="AA207" s="80"/>
      <c r="AB207" s="195">
        <v>0</v>
      </c>
      <c r="AC207" s="196"/>
      <c r="AD207" s="176"/>
      <c r="AE207" s="177"/>
      <c r="AF207" s="177"/>
      <c r="AG207" s="177"/>
      <c r="AH207" s="177"/>
      <c r="AI207" s="102"/>
      <c r="AJ207" s="103">
        <v>1</v>
      </c>
      <c r="AK207" s="72">
        <f t="shared" ref="AK207:AK212" si="21">AB207*AJ207</f>
        <v>0</v>
      </c>
    </row>
    <row r="208" spans="1:37" ht="30" x14ac:dyDescent="0.25">
      <c r="A208" s="175"/>
      <c r="B208" s="179"/>
      <c r="C208" s="180"/>
      <c r="D208" s="180"/>
      <c r="E208" s="180"/>
      <c r="F208" s="181"/>
      <c r="G208" s="68" t="s">
        <v>29</v>
      </c>
      <c r="H208" s="1"/>
      <c r="I208" s="2"/>
      <c r="J208" s="187"/>
      <c r="K208" s="172"/>
      <c r="L208" s="172"/>
      <c r="M208" s="172"/>
      <c r="N208" s="172"/>
      <c r="O208" s="172"/>
      <c r="P208" s="172"/>
      <c r="Q208" s="172"/>
      <c r="R208" s="172"/>
      <c r="S208" s="172"/>
      <c r="T208" s="172"/>
      <c r="U208" s="172"/>
      <c r="V208" s="172"/>
      <c r="W208" s="172"/>
      <c r="X208" s="188"/>
      <c r="Y208" s="99"/>
      <c r="Z208" s="99"/>
      <c r="AA208" s="99"/>
      <c r="AB208" s="195">
        <v>0</v>
      </c>
      <c r="AC208" s="196"/>
      <c r="AD208" s="179"/>
      <c r="AE208" s="180"/>
      <c r="AF208" s="180"/>
      <c r="AG208" s="180"/>
      <c r="AH208" s="180"/>
      <c r="AI208" s="105"/>
      <c r="AJ208" s="103">
        <v>1</v>
      </c>
      <c r="AK208" s="72">
        <f t="shared" si="21"/>
        <v>0</v>
      </c>
    </row>
    <row r="209" spans="1:37" ht="30" x14ac:dyDescent="0.25">
      <c r="A209" s="175"/>
      <c r="B209" s="179"/>
      <c r="C209" s="180"/>
      <c r="D209" s="180"/>
      <c r="E209" s="180"/>
      <c r="F209" s="181"/>
      <c r="G209" s="68" t="s">
        <v>30</v>
      </c>
      <c r="H209" s="1"/>
      <c r="I209" s="2"/>
      <c r="J209" s="187"/>
      <c r="K209" s="172"/>
      <c r="L209" s="172"/>
      <c r="M209" s="172"/>
      <c r="N209" s="172"/>
      <c r="O209" s="172"/>
      <c r="P209" s="172"/>
      <c r="Q209" s="172"/>
      <c r="R209" s="172"/>
      <c r="S209" s="172"/>
      <c r="T209" s="172"/>
      <c r="U209" s="172"/>
      <c r="V209" s="172"/>
      <c r="W209" s="172"/>
      <c r="X209" s="188"/>
      <c r="Y209" s="99"/>
      <c r="Z209" s="99"/>
      <c r="AA209" s="99"/>
      <c r="AB209" s="195">
        <v>0</v>
      </c>
      <c r="AC209" s="196"/>
      <c r="AD209" s="179"/>
      <c r="AE209" s="180"/>
      <c r="AF209" s="180"/>
      <c r="AG209" s="180"/>
      <c r="AH209" s="180"/>
      <c r="AI209" s="105"/>
      <c r="AJ209" s="103">
        <v>1</v>
      </c>
      <c r="AK209" s="72">
        <f t="shared" si="21"/>
        <v>0</v>
      </c>
    </row>
    <row r="210" spans="1:37" x14ac:dyDescent="0.25">
      <c r="A210" s="175"/>
      <c r="B210" s="179"/>
      <c r="C210" s="180"/>
      <c r="D210" s="180"/>
      <c r="E210" s="180"/>
      <c r="F210" s="181"/>
      <c r="G210" s="68" t="s">
        <v>31</v>
      </c>
      <c r="H210" s="1"/>
      <c r="I210" s="2"/>
      <c r="J210" s="187"/>
      <c r="K210" s="172"/>
      <c r="L210" s="172"/>
      <c r="M210" s="172"/>
      <c r="N210" s="172"/>
      <c r="O210" s="172"/>
      <c r="P210" s="172"/>
      <c r="Q210" s="172"/>
      <c r="R210" s="172"/>
      <c r="S210" s="172"/>
      <c r="T210" s="172"/>
      <c r="U210" s="172"/>
      <c r="V210" s="172"/>
      <c r="W210" s="172"/>
      <c r="X210" s="188"/>
      <c r="Y210" s="99"/>
      <c r="Z210" s="99"/>
      <c r="AA210" s="99"/>
      <c r="AB210" s="195">
        <v>0</v>
      </c>
      <c r="AC210" s="196"/>
      <c r="AD210" s="179"/>
      <c r="AE210" s="180"/>
      <c r="AF210" s="180"/>
      <c r="AG210" s="180"/>
      <c r="AH210" s="180"/>
      <c r="AI210" s="105"/>
      <c r="AJ210" s="103">
        <v>1</v>
      </c>
      <c r="AK210" s="72">
        <f t="shared" si="21"/>
        <v>0</v>
      </c>
    </row>
    <row r="211" spans="1:37" x14ac:dyDescent="0.25">
      <c r="A211" s="175"/>
      <c r="B211" s="179"/>
      <c r="C211" s="180"/>
      <c r="D211" s="180"/>
      <c r="E211" s="180"/>
      <c r="F211" s="181"/>
      <c r="G211" s="68" t="s">
        <v>23</v>
      </c>
      <c r="H211" s="1"/>
      <c r="I211" s="2"/>
      <c r="J211" s="187"/>
      <c r="K211" s="172"/>
      <c r="L211" s="172"/>
      <c r="M211" s="172"/>
      <c r="N211" s="172"/>
      <c r="O211" s="172"/>
      <c r="P211" s="172"/>
      <c r="Q211" s="172"/>
      <c r="R211" s="172"/>
      <c r="S211" s="172"/>
      <c r="T211" s="172"/>
      <c r="U211" s="172"/>
      <c r="V211" s="172"/>
      <c r="W211" s="172"/>
      <c r="X211" s="188"/>
      <c r="Y211" s="99"/>
      <c r="Z211" s="99"/>
      <c r="AA211" s="99"/>
      <c r="AB211" s="195">
        <v>0</v>
      </c>
      <c r="AC211" s="196"/>
      <c r="AD211" s="179"/>
      <c r="AE211" s="180"/>
      <c r="AF211" s="180"/>
      <c r="AG211" s="180"/>
      <c r="AH211" s="180"/>
      <c r="AI211" s="105"/>
      <c r="AJ211" s="103">
        <v>1</v>
      </c>
      <c r="AK211" s="72">
        <f t="shared" si="21"/>
        <v>0</v>
      </c>
    </row>
    <row r="212" spans="1:37" x14ac:dyDescent="0.25">
      <c r="A212" s="175"/>
      <c r="B212" s="182"/>
      <c r="C212" s="183"/>
      <c r="D212" s="183"/>
      <c r="E212" s="183"/>
      <c r="F212" s="193"/>
      <c r="G212" s="68" t="s">
        <v>32</v>
      </c>
      <c r="H212" s="1"/>
      <c r="I212" s="2"/>
      <c r="J212" s="189"/>
      <c r="K212" s="156"/>
      <c r="L212" s="156"/>
      <c r="M212" s="156"/>
      <c r="N212" s="156"/>
      <c r="O212" s="156"/>
      <c r="P212" s="156"/>
      <c r="Q212" s="156"/>
      <c r="R212" s="156"/>
      <c r="S212" s="156"/>
      <c r="T212" s="156"/>
      <c r="U212" s="156"/>
      <c r="V212" s="156"/>
      <c r="W212" s="156"/>
      <c r="X212" s="190"/>
      <c r="Y212" s="91"/>
      <c r="Z212" s="91"/>
      <c r="AA212" s="91"/>
      <c r="AB212" s="195">
        <v>0</v>
      </c>
      <c r="AC212" s="196"/>
      <c r="AD212" s="182"/>
      <c r="AE212" s="183"/>
      <c r="AF212" s="183"/>
      <c r="AG212" s="183"/>
      <c r="AH212" s="183"/>
      <c r="AI212" s="107"/>
      <c r="AJ212" s="103">
        <v>1</v>
      </c>
      <c r="AK212" s="72">
        <f t="shared" si="21"/>
        <v>0</v>
      </c>
    </row>
    <row r="213" spans="1:37" x14ac:dyDescent="0.25">
      <c r="A213" s="175"/>
      <c r="B213" s="160" t="s">
        <v>300</v>
      </c>
      <c r="C213" s="161"/>
      <c r="D213" s="161"/>
      <c r="E213" s="161"/>
      <c r="F213" s="161"/>
      <c r="G213" s="161"/>
      <c r="H213" s="161"/>
      <c r="I213" s="161"/>
      <c r="J213" s="161"/>
      <c r="K213" s="161"/>
      <c r="L213" s="161"/>
      <c r="M213" s="161"/>
      <c r="N213" s="161"/>
      <c r="O213" s="161"/>
      <c r="P213" s="161"/>
      <c r="Q213" s="161"/>
      <c r="R213" s="161"/>
      <c r="S213" s="161"/>
      <c r="T213" s="161"/>
      <c r="U213" s="161"/>
      <c r="V213" s="161"/>
      <c r="W213" s="161"/>
      <c r="X213" s="161"/>
      <c r="Y213" s="161"/>
      <c r="Z213" s="161"/>
      <c r="AA213" s="161"/>
      <c r="AB213" s="161"/>
      <c r="AC213" s="161"/>
      <c r="AD213" s="192"/>
      <c r="AE213" s="192"/>
      <c r="AF213" s="192"/>
      <c r="AG213" s="192"/>
      <c r="AH213" s="192"/>
      <c r="AI213" s="161"/>
      <c r="AJ213" s="162"/>
      <c r="AK213" s="94">
        <f>AK206+AK207+AK208+AK209+AK210+AK211+AK212</f>
        <v>0</v>
      </c>
    </row>
    <row r="214" spans="1:37" ht="90" x14ac:dyDescent="0.25">
      <c r="A214" s="174" t="s">
        <v>298</v>
      </c>
      <c r="B214" s="95" t="s">
        <v>93</v>
      </c>
      <c r="C214" s="95">
        <v>55000</v>
      </c>
      <c r="D214" s="1"/>
      <c r="E214" s="68" t="s">
        <v>105</v>
      </c>
      <c r="F214" s="68" t="s">
        <v>35</v>
      </c>
      <c r="G214" s="68" t="s">
        <v>37</v>
      </c>
      <c r="H214" s="1"/>
      <c r="I214" s="1"/>
      <c r="J214" s="52"/>
      <c r="K214" s="52"/>
      <c r="L214" s="151"/>
      <c r="M214" s="152"/>
      <c r="N214" s="151"/>
      <c r="O214" s="152"/>
      <c r="P214" s="151"/>
      <c r="Q214" s="152"/>
      <c r="R214" s="52"/>
      <c r="S214" s="52"/>
      <c r="T214" s="52"/>
      <c r="U214" s="52"/>
      <c r="V214" s="52"/>
      <c r="W214" s="52"/>
      <c r="X214" s="52"/>
      <c r="Y214" s="135"/>
      <c r="Z214" s="135"/>
      <c r="AA214" s="135"/>
      <c r="AB214" s="195">
        <v>0</v>
      </c>
      <c r="AC214" s="196"/>
      <c r="AD214" s="59">
        <f>C214*12</f>
        <v>660000</v>
      </c>
      <c r="AE214" s="115">
        <v>0</v>
      </c>
      <c r="AF214" s="70">
        <f>AD214*AE214</f>
        <v>0</v>
      </c>
      <c r="AG214" s="115">
        <v>0</v>
      </c>
      <c r="AH214" s="70">
        <f>AG214*4</f>
        <v>0</v>
      </c>
      <c r="AI214" s="69">
        <f>AB214+AF214+AH214</f>
        <v>0</v>
      </c>
      <c r="AJ214" s="71">
        <v>5</v>
      </c>
      <c r="AK214" s="72">
        <f>AI214*AJ214</f>
        <v>0</v>
      </c>
    </row>
    <row r="215" spans="1:37" ht="30" x14ac:dyDescent="0.25">
      <c r="A215" s="175"/>
      <c r="B215" s="176"/>
      <c r="C215" s="177"/>
      <c r="D215" s="177"/>
      <c r="E215" s="177"/>
      <c r="F215" s="178"/>
      <c r="G215" s="68" t="s">
        <v>36</v>
      </c>
      <c r="H215" s="1"/>
      <c r="I215" s="2"/>
      <c r="J215" s="185"/>
      <c r="K215" s="154"/>
      <c r="L215" s="154"/>
      <c r="M215" s="154"/>
      <c r="N215" s="154"/>
      <c r="O215" s="154"/>
      <c r="P215" s="154"/>
      <c r="Q215" s="154"/>
      <c r="R215" s="154"/>
      <c r="S215" s="154"/>
      <c r="T215" s="154"/>
      <c r="U215" s="154"/>
      <c r="V215" s="154"/>
      <c r="W215" s="154"/>
      <c r="X215" s="186"/>
      <c r="Y215" s="80"/>
      <c r="Z215" s="80"/>
      <c r="AA215" s="80"/>
      <c r="AB215" s="195">
        <v>0</v>
      </c>
      <c r="AC215" s="196"/>
      <c r="AD215" s="176"/>
      <c r="AE215" s="177"/>
      <c r="AF215" s="177"/>
      <c r="AG215" s="177"/>
      <c r="AH215" s="177"/>
      <c r="AI215" s="102"/>
      <c r="AJ215" s="103">
        <v>1</v>
      </c>
      <c r="AK215" s="72">
        <f t="shared" ref="AK215:AK220" si="22">AB215*AJ215</f>
        <v>0</v>
      </c>
    </row>
    <row r="216" spans="1:37" ht="30" x14ac:dyDescent="0.25">
      <c r="A216" s="175"/>
      <c r="B216" s="179"/>
      <c r="C216" s="180"/>
      <c r="D216" s="180"/>
      <c r="E216" s="180"/>
      <c r="F216" s="181"/>
      <c r="G216" s="68" t="s">
        <v>29</v>
      </c>
      <c r="H216" s="1"/>
      <c r="I216" s="2"/>
      <c r="J216" s="187"/>
      <c r="K216" s="172"/>
      <c r="L216" s="172"/>
      <c r="M216" s="172"/>
      <c r="N216" s="172"/>
      <c r="O216" s="172"/>
      <c r="P216" s="172"/>
      <c r="Q216" s="172"/>
      <c r="R216" s="172"/>
      <c r="S216" s="172"/>
      <c r="T216" s="172"/>
      <c r="U216" s="172"/>
      <c r="V216" s="172"/>
      <c r="W216" s="172"/>
      <c r="X216" s="188"/>
      <c r="Y216" s="99"/>
      <c r="Z216" s="99"/>
      <c r="AA216" s="99"/>
      <c r="AB216" s="195">
        <v>0</v>
      </c>
      <c r="AC216" s="196"/>
      <c r="AD216" s="179"/>
      <c r="AE216" s="180"/>
      <c r="AF216" s="180"/>
      <c r="AG216" s="180"/>
      <c r="AH216" s="180"/>
      <c r="AI216" s="105"/>
      <c r="AJ216" s="103">
        <v>1</v>
      </c>
      <c r="AK216" s="72">
        <f t="shared" si="22"/>
        <v>0</v>
      </c>
    </row>
    <row r="217" spans="1:37" ht="30" x14ac:dyDescent="0.25">
      <c r="A217" s="175"/>
      <c r="B217" s="179"/>
      <c r="C217" s="180"/>
      <c r="D217" s="180"/>
      <c r="E217" s="180"/>
      <c r="F217" s="181"/>
      <c r="G217" s="68" t="s">
        <v>30</v>
      </c>
      <c r="H217" s="1"/>
      <c r="I217" s="2"/>
      <c r="J217" s="187"/>
      <c r="K217" s="172"/>
      <c r="L217" s="172"/>
      <c r="M217" s="172"/>
      <c r="N217" s="172"/>
      <c r="O217" s="172"/>
      <c r="P217" s="172"/>
      <c r="Q217" s="172"/>
      <c r="R217" s="172"/>
      <c r="S217" s="172"/>
      <c r="T217" s="172"/>
      <c r="U217" s="172"/>
      <c r="V217" s="172"/>
      <c r="W217" s="172"/>
      <c r="X217" s="188"/>
      <c r="Y217" s="99"/>
      <c r="Z217" s="99"/>
      <c r="AA217" s="99"/>
      <c r="AB217" s="195">
        <v>0</v>
      </c>
      <c r="AC217" s="196"/>
      <c r="AD217" s="179"/>
      <c r="AE217" s="180"/>
      <c r="AF217" s="180"/>
      <c r="AG217" s="180"/>
      <c r="AH217" s="180"/>
      <c r="AI217" s="105"/>
      <c r="AJ217" s="103">
        <v>1</v>
      </c>
      <c r="AK217" s="72">
        <f>AB217*AJ217</f>
        <v>0</v>
      </c>
    </row>
    <row r="218" spans="1:37" x14ac:dyDescent="0.25">
      <c r="A218" s="175"/>
      <c r="B218" s="179"/>
      <c r="C218" s="180"/>
      <c r="D218" s="180"/>
      <c r="E218" s="180"/>
      <c r="F218" s="181"/>
      <c r="G218" s="68" t="s">
        <v>31</v>
      </c>
      <c r="H218" s="1"/>
      <c r="I218" s="2"/>
      <c r="J218" s="187"/>
      <c r="K218" s="172"/>
      <c r="L218" s="172"/>
      <c r="M218" s="172"/>
      <c r="N218" s="172"/>
      <c r="O218" s="172"/>
      <c r="P218" s="172"/>
      <c r="Q218" s="172"/>
      <c r="R218" s="172"/>
      <c r="S218" s="172"/>
      <c r="T218" s="172"/>
      <c r="U218" s="172"/>
      <c r="V218" s="172"/>
      <c r="W218" s="172"/>
      <c r="X218" s="188"/>
      <c r="Y218" s="99"/>
      <c r="Z218" s="99"/>
      <c r="AA218" s="99"/>
      <c r="AB218" s="195">
        <v>0</v>
      </c>
      <c r="AC218" s="196"/>
      <c r="AD218" s="179"/>
      <c r="AE218" s="180"/>
      <c r="AF218" s="180"/>
      <c r="AG218" s="180"/>
      <c r="AH218" s="180"/>
      <c r="AI218" s="105"/>
      <c r="AJ218" s="103">
        <v>1</v>
      </c>
      <c r="AK218" s="72">
        <f t="shared" si="22"/>
        <v>0</v>
      </c>
    </row>
    <row r="219" spans="1:37" x14ac:dyDescent="0.25">
      <c r="A219" s="175"/>
      <c r="B219" s="179"/>
      <c r="C219" s="180"/>
      <c r="D219" s="180"/>
      <c r="E219" s="180"/>
      <c r="F219" s="181"/>
      <c r="G219" s="68" t="s">
        <v>23</v>
      </c>
      <c r="H219" s="1"/>
      <c r="I219" s="2"/>
      <c r="J219" s="187"/>
      <c r="K219" s="172"/>
      <c r="L219" s="172"/>
      <c r="M219" s="172"/>
      <c r="N219" s="172"/>
      <c r="O219" s="172"/>
      <c r="P219" s="172"/>
      <c r="Q219" s="172"/>
      <c r="R219" s="172"/>
      <c r="S219" s="172"/>
      <c r="T219" s="172"/>
      <c r="U219" s="172"/>
      <c r="V219" s="172"/>
      <c r="W219" s="172"/>
      <c r="X219" s="188"/>
      <c r="Y219" s="99"/>
      <c r="Z219" s="99"/>
      <c r="AA219" s="99"/>
      <c r="AB219" s="195">
        <v>0</v>
      </c>
      <c r="AC219" s="196"/>
      <c r="AD219" s="179"/>
      <c r="AE219" s="180"/>
      <c r="AF219" s="180"/>
      <c r="AG219" s="180"/>
      <c r="AH219" s="180"/>
      <c r="AI219" s="105"/>
      <c r="AJ219" s="103">
        <v>1</v>
      </c>
      <c r="AK219" s="72">
        <f t="shared" si="22"/>
        <v>0</v>
      </c>
    </row>
    <row r="220" spans="1:37" x14ac:dyDescent="0.25">
      <c r="A220" s="175"/>
      <c r="B220" s="182"/>
      <c r="C220" s="183"/>
      <c r="D220" s="183"/>
      <c r="E220" s="183"/>
      <c r="F220" s="193"/>
      <c r="G220" s="68" t="s">
        <v>32</v>
      </c>
      <c r="H220" s="1"/>
      <c r="I220" s="2"/>
      <c r="J220" s="189"/>
      <c r="K220" s="156"/>
      <c r="L220" s="156"/>
      <c r="M220" s="156"/>
      <c r="N220" s="156"/>
      <c r="O220" s="156"/>
      <c r="P220" s="156"/>
      <c r="Q220" s="156"/>
      <c r="R220" s="156"/>
      <c r="S220" s="156"/>
      <c r="T220" s="156"/>
      <c r="U220" s="156"/>
      <c r="V220" s="156"/>
      <c r="W220" s="156"/>
      <c r="X220" s="190"/>
      <c r="Y220" s="91"/>
      <c r="Z220" s="91"/>
      <c r="AA220" s="91"/>
      <c r="AB220" s="195">
        <v>0</v>
      </c>
      <c r="AC220" s="196"/>
      <c r="AD220" s="182"/>
      <c r="AE220" s="183"/>
      <c r="AF220" s="183"/>
      <c r="AG220" s="183"/>
      <c r="AH220" s="183"/>
      <c r="AI220" s="107"/>
      <c r="AJ220" s="103">
        <v>1</v>
      </c>
      <c r="AK220" s="72">
        <f t="shared" si="22"/>
        <v>0</v>
      </c>
    </row>
    <row r="221" spans="1:37" x14ac:dyDescent="0.25">
      <c r="A221" s="108"/>
      <c r="B221" s="160" t="s">
        <v>299</v>
      </c>
      <c r="C221" s="161"/>
      <c r="D221" s="161"/>
      <c r="E221" s="161"/>
      <c r="F221" s="161"/>
      <c r="G221" s="161"/>
      <c r="H221" s="161"/>
      <c r="I221" s="161"/>
      <c r="J221" s="161"/>
      <c r="K221" s="161"/>
      <c r="L221" s="161"/>
      <c r="M221" s="161"/>
      <c r="N221" s="161"/>
      <c r="O221" s="161"/>
      <c r="P221" s="161"/>
      <c r="Q221" s="161"/>
      <c r="R221" s="161"/>
      <c r="S221" s="161"/>
      <c r="T221" s="161"/>
      <c r="U221" s="161"/>
      <c r="V221" s="161"/>
      <c r="W221" s="161"/>
      <c r="X221" s="161"/>
      <c r="Y221" s="161"/>
      <c r="Z221" s="161"/>
      <c r="AA221" s="161"/>
      <c r="AB221" s="161"/>
      <c r="AC221" s="161"/>
      <c r="AD221" s="192"/>
      <c r="AE221" s="192"/>
      <c r="AF221" s="192"/>
      <c r="AG221" s="192"/>
      <c r="AH221" s="192"/>
      <c r="AI221" s="161"/>
      <c r="AJ221" s="162"/>
      <c r="AK221" s="94">
        <f>AK214+AK215+AK216+AK217+AK218+AK219+AK220</f>
        <v>0</v>
      </c>
    </row>
    <row r="222" spans="1:37" ht="26.25" x14ac:dyDescent="0.25">
      <c r="A222" s="149" t="s">
        <v>306</v>
      </c>
      <c r="B222" s="150"/>
      <c r="C222" s="150"/>
      <c r="D222" s="150"/>
      <c r="E222" s="150"/>
      <c r="F222" s="150"/>
      <c r="G222" s="150"/>
      <c r="H222" s="150"/>
      <c r="I222" s="150"/>
      <c r="J222" s="150"/>
      <c r="K222" s="150"/>
      <c r="L222" s="150"/>
      <c r="M222" s="150"/>
      <c r="N222" s="150"/>
      <c r="O222" s="150"/>
      <c r="P222" s="150"/>
      <c r="Q222" s="150"/>
      <c r="R222" s="150"/>
      <c r="S222" s="150"/>
      <c r="T222" s="150"/>
      <c r="U222" s="150"/>
      <c r="V222" s="150"/>
      <c r="W222" s="150"/>
      <c r="X222" s="150"/>
      <c r="Y222" s="150"/>
      <c r="Z222" s="150"/>
      <c r="AA222" s="150"/>
      <c r="AB222" s="150"/>
      <c r="AC222" s="150"/>
      <c r="AD222" s="150"/>
      <c r="AE222" s="150"/>
      <c r="AF222" s="150"/>
      <c r="AG222" s="150"/>
      <c r="AH222" s="150"/>
      <c r="AI222" s="150"/>
      <c r="AJ222" s="150"/>
      <c r="AK222" s="109">
        <f>AK177+AK184+AK191+AK198+AK205+AK213+AK221</f>
        <v>0</v>
      </c>
    </row>
    <row r="225" spans="1:37" ht="26.25" x14ac:dyDescent="0.25">
      <c r="A225" s="149" t="s">
        <v>307</v>
      </c>
      <c r="B225" s="150"/>
      <c r="C225" s="150"/>
      <c r="D225" s="150"/>
      <c r="E225" s="150"/>
      <c r="F225" s="150"/>
      <c r="G225" s="150"/>
      <c r="H225" s="150"/>
      <c r="I225" s="150"/>
      <c r="J225" s="150"/>
      <c r="K225" s="150"/>
      <c r="L225" s="150"/>
      <c r="M225" s="150"/>
      <c r="N225" s="150"/>
      <c r="O225" s="150"/>
      <c r="P225" s="150"/>
      <c r="Q225" s="150"/>
      <c r="R225" s="150"/>
      <c r="S225" s="150"/>
      <c r="T225" s="150"/>
      <c r="U225" s="150"/>
      <c r="V225" s="150"/>
      <c r="W225" s="150"/>
      <c r="X225" s="150"/>
      <c r="Y225" s="150"/>
      <c r="Z225" s="150"/>
      <c r="AA225" s="150"/>
      <c r="AB225" s="150"/>
      <c r="AC225" s="150"/>
      <c r="AD225" s="150"/>
      <c r="AE225" s="150"/>
      <c r="AF225" s="150"/>
      <c r="AG225" s="150"/>
      <c r="AH225" s="150"/>
      <c r="AI225" s="150"/>
      <c r="AJ225" s="150"/>
      <c r="AK225" s="112">
        <f>AK58+AK112+AK167+AK222</f>
        <v>0</v>
      </c>
    </row>
  </sheetData>
  <sheetProtection algorithmName="SHA-512" hashValue="wuEaKxzL+WaFrwpzDtITLISeged5w/HWoYrdVpLnqnCIjkfmk8B+07dV327Y4lKJOPZkNsB3zjg6q6o0Nu0kLQ==" saltValue="xNX1W3KE9Q4aRWvSZfIHMA==" spinCount="100000" sheet="1" objects="1" scenarios="1" selectLockedCells="1"/>
  <mergeCells count="627">
    <mergeCell ref="AK172:AK173"/>
    <mergeCell ref="AJ172:AJ173"/>
    <mergeCell ref="B166:AJ166"/>
    <mergeCell ref="A171:AK171"/>
    <mergeCell ref="A172:A173"/>
    <mergeCell ref="B172:B173"/>
    <mergeCell ref="C172:C173"/>
    <mergeCell ref="D172:D173"/>
    <mergeCell ref="E172:E173"/>
    <mergeCell ref="F172:F173"/>
    <mergeCell ref="G172:G173"/>
    <mergeCell ref="H172:H173"/>
    <mergeCell ref="I172:I173"/>
    <mergeCell ref="J172:K172"/>
    <mergeCell ref="L172:M172"/>
    <mergeCell ref="N172:O172"/>
    <mergeCell ref="P172:Q172"/>
    <mergeCell ref="R172:R173"/>
    <mergeCell ref="L173:M173"/>
    <mergeCell ref="N173:O173"/>
    <mergeCell ref="P173:Q173"/>
    <mergeCell ref="S172:S173"/>
    <mergeCell ref="N183:O183"/>
    <mergeCell ref="P183:Q183"/>
    <mergeCell ref="AB180:AC180"/>
    <mergeCell ref="AB179:AC179"/>
    <mergeCell ref="AB182:AC182"/>
    <mergeCell ref="AB183:AC183"/>
    <mergeCell ref="AB178:AC178"/>
    <mergeCell ref="A3:N3"/>
    <mergeCell ref="A4:N4"/>
    <mergeCell ref="A5:N5"/>
    <mergeCell ref="L159:M159"/>
    <mergeCell ref="N159:O159"/>
    <mergeCell ref="P159:Q159"/>
    <mergeCell ref="B160:F165"/>
    <mergeCell ref="A174:A177"/>
    <mergeCell ref="L180:M180"/>
    <mergeCell ref="N180:O180"/>
    <mergeCell ref="P180:Q180"/>
    <mergeCell ref="L181:M181"/>
    <mergeCell ref="N181:O181"/>
    <mergeCell ref="P181:Q181"/>
    <mergeCell ref="L182:M182"/>
    <mergeCell ref="N182:O182"/>
    <mergeCell ref="P182:Q182"/>
    <mergeCell ref="AB185:AC185"/>
    <mergeCell ref="T172:V172"/>
    <mergeCell ref="W172:X172"/>
    <mergeCell ref="AI8:AI9"/>
    <mergeCell ref="AI62:AI63"/>
    <mergeCell ref="AI117:AI118"/>
    <mergeCell ref="AI172:AI173"/>
    <mergeCell ref="AH8:AH9"/>
    <mergeCell ref="AF62:AF63"/>
    <mergeCell ref="AH62:AH63"/>
    <mergeCell ref="AF117:AF118"/>
    <mergeCell ref="AH117:AH118"/>
    <mergeCell ref="AF172:AF173"/>
    <mergeCell ref="AH172:AH173"/>
    <mergeCell ref="A58:AJ58"/>
    <mergeCell ref="A112:AJ112"/>
    <mergeCell ref="A167:AJ167"/>
    <mergeCell ref="AB172:AC173"/>
    <mergeCell ref="AD152:AH157"/>
    <mergeCell ref="A185:A191"/>
    <mergeCell ref="L185:M185"/>
    <mergeCell ref="B158:AJ158"/>
    <mergeCell ref="L183:M183"/>
    <mergeCell ref="A159:A165"/>
    <mergeCell ref="AB187:AC187"/>
    <mergeCell ref="AD207:AH212"/>
    <mergeCell ref="B213:AJ213"/>
    <mergeCell ref="A214:A220"/>
    <mergeCell ref="L214:M214"/>
    <mergeCell ref="N214:O214"/>
    <mergeCell ref="P214:Q214"/>
    <mergeCell ref="B215:F220"/>
    <mergeCell ref="J215:X220"/>
    <mergeCell ref="AD215:AH220"/>
    <mergeCell ref="AB211:AC211"/>
    <mergeCell ref="AB212:AC212"/>
    <mergeCell ref="AB214:AC214"/>
    <mergeCell ref="AB215:AC215"/>
    <mergeCell ref="AD200:AH204"/>
    <mergeCell ref="A199:A205"/>
    <mergeCell ref="L199:M199"/>
    <mergeCell ref="N199:O199"/>
    <mergeCell ref="P199:Q199"/>
    <mergeCell ref="B200:F204"/>
    <mergeCell ref="L200:M200"/>
    <mergeCell ref="N200:O200"/>
    <mergeCell ref="P200:Q200"/>
    <mergeCell ref="B205:AJ205"/>
    <mergeCell ref="A222:AJ222"/>
    <mergeCell ref="AB219:AC219"/>
    <mergeCell ref="AB220:AC220"/>
    <mergeCell ref="AB206:AC206"/>
    <mergeCell ref="AB207:AC207"/>
    <mergeCell ref="AB208:AC208"/>
    <mergeCell ref="AB209:AC209"/>
    <mergeCell ref="AB210:AC210"/>
    <mergeCell ref="B221:AJ221"/>
    <mergeCell ref="AB216:AC216"/>
    <mergeCell ref="AB217:AC217"/>
    <mergeCell ref="AB218:AC218"/>
    <mergeCell ref="A206:A213"/>
    <mergeCell ref="L206:M206"/>
    <mergeCell ref="N206:O206"/>
    <mergeCell ref="P206:Q206"/>
    <mergeCell ref="B207:F212"/>
    <mergeCell ref="J207:X212"/>
    <mergeCell ref="P197:Q197"/>
    <mergeCell ref="AB193:AC193"/>
    <mergeCell ref="AB194:AC194"/>
    <mergeCell ref="AB195:AC195"/>
    <mergeCell ref="L204:M204"/>
    <mergeCell ref="N204:O204"/>
    <mergeCell ref="P204:Q204"/>
    <mergeCell ref="AB200:AC200"/>
    <mergeCell ref="AB201:AC201"/>
    <mergeCell ref="AB202:AC202"/>
    <mergeCell ref="AB199:AC199"/>
    <mergeCell ref="AB203:AC203"/>
    <mergeCell ref="AB204:AC204"/>
    <mergeCell ref="L201:M201"/>
    <mergeCell ref="N201:O201"/>
    <mergeCell ref="P201:Q201"/>
    <mergeCell ref="L202:M202"/>
    <mergeCell ref="N202:O202"/>
    <mergeCell ref="P202:Q202"/>
    <mergeCell ref="L203:M203"/>
    <mergeCell ref="N203:O203"/>
    <mergeCell ref="P203:Q203"/>
    <mergeCell ref="A192:A198"/>
    <mergeCell ref="L192:M192"/>
    <mergeCell ref="N192:O192"/>
    <mergeCell ref="P192:Q192"/>
    <mergeCell ref="B193:F197"/>
    <mergeCell ref="L193:M193"/>
    <mergeCell ref="N193:O193"/>
    <mergeCell ref="P193:Q193"/>
    <mergeCell ref="B198:AJ198"/>
    <mergeCell ref="AB192:AC192"/>
    <mergeCell ref="AB196:AC196"/>
    <mergeCell ref="AB197:AC197"/>
    <mergeCell ref="AD193:AH197"/>
    <mergeCell ref="L194:M194"/>
    <mergeCell ref="N194:O194"/>
    <mergeCell ref="P194:Q194"/>
    <mergeCell ref="L195:M195"/>
    <mergeCell ref="N195:O195"/>
    <mergeCell ref="P195:Q195"/>
    <mergeCell ref="L196:M196"/>
    <mergeCell ref="N196:O196"/>
    <mergeCell ref="P196:Q196"/>
    <mergeCell ref="L197:M197"/>
    <mergeCell ref="N197:O197"/>
    <mergeCell ref="N185:O185"/>
    <mergeCell ref="P185:Q185"/>
    <mergeCell ref="B186:F190"/>
    <mergeCell ref="L186:M186"/>
    <mergeCell ref="N186:O186"/>
    <mergeCell ref="P186:Q186"/>
    <mergeCell ref="B191:AJ191"/>
    <mergeCell ref="AD186:AH190"/>
    <mergeCell ref="L187:M187"/>
    <mergeCell ref="N187:O187"/>
    <mergeCell ref="P187:Q187"/>
    <mergeCell ref="L188:M188"/>
    <mergeCell ref="N188:O188"/>
    <mergeCell ref="P188:Q188"/>
    <mergeCell ref="L189:M189"/>
    <mergeCell ref="N189:O189"/>
    <mergeCell ref="P189:Q189"/>
    <mergeCell ref="L190:M190"/>
    <mergeCell ref="N190:O190"/>
    <mergeCell ref="P190:Q190"/>
    <mergeCell ref="AB188:AC188"/>
    <mergeCell ref="AB189:AC189"/>
    <mergeCell ref="AB190:AC190"/>
    <mergeCell ref="AB186:AC186"/>
    <mergeCell ref="B177:AJ177"/>
    <mergeCell ref="AB176:AC176"/>
    <mergeCell ref="AB174:AC174"/>
    <mergeCell ref="AB175:AC175"/>
    <mergeCell ref="AB181:AC181"/>
    <mergeCell ref="A178:A184"/>
    <mergeCell ref="L178:M178"/>
    <mergeCell ref="N178:O178"/>
    <mergeCell ref="P178:Q178"/>
    <mergeCell ref="B179:F183"/>
    <mergeCell ref="L179:M179"/>
    <mergeCell ref="N179:O179"/>
    <mergeCell ref="L174:M174"/>
    <mergeCell ref="N174:O174"/>
    <mergeCell ref="P174:Q174"/>
    <mergeCell ref="L175:M175"/>
    <mergeCell ref="N175:O175"/>
    <mergeCell ref="P175:Q175"/>
    <mergeCell ref="L176:M176"/>
    <mergeCell ref="N176:O176"/>
    <mergeCell ref="P176:Q176"/>
    <mergeCell ref="P179:Q179"/>
    <mergeCell ref="B184:AJ184"/>
    <mergeCell ref="AD179:AH183"/>
    <mergeCell ref="J160:X165"/>
    <mergeCell ref="AD160:AH165"/>
    <mergeCell ref="A151:A158"/>
    <mergeCell ref="L151:M151"/>
    <mergeCell ref="N151:O151"/>
    <mergeCell ref="P151:Q151"/>
    <mergeCell ref="B152:F157"/>
    <mergeCell ref="J152:X157"/>
    <mergeCell ref="AD145:AH149"/>
    <mergeCell ref="L146:M146"/>
    <mergeCell ref="N146:O146"/>
    <mergeCell ref="P146:Q146"/>
    <mergeCell ref="L147:M147"/>
    <mergeCell ref="N147:O147"/>
    <mergeCell ref="P147:Q147"/>
    <mergeCell ref="L148:M148"/>
    <mergeCell ref="N148:O148"/>
    <mergeCell ref="P148:Q148"/>
    <mergeCell ref="L149:M149"/>
    <mergeCell ref="N149:O149"/>
    <mergeCell ref="P149:Q149"/>
    <mergeCell ref="A144:A150"/>
    <mergeCell ref="L144:M144"/>
    <mergeCell ref="N144:O144"/>
    <mergeCell ref="P144:Q144"/>
    <mergeCell ref="B145:F149"/>
    <mergeCell ref="L145:M145"/>
    <mergeCell ref="N145:O145"/>
    <mergeCell ref="P145:Q145"/>
    <mergeCell ref="B150:AJ150"/>
    <mergeCell ref="AD138:AH142"/>
    <mergeCell ref="L139:M139"/>
    <mergeCell ref="N139:O139"/>
    <mergeCell ref="P139:Q139"/>
    <mergeCell ref="L140:M140"/>
    <mergeCell ref="N140:O140"/>
    <mergeCell ref="P140:Q140"/>
    <mergeCell ref="L141:M141"/>
    <mergeCell ref="N141:O141"/>
    <mergeCell ref="P141:Q141"/>
    <mergeCell ref="L142:M142"/>
    <mergeCell ref="N142:O142"/>
    <mergeCell ref="P142:Q142"/>
    <mergeCell ref="A137:A143"/>
    <mergeCell ref="L137:M137"/>
    <mergeCell ref="N137:O137"/>
    <mergeCell ref="P137:Q137"/>
    <mergeCell ref="B138:F142"/>
    <mergeCell ref="L138:M138"/>
    <mergeCell ref="N138:O138"/>
    <mergeCell ref="P138:Q138"/>
    <mergeCell ref="B143:AJ143"/>
    <mergeCell ref="A119:A122"/>
    <mergeCell ref="A130:A136"/>
    <mergeCell ref="L130:M130"/>
    <mergeCell ref="N130:O130"/>
    <mergeCell ref="P130:Q130"/>
    <mergeCell ref="B131:F135"/>
    <mergeCell ref="L131:M131"/>
    <mergeCell ref="N131:O131"/>
    <mergeCell ref="P131:Q131"/>
    <mergeCell ref="B136:AJ136"/>
    <mergeCell ref="AD131:AH135"/>
    <mergeCell ref="L132:M132"/>
    <mergeCell ref="N132:O132"/>
    <mergeCell ref="P132:Q132"/>
    <mergeCell ref="L133:M133"/>
    <mergeCell ref="N133:O133"/>
    <mergeCell ref="P133:Q133"/>
    <mergeCell ref="L134:M134"/>
    <mergeCell ref="N134:O134"/>
    <mergeCell ref="P134:Q134"/>
    <mergeCell ref="L135:M135"/>
    <mergeCell ref="N135:O135"/>
    <mergeCell ref="P135:Q135"/>
    <mergeCell ref="A123:A129"/>
    <mergeCell ref="L123:M123"/>
    <mergeCell ref="N123:O123"/>
    <mergeCell ref="P123:Q123"/>
    <mergeCell ref="B124:F128"/>
    <mergeCell ref="L124:M124"/>
    <mergeCell ref="N124:O124"/>
    <mergeCell ref="P124:Q124"/>
    <mergeCell ref="B129:AJ129"/>
    <mergeCell ref="AD124:AH128"/>
    <mergeCell ref="L125:M125"/>
    <mergeCell ref="N125:O125"/>
    <mergeCell ref="P125:Q125"/>
    <mergeCell ref="L126:M126"/>
    <mergeCell ref="N126:O126"/>
    <mergeCell ref="P126:Q126"/>
    <mergeCell ref="L127:M127"/>
    <mergeCell ref="N127:O127"/>
    <mergeCell ref="P127:Q127"/>
    <mergeCell ref="L128:M128"/>
    <mergeCell ref="N128:O128"/>
    <mergeCell ref="P128:Q128"/>
    <mergeCell ref="L119:M119"/>
    <mergeCell ref="N119:O119"/>
    <mergeCell ref="P119:Q119"/>
    <mergeCell ref="L120:M120"/>
    <mergeCell ref="N120:O120"/>
    <mergeCell ref="P120:Q120"/>
    <mergeCell ref="L121:M121"/>
    <mergeCell ref="N121:O121"/>
    <mergeCell ref="P121:Q121"/>
    <mergeCell ref="B122:AJ122"/>
    <mergeCell ref="B111:AJ111"/>
    <mergeCell ref="A116:AK116"/>
    <mergeCell ref="A117:A118"/>
    <mergeCell ref="B117:B118"/>
    <mergeCell ref="C117:C118"/>
    <mergeCell ref="D117:D118"/>
    <mergeCell ref="E117:E118"/>
    <mergeCell ref="F117:F118"/>
    <mergeCell ref="G117:G118"/>
    <mergeCell ref="H117:H118"/>
    <mergeCell ref="I117:I118"/>
    <mergeCell ref="J117:K117"/>
    <mergeCell ref="L117:M117"/>
    <mergeCell ref="N117:O117"/>
    <mergeCell ref="P117:Q117"/>
    <mergeCell ref="R117:R118"/>
    <mergeCell ref="AK117:AK118"/>
    <mergeCell ref="L118:M118"/>
    <mergeCell ref="N118:O118"/>
    <mergeCell ref="P118:Q118"/>
    <mergeCell ref="S117:S118"/>
    <mergeCell ref="T117:V117"/>
    <mergeCell ref="W117:X117"/>
    <mergeCell ref="AC117:AC118"/>
    <mergeCell ref="AD97:AH102"/>
    <mergeCell ref="B103:AJ103"/>
    <mergeCell ref="A104:A110"/>
    <mergeCell ref="L104:M104"/>
    <mergeCell ref="N104:O104"/>
    <mergeCell ref="P104:Q104"/>
    <mergeCell ref="B105:F110"/>
    <mergeCell ref="J105:X110"/>
    <mergeCell ref="AD105:AH110"/>
    <mergeCell ref="A96:A103"/>
    <mergeCell ref="L96:M96"/>
    <mergeCell ref="N96:O96"/>
    <mergeCell ref="P96:Q96"/>
    <mergeCell ref="B97:F102"/>
    <mergeCell ref="J97:X102"/>
    <mergeCell ref="AJ117:AJ118"/>
    <mergeCell ref="A89:A95"/>
    <mergeCell ref="L89:M89"/>
    <mergeCell ref="N89:O89"/>
    <mergeCell ref="P89:Q89"/>
    <mergeCell ref="B90:F94"/>
    <mergeCell ref="L90:M90"/>
    <mergeCell ref="N90:O90"/>
    <mergeCell ref="P90:Q90"/>
    <mergeCell ref="B95:AJ95"/>
    <mergeCell ref="AD90:AH94"/>
    <mergeCell ref="L91:M91"/>
    <mergeCell ref="N91:O91"/>
    <mergeCell ref="P91:Q91"/>
    <mergeCell ref="L92:M92"/>
    <mergeCell ref="N92:O92"/>
    <mergeCell ref="P92:Q92"/>
    <mergeCell ref="L93:M93"/>
    <mergeCell ref="N93:O93"/>
    <mergeCell ref="P93:Q93"/>
    <mergeCell ref="L94:M94"/>
    <mergeCell ref="N94:O94"/>
    <mergeCell ref="P94:Q94"/>
    <mergeCell ref="A82:A88"/>
    <mergeCell ref="L82:M82"/>
    <mergeCell ref="N82:O82"/>
    <mergeCell ref="P82:Q82"/>
    <mergeCell ref="B83:F87"/>
    <mergeCell ref="L83:M83"/>
    <mergeCell ref="N83:O83"/>
    <mergeCell ref="P83:Q83"/>
    <mergeCell ref="B88:AJ88"/>
    <mergeCell ref="AD83:AH87"/>
    <mergeCell ref="L84:M84"/>
    <mergeCell ref="N84:O84"/>
    <mergeCell ref="P84:Q84"/>
    <mergeCell ref="L85:M85"/>
    <mergeCell ref="N85:O85"/>
    <mergeCell ref="P85:Q85"/>
    <mergeCell ref="L86:M86"/>
    <mergeCell ref="N86:O86"/>
    <mergeCell ref="P86:Q86"/>
    <mergeCell ref="L87:M87"/>
    <mergeCell ref="N87:O87"/>
    <mergeCell ref="P87:Q87"/>
    <mergeCell ref="A75:A81"/>
    <mergeCell ref="L75:M75"/>
    <mergeCell ref="N75:O75"/>
    <mergeCell ref="P75:Q75"/>
    <mergeCell ref="B76:F80"/>
    <mergeCell ref="L76:M76"/>
    <mergeCell ref="N76:O76"/>
    <mergeCell ref="P76:Q76"/>
    <mergeCell ref="B81:AJ81"/>
    <mergeCell ref="AD76:AH80"/>
    <mergeCell ref="L77:M77"/>
    <mergeCell ref="N77:O77"/>
    <mergeCell ref="P77:Q77"/>
    <mergeCell ref="L78:M78"/>
    <mergeCell ref="N78:O78"/>
    <mergeCell ref="P78:Q78"/>
    <mergeCell ref="L79:M79"/>
    <mergeCell ref="N79:O79"/>
    <mergeCell ref="P79:Q79"/>
    <mergeCell ref="L80:M80"/>
    <mergeCell ref="N80:O80"/>
    <mergeCell ref="P80:Q80"/>
    <mergeCell ref="A68:A74"/>
    <mergeCell ref="L68:M68"/>
    <mergeCell ref="N68:O68"/>
    <mergeCell ref="P68:Q68"/>
    <mergeCell ref="B69:F73"/>
    <mergeCell ref="L69:M69"/>
    <mergeCell ref="N69:O69"/>
    <mergeCell ref="P69:Q69"/>
    <mergeCell ref="B74:AJ74"/>
    <mergeCell ref="AD69:AH73"/>
    <mergeCell ref="L70:M70"/>
    <mergeCell ref="N70:O70"/>
    <mergeCell ref="P70:Q70"/>
    <mergeCell ref="L71:M71"/>
    <mergeCell ref="N71:O71"/>
    <mergeCell ref="P71:Q71"/>
    <mergeCell ref="L72:M72"/>
    <mergeCell ref="N72:O72"/>
    <mergeCell ref="P72:Q72"/>
    <mergeCell ref="L73:M73"/>
    <mergeCell ref="N73:O73"/>
    <mergeCell ref="P73:Q73"/>
    <mergeCell ref="A64:A67"/>
    <mergeCell ref="L64:M64"/>
    <mergeCell ref="N64:O64"/>
    <mergeCell ref="P64:Q64"/>
    <mergeCell ref="L65:M65"/>
    <mergeCell ref="N65:O65"/>
    <mergeCell ref="P65:Q65"/>
    <mergeCell ref="L66:M66"/>
    <mergeCell ref="N66:O66"/>
    <mergeCell ref="P66:Q66"/>
    <mergeCell ref="B67:AJ67"/>
    <mergeCell ref="A50:A56"/>
    <mergeCell ref="B57:AJ57"/>
    <mergeCell ref="L50:M50"/>
    <mergeCell ref="N50:O50"/>
    <mergeCell ref="P50:Q50"/>
    <mergeCell ref="J51:X56"/>
    <mergeCell ref="AD51:AH56"/>
    <mergeCell ref="B43:F48"/>
    <mergeCell ref="B51:F56"/>
    <mergeCell ref="A42:A49"/>
    <mergeCell ref="B49:AJ49"/>
    <mergeCell ref="L42:M42"/>
    <mergeCell ref="N42:O42"/>
    <mergeCell ref="P42:Q42"/>
    <mergeCell ref="AD36:AH40"/>
    <mergeCell ref="L37:M37"/>
    <mergeCell ref="N37:O37"/>
    <mergeCell ref="J43:X48"/>
    <mergeCell ref="AD43:AH48"/>
    <mergeCell ref="A61:AK61"/>
    <mergeCell ref="A62:A63"/>
    <mergeCell ref="B62:B63"/>
    <mergeCell ref="C62:C63"/>
    <mergeCell ref="D62:D63"/>
    <mergeCell ref="E62:E63"/>
    <mergeCell ref="F62:F63"/>
    <mergeCell ref="G62:G63"/>
    <mergeCell ref="H62:H63"/>
    <mergeCell ref="I62:I63"/>
    <mergeCell ref="J62:K62"/>
    <mergeCell ref="L62:M62"/>
    <mergeCell ref="N62:O62"/>
    <mergeCell ref="P62:Q62"/>
    <mergeCell ref="R62:R63"/>
    <mergeCell ref="AK62:AK63"/>
    <mergeCell ref="L63:M63"/>
    <mergeCell ref="N63:O63"/>
    <mergeCell ref="P63:Q63"/>
    <mergeCell ref="S62:S63"/>
    <mergeCell ref="T62:V62"/>
    <mergeCell ref="W62:X62"/>
    <mergeCell ref="AC62:AC63"/>
    <mergeCell ref="AJ62:AJ63"/>
    <mergeCell ref="L33:M33"/>
    <mergeCell ref="N33:O33"/>
    <mergeCell ref="P33:Q33"/>
    <mergeCell ref="A35:A41"/>
    <mergeCell ref="L35:M35"/>
    <mergeCell ref="N35:O35"/>
    <mergeCell ref="P35:Q35"/>
    <mergeCell ref="L36:M36"/>
    <mergeCell ref="N36:O36"/>
    <mergeCell ref="P36:Q36"/>
    <mergeCell ref="B41:AJ41"/>
    <mergeCell ref="B36:F40"/>
    <mergeCell ref="P37:Q37"/>
    <mergeCell ref="L38:M38"/>
    <mergeCell ref="N38:O38"/>
    <mergeCell ref="P38:Q38"/>
    <mergeCell ref="L39:M39"/>
    <mergeCell ref="N39:O39"/>
    <mergeCell ref="P39:Q39"/>
    <mergeCell ref="L25:M25"/>
    <mergeCell ref="N25:O25"/>
    <mergeCell ref="P25:Q25"/>
    <mergeCell ref="L26:M26"/>
    <mergeCell ref="N26:O26"/>
    <mergeCell ref="P26:Q26"/>
    <mergeCell ref="L40:M40"/>
    <mergeCell ref="N40:O40"/>
    <mergeCell ref="P40:Q40"/>
    <mergeCell ref="L31:M31"/>
    <mergeCell ref="N31:O31"/>
    <mergeCell ref="P31:Q31"/>
    <mergeCell ref="L32:M32"/>
    <mergeCell ref="N32:O32"/>
    <mergeCell ref="P32:Q32"/>
    <mergeCell ref="B29:F33"/>
    <mergeCell ref="A28:A34"/>
    <mergeCell ref="B34:AJ34"/>
    <mergeCell ref="L28:M28"/>
    <mergeCell ref="N28:O28"/>
    <mergeCell ref="P28:Q28"/>
    <mergeCell ref="L29:M29"/>
    <mergeCell ref="N29:O29"/>
    <mergeCell ref="P29:Q29"/>
    <mergeCell ref="AD29:AH33"/>
    <mergeCell ref="L30:M30"/>
    <mergeCell ref="N30:O30"/>
    <mergeCell ref="P30:Q30"/>
    <mergeCell ref="A14:A20"/>
    <mergeCell ref="B15:F19"/>
    <mergeCell ref="B27:AJ27"/>
    <mergeCell ref="L21:M21"/>
    <mergeCell ref="N21:O21"/>
    <mergeCell ref="P21:Q21"/>
    <mergeCell ref="L22:M22"/>
    <mergeCell ref="N22:O22"/>
    <mergeCell ref="P22:Q22"/>
    <mergeCell ref="AD22:AH26"/>
    <mergeCell ref="L23:M23"/>
    <mergeCell ref="N23:O23"/>
    <mergeCell ref="P23:Q23"/>
    <mergeCell ref="L24:M24"/>
    <mergeCell ref="N24:O24"/>
    <mergeCell ref="P24:Q24"/>
    <mergeCell ref="L19:M19"/>
    <mergeCell ref="N19:O19"/>
    <mergeCell ref="P19:Q19"/>
    <mergeCell ref="AD15:AH19"/>
    <mergeCell ref="B20:AJ20"/>
    <mergeCell ref="L17:M17"/>
    <mergeCell ref="A21:A27"/>
    <mergeCell ref="B22:F26"/>
    <mergeCell ref="L18:M18"/>
    <mergeCell ref="N18:O18"/>
    <mergeCell ref="P18:Q18"/>
    <mergeCell ref="L15:M15"/>
    <mergeCell ref="N15:O15"/>
    <mergeCell ref="P15:Q15"/>
    <mergeCell ref="L16:M16"/>
    <mergeCell ref="N16:O16"/>
    <mergeCell ref="P16:Q16"/>
    <mergeCell ref="N17:O17"/>
    <mergeCell ref="P17:Q17"/>
    <mergeCell ref="A1:AK1"/>
    <mergeCell ref="A7:AK7"/>
    <mergeCell ref="A8:A9"/>
    <mergeCell ref="AK8:AK9"/>
    <mergeCell ref="T8:V8"/>
    <mergeCell ref="W8:X8"/>
    <mergeCell ref="B8:B9"/>
    <mergeCell ref="C8:C9"/>
    <mergeCell ref="D8:D9"/>
    <mergeCell ref="E8:E9"/>
    <mergeCell ref="F8:F9"/>
    <mergeCell ref="G8:G9"/>
    <mergeCell ref="AF8:AF9"/>
    <mergeCell ref="R8:R9"/>
    <mergeCell ref="S8:S9"/>
    <mergeCell ref="B2:N2"/>
    <mergeCell ref="AG8:AG9"/>
    <mergeCell ref="L12:M12"/>
    <mergeCell ref="N12:O12"/>
    <mergeCell ref="P12:Q12"/>
    <mergeCell ref="L9:M9"/>
    <mergeCell ref="N9:O9"/>
    <mergeCell ref="P9:Q9"/>
    <mergeCell ref="AC8:AC9"/>
    <mergeCell ref="A10:A13"/>
    <mergeCell ref="B13:AJ13"/>
    <mergeCell ref="AG62:AG63"/>
    <mergeCell ref="AG117:AG118"/>
    <mergeCell ref="AG172:AG173"/>
    <mergeCell ref="Y8:AA8"/>
    <mergeCell ref="Y62:AA62"/>
    <mergeCell ref="Y117:AA117"/>
    <mergeCell ref="Y172:AA172"/>
    <mergeCell ref="A225:AJ225"/>
    <mergeCell ref="L14:M14"/>
    <mergeCell ref="N14:O14"/>
    <mergeCell ref="P14:Q14"/>
    <mergeCell ref="AJ8:AJ9"/>
    <mergeCell ref="L10:M10"/>
    <mergeCell ref="N10:O10"/>
    <mergeCell ref="P10:Q10"/>
    <mergeCell ref="H8:H9"/>
    <mergeCell ref="I8:I9"/>
    <mergeCell ref="J8:K8"/>
    <mergeCell ref="L8:M8"/>
    <mergeCell ref="N8:O8"/>
    <mergeCell ref="P8:Q8"/>
    <mergeCell ref="L11:M11"/>
    <mergeCell ref="N11:O11"/>
    <mergeCell ref="P11:Q11"/>
  </mergeCells>
  <phoneticPr fontId="30" type="noConversion"/>
  <pageMargins left="0.75000000000000011" right="0.75000000000000011" top="1" bottom="1" header="0.5" footer="0.5"/>
  <pageSetup paperSize="8" scale="32" orientation="landscape" horizontalDpi="4294967292" verticalDpi="4294967292" r:id="rId1"/>
  <ignoredErrors>
    <ignoredError sqref="AD10" unlockedFormula="1"/>
  </ignoredErrors>
  <drawing r:id="rId2"/>
  <extLst>
    <ext xmlns:mx="http://schemas.microsoft.com/office/mac/excel/2008/main" uri="{64002731-A6B0-56B0-2670-7721B7C09600}">
      <mx:PLV Mode="0" OnePage="0" WScale="10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00FF"/>
  </sheetPr>
  <dimension ref="A1:AQ225"/>
  <sheetViews>
    <sheetView zoomScale="55" zoomScaleNormal="55" zoomScalePageLayoutView="55" workbookViewId="0">
      <selection activeCell="AI10" sqref="AI10"/>
    </sheetView>
  </sheetViews>
  <sheetFormatPr defaultColWidth="11" defaultRowHeight="15.75" x14ac:dyDescent="0.25"/>
  <cols>
    <col min="1" max="1" width="21.875" style="60" customWidth="1"/>
    <col min="2" max="2" width="24.125" style="60" customWidth="1"/>
    <col min="3" max="3" width="24.5" style="60" customWidth="1"/>
    <col min="4" max="4" width="22.375" style="60" customWidth="1"/>
    <col min="5" max="5" width="11" style="60"/>
    <col min="6" max="6" width="56.875" style="60" customWidth="1"/>
    <col min="7" max="7" width="57.875" style="60" customWidth="1"/>
    <col min="8" max="8" width="13.625" style="60" customWidth="1"/>
    <col min="9" max="9" width="13.5" style="60" customWidth="1"/>
    <col min="10" max="17" width="11" style="60"/>
    <col min="18" max="18" width="12.625" style="60" customWidth="1"/>
    <col min="19" max="19" width="13" style="60" customWidth="1"/>
    <col min="20" max="26" width="11" style="60"/>
    <col min="27" max="27" width="17.5" style="60" customWidth="1"/>
    <col min="28" max="29" width="22" style="60" customWidth="1"/>
    <col min="30" max="30" width="19.5" style="60" customWidth="1"/>
    <col min="31" max="31" width="18.125" style="60" customWidth="1"/>
    <col min="32" max="32" width="19.5" style="60" customWidth="1"/>
    <col min="33" max="33" width="16.375" style="60" customWidth="1"/>
    <col min="34" max="35" width="13.5" style="60" customWidth="1"/>
    <col min="36" max="36" width="18.125" style="60" customWidth="1"/>
    <col min="37" max="37" width="18.625" style="60" customWidth="1"/>
    <col min="38" max="38" width="19.625" style="60" customWidth="1"/>
    <col min="39" max="39" width="23.875" style="60" customWidth="1"/>
    <col min="40" max="16384" width="11" style="60"/>
  </cols>
  <sheetData>
    <row r="1" spans="1:43" ht="129" customHeight="1" thickBot="1" x14ac:dyDescent="0.3">
      <c r="A1" s="163" t="s">
        <v>309</v>
      </c>
      <c r="B1" s="216"/>
      <c r="C1" s="216"/>
      <c r="D1" s="216"/>
      <c r="E1" s="216"/>
      <c r="F1" s="216"/>
      <c r="G1" s="216"/>
      <c r="H1" s="216"/>
      <c r="I1" s="216"/>
      <c r="J1" s="216"/>
      <c r="K1" s="216"/>
      <c r="L1" s="216"/>
      <c r="M1" s="216"/>
      <c r="N1" s="216"/>
      <c r="O1" s="216"/>
      <c r="P1" s="216"/>
      <c r="Q1" s="216"/>
      <c r="R1" s="216"/>
      <c r="S1" s="216"/>
      <c r="T1" s="216"/>
      <c r="U1" s="216"/>
      <c r="V1" s="216"/>
      <c r="W1" s="216"/>
      <c r="X1" s="216"/>
      <c r="Y1" s="216"/>
      <c r="Z1" s="216"/>
      <c r="AA1" s="216"/>
      <c r="AB1" s="216"/>
      <c r="AC1" s="216"/>
      <c r="AD1" s="216"/>
      <c r="AE1" s="216"/>
      <c r="AF1" s="216"/>
      <c r="AG1" s="216"/>
      <c r="AH1" s="216"/>
      <c r="AI1" s="216"/>
      <c r="AJ1" s="216"/>
      <c r="AK1" s="216"/>
      <c r="AL1" s="216"/>
      <c r="AM1" s="217"/>
    </row>
    <row r="2" spans="1:43" s="64" customFormat="1" ht="22.5" customHeight="1" thickBot="1" x14ac:dyDescent="0.3">
      <c r="A2" s="116" t="s">
        <v>212</v>
      </c>
      <c r="B2" s="214" t="str">
        <f>'Cover Sheet'!C17</f>
        <v xml:space="preserve">(Instruction -You MUST enter your organisation name into cell 17C on the Cover Sheet tab) </v>
      </c>
      <c r="C2" s="214"/>
      <c r="D2" s="214"/>
      <c r="E2" s="214"/>
      <c r="F2" s="214"/>
      <c r="G2" s="214"/>
      <c r="H2" s="214"/>
      <c r="I2" s="214"/>
      <c r="J2" s="214"/>
      <c r="K2" s="214"/>
      <c r="L2" s="214"/>
      <c r="M2" s="214"/>
      <c r="N2" s="215"/>
      <c r="O2" s="117"/>
      <c r="P2" s="117"/>
      <c r="Q2" s="117"/>
      <c r="R2" s="117"/>
      <c r="S2" s="117"/>
      <c r="T2" s="117"/>
      <c r="U2" s="117"/>
      <c r="V2" s="117"/>
      <c r="W2" s="117"/>
      <c r="X2" s="117"/>
      <c r="Y2" s="117"/>
      <c r="Z2" s="117"/>
      <c r="AA2" s="117"/>
      <c r="AB2" s="117"/>
      <c r="AC2" s="117"/>
      <c r="AD2" s="117"/>
      <c r="AE2" s="117"/>
      <c r="AF2" s="117"/>
      <c r="AG2" s="117"/>
      <c r="AH2" s="117"/>
      <c r="AI2" s="117"/>
      <c r="AJ2" s="117"/>
      <c r="AK2" s="117"/>
      <c r="AL2" s="117"/>
      <c r="AM2" s="117"/>
    </row>
    <row r="3" spans="1:43" s="64" customFormat="1" ht="22.5" customHeight="1" thickBot="1" x14ac:dyDescent="0.3">
      <c r="A3" s="220" t="s">
        <v>308</v>
      </c>
      <c r="B3" s="221"/>
      <c r="C3" s="221"/>
      <c r="D3" s="221"/>
      <c r="E3" s="221"/>
      <c r="F3" s="221"/>
      <c r="G3" s="221"/>
      <c r="H3" s="221"/>
      <c r="I3" s="221"/>
      <c r="J3" s="221"/>
      <c r="K3" s="221"/>
      <c r="L3" s="221"/>
      <c r="M3" s="221"/>
      <c r="N3" s="222"/>
      <c r="O3" s="117"/>
      <c r="P3" s="117"/>
      <c r="Q3" s="117"/>
      <c r="R3" s="117"/>
      <c r="S3" s="117"/>
      <c r="T3" s="117"/>
      <c r="U3" s="117"/>
      <c r="V3" s="117"/>
      <c r="W3" s="117"/>
      <c r="X3" s="117"/>
      <c r="Y3" s="117"/>
      <c r="Z3" s="117"/>
      <c r="AA3" s="117"/>
      <c r="AB3" s="117"/>
      <c r="AC3" s="117"/>
      <c r="AD3" s="117"/>
      <c r="AE3" s="117"/>
      <c r="AF3" s="117"/>
      <c r="AG3" s="117"/>
      <c r="AH3" s="117"/>
      <c r="AI3" s="117"/>
      <c r="AJ3" s="117"/>
      <c r="AK3" s="117"/>
      <c r="AL3" s="117"/>
      <c r="AM3" s="117"/>
    </row>
    <row r="4" spans="1:43" s="64" customFormat="1" ht="22.5" customHeight="1" thickBot="1" x14ac:dyDescent="0.3">
      <c r="A4" s="223" t="s">
        <v>179</v>
      </c>
      <c r="B4" s="224"/>
      <c r="C4" s="224"/>
      <c r="D4" s="224"/>
      <c r="E4" s="224"/>
      <c r="F4" s="224"/>
      <c r="G4" s="224"/>
      <c r="H4" s="224"/>
      <c r="I4" s="224"/>
      <c r="J4" s="224"/>
      <c r="K4" s="224"/>
      <c r="L4" s="224"/>
      <c r="M4" s="224"/>
      <c r="N4" s="225"/>
      <c r="O4" s="117"/>
      <c r="P4" s="117"/>
      <c r="Q4" s="117"/>
      <c r="R4" s="117"/>
      <c r="S4" s="117"/>
      <c r="T4" s="117"/>
      <c r="U4" s="117"/>
      <c r="V4" s="117"/>
      <c r="W4" s="117"/>
      <c r="X4" s="117"/>
      <c r="Y4" s="117"/>
      <c r="Z4" s="117"/>
      <c r="AA4" s="117"/>
      <c r="AB4" s="117"/>
      <c r="AC4" s="117"/>
      <c r="AD4" s="117"/>
      <c r="AE4" s="117"/>
      <c r="AF4" s="117"/>
      <c r="AG4" s="117"/>
      <c r="AH4" s="117"/>
      <c r="AI4" s="117"/>
      <c r="AJ4" s="117"/>
      <c r="AK4" s="117"/>
      <c r="AL4" s="117"/>
      <c r="AM4" s="117"/>
    </row>
    <row r="5" spans="1:43" s="64" customFormat="1" ht="22.5" customHeight="1" thickBot="1" x14ac:dyDescent="0.3">
      <c r="A5" s="226" t="s">
        <v>211</v>
      </c>
      <c r="B5" s="227"/>
      <c r="C5" s="227"/>
      <c r="D5" s="227"/>
      <c r="E5" s="227"/>
      <c r="F5" s="227"/>
      <c r="G5" s="227"/>
      <c r="H5" s="227"/>
      <c r="I5" s="227"/>
      <c r="J5" s="227"/>
      <c r="K5" s="227"/>
      <c r="L5" s="227"/>
      <c r="M5" s="227"/>
      <c r="N5" s="228"/>
      <c r="O5" s="117"/>
      <c r="P5" s="117"/>
      <c r="Q5" s="117"/>
      <c r="R5" s="117"/>
      <c r="S5" s="117"/>
      <c r="T5" s="117"/>
      <c r="U5" s="117"/>
      <c r="V5" s="117"/>
      <c r="W5" s="117"/>
      <c r="X5" s="117"/>
      <c r="Y5" s="117"/>
      <c r="Z5" s="117"/>
      <c r="AA5" s="117"/>
      <c r="AB5" s="117"/>
      <c r="AC5" s="117"/>
      <c r="AD5" s="117"/>
      <c r="AE5" s="117"/>
      <c r="AF5" s="117"/>
      <c r="AG5" s="117"/>
      <c r="AH5" s="117"/>
      <c r="AI5" s="117"/>
      <c r="AJ5" s="117"/>
      <c r="AK5" s="117"/>
      <c r="AL5" s="117"/>
      <c r="AM5" s="117"/>
    </row>
    <row r="6" spans="1:43" s="64" customFormat="1" ht="22.5" customHeight="1" x14ac:dyDescent="0.25">
      <c r="A6" s="117"/>
      <c r="B6" s="117"/>
      <c r="C6" s="117"/>
      <c r="D6" s="117"/>
      <c r="E6" s="117"/>
      <c r="F6" s="117"/>
      <c r="G6" s="117"/>
      <c r="H6" s="117"/>
      <c r="I6" s="117"/>
      <c r="J6" s="117"/>
      <c r="K6" s="117"/>
      <c r="L6" s="117"/>
      <c r="M6" s="117"/>
      <c r="N6" s="117"/>
      <c r="O6" s="117"/>
      <c r="P6" s="117"/>
      <c r="Q6" s="117"/>
      <c r="R6" s="117"/>
      <c r="S6" s="117"/>
      <c r="T6" s="117"/>
      <c r="U6" s="117"/>
      <c r="V6" s="117"/>
      <c r="W6" s="117"/>
      <c r="X6" s="117"/>
      <c r="Y6" s="117"/>
      <c r="Z6" s="117"/>
      <c r="AA6" s="117"/>
      <c r="AB6" s="117"/>
      <c r="AC6" s="117"/>
      <c r="AD6" s="117"/>
      <c r="AE6" s="117"/>
      <c r="AF6" s="117"/>
      <c r="AG6" s="117"/>
      <c r="AH6" s="117"/>
      <c r="AI6" s="117"/>
      <c r="AJ6" s="117"/>
      <c r="AK6" s="117"/>
      <c r="AL6" s="117"/>
      <c r="AM6" s="117"/>
    </row>
    <row r="7" spans="1:43" ht="21.75" thickBot="1" x14ac:dyDescent="0.3">
      <c r="A7" s="191" t="s">
        <v>310</v>
      </c>
      <c r="B7" s="191"/>
      <c r="C7" s="191"/>
      <c r="D7" s="191"/>
      <c r="E7" s="191"/>
      <c r="F7" s="191"/>
      <c r="G7" s="191"/>
      <c r="H7" s="191"/>
      <c r="I7" s="191"/>
      <c r="J7" s="191"/>
      <c r="K7" s="191"/>
      <c r="L7" s="191"/>
      <c r="M7" s="191"/>
      <c r="N7" s="191"/>
      <c r="O7" s="191"/>
      <c r="P7" s="191"/>
      <c r="Q7" s="191"/>
      <c r="R7" s="191"/>
      <c r="S7" s="191"/>
      <c r="T7" s="191"/>
      <c r="U7" s="191"/>
      <c r="V7" s="191"/>
      <c r="W7" s="191"/>
      <c r="X7" s="191"/>
      <c r="Y7" s="191"/>
      <c r="Z7" s="191"/>
      <c r="AA7" s="191"/>
      <c r="AB7" s="191"/>
      <c r="AC7" s="191"/>
      <c r="AD7" s="191"/>
      <c r="AE7" s="191"/>
      <c r="AF7" s="191"/>
      <c r="AG7" s="191"/>
      <c r="AH7" s="191"/>
      <c r="AI7" s="191"/>
      <c r="AJ7" s="191"/>
      <c r="AK7" s="191"/>
      <c r="AL7" s="191"/>
      <c r="AM7" s="191"/>
    </row>
    <row r="8" spans="1:43" ht="45" customHeight="1" x14ac:dyDescent="0.25">
      <c r="A8" s="153" t="s">
        <v>102</v>
      </c>
      <c r="B8" s="153" t="s">
        <v>0</v>
      </c>
      <c r="C8" s="153" t="s">
        <v>26</v>
      </c>
      <c r="D8" s="153" t="s">
        <v>1</v>
      </c>
      <c r="E8" s="153" t="s">
        <v>2</v>
      </c>
      <c r="F8" s="153" t="s">
        <v>3</v>
      </c>
      <c r="G8" s="153" t="s">
        <v>107</v>
      </c>
      <c r="H8" s="153" t="s">
        <v>5</v>
      </c>
      <c r="I8" s="153" t="s">
        <v>6</v>
      </c>
      <c r="J8" s="153" t="s">
        <v>7</v>
      </c>
      <c r="K8" s="153"/>
      <c r="L8" s="153" t="s">
        <v>8</v>
      </c>
      <c r="M8" s="153"/>
      <c r="N8" s="153" t="s">
        <v>9</v>
      </c>
      <c r="O8" s="153"/>
      <c r="P8" s="153" t="s">
        <v>10</v>
      </c>
      <c r="Q8" s="153"/>
      <c r="R8" s="153" t="s">
        <v>11</v>
      </c>
      <c r="S8" s="153" t="s">
        <v>12</v>
      </c>
      <c r="T8" s="153" t="s">
        <v>13</v>
      </c>
      <c r="U8" s="153"/>
      <c r="V8" s="153"/>
      <c r="W8" s="153" t="s">
        <v>14</v>
      </c>
      <c r="X8" s="153"/>
      <c r="Y8" s="146" t="s">
        <v>217</v>
      </c>
      <c r="Z8" s="147"/>
      <c r="AA8" s="148"/>
      <c r="AB8" s="51" t="s">
        <v>145</v>
      </c>
      <c r="AC8" s="153" t="s">
        <v>159</v>
      </c>
      <c r="AD8" s="51" t="s">
        <v>208</v>
      </c>
      <c r="AE8" s="51" t="s">
        <v>15</v>
      </c>
      <c r="AF8" s="51" t="s">
        <v>208</v>
      </c>
      <c r="AG8" s="51" t="s">
        <v>15</v>
      </c>
      <c r="AH8" s="197" t="s">
        <v>108</v>
      </c>
      <c r="AI8" s="144" t="s">
        <v>213</v>
      </c>
      <c r="AJ8" s="197" t="s">
        <v>204</v>
      </c>
      <c r="AK8" s="197" t="s">
        <v>109</v>
      </c>
      <c r="AL8" s="218" t="s">
        <v>153</v>
      </c>
      <c r="AM8" s="153" t="s">
        <v>165</v>
      </c>
    </row>
    <row r="9" spans="1:43" ht="87.95" customHeight="1" x14ac:dyDescent="0.25">
      <c r="A9" s="153"/>
      <c r="B9" s="153"/>
      <c r="C9" s="153"/>
      <c r="D9" s="153"/>
      <c r="E9" s="153"/>
      <c r="F9" s="153"/>
      <c r="G9" s="153"/>
      <c r="H9" s="153"/>
      <c r="I9" s="153"/>
      <c r="J9" s="51" t="s">
        <v>16</v>
      </c>
      <c r="K9" s="51" t="s">
        <v>17</v>
      </c>
      <c r="L9" s="153" t="s">
        <v>18</v>
      </c>
      <c r="M9" s="184"/>
      <c r="N9" s="153" t="s">
        <v>18</v>
      </c>
      <c r="O9" s="184"/>
      <c r="P9" s="153" t="s">
        <v>18</v>
      </c>
      <c r="Q9" s="184"/>
      <c r="R9" s="184"/>
      <c r="S9" s="184"/>
      <c r="T9" s="51" t="s">
        <v>25</v>
      </c>
      <c r="U9" s="51" t="s">
        <v>19</v>
      </c>
      <c r="V9" s="51" t="s">
        <v>20</v>
      </c>
      <c r="W9" s="51" t="s">
        <v>25</v>
      </c>
      <c r="X9" s="51" t="s">
        <v>19</v>
      </c>
      <c r="Y9" s="58" t="s">
        <v>104</v>
      </c>
      <c r="Z9" s="58" t="s">
        <v>24</v>
      </c>
      <c r="AA9" s="58" t="s">
        <v>218</v>
      </c>
      <c r="AB9" s="51" t="s">
        <v>21</v>
      </c>
      <c r="AC9" s="153"/>
      <c r="AD9" s="51" t="s">
        <v>94</v>
      </c>
      <c r="AE9" s="51" t="s">
        <v>18</v>
      </c>
      <c r="AF9" s="51" t="s">
        <v>95</v>
      </c>
      <c r="AG9" s="51" t="s">
        <v>73</v>
      </c>
      <c r="AH9" s="198"/>
      <c r="AI9" s="145"/>
      <c r="AJ9" s="198"/>
      <c r="AK9" s="198"/>
      <c r="AL9" s="219"/>
      <c r="AM9" s="153"/>
    </row>
    <row r="10" spans="1:43" ht="30" x14ac:dyDescent="0.25">
      <c r="A10" s="158" t="s">
        <v>40</v>
      </c>
      <c r="B10" s="59">
        <v>30</v>
      </c>
      <c r="C10" s="59">
        <v>5000</v>
      </c>
      <c r="D10" s="52"/>
      <c r="E10" s="67" t="s">
        <v>16</v>
      </c>
      <c r="F10" s="67" t="s">
        <v>22</v>
      </c>
      <c r="G10" s="68" t="s">
        <v>37</v>
      </c>
      <c r="H10" s="1"/>
      <c r="I10" s="1"/>
      <c r="J10" s="52"/>
      <c r="K10" s="52"/>
      <c r="L10" s="151"/>
      <c r="M10" s="152"/>
      <c r="N10" s="151"/>
      <c r="O10" s="152"/>
      <c r="P10" s="151"/>
      <c r="Q10" s="152"/>
      <c r="R10" s="52"/>
      <c r="S10" s="52"/>
      <c r="T10" s="52"/>
      <c r="U10" s="52"/>
      <c r="V10" s="52"/>
      <c r="W10" s="52"/>
      <c r="X10" s="52"/>
      <c r="Y10" s="57"/>
      <c r="Z10" s="57"/>
      <c r="AA10" s="57"/>
      <c r="AB10" s="113">
        <v>0</v>
      </c>
      <c r="AC10" s="69">
        <f>AB10*12</f>
        <v>0</v>
      </c>
      <c r="AD10" s="59">
        <f>C10*36*0.8</f>
        <v>144000</v>
      </c>
      <c r="AE10" s="115">
        <v>0</v>
      </c>
      <c r="AF10" s="59">
        <f>C10*36*0.2</f>
        <v>36000</v>
      </c>
      <c r="AG10" s="115">
        <v>0</v>
      </c>
      <c r="AH10" s="70">
        <f>AE10*AD10+AG10*AF10</f>
        <v>0</v>
      </c>
      <c r="AI10" s="115">
        <v>0</v>
      </c>
      <c r="AJ10" s="70">
        <f>AI10*12</f>
        <v>0</v>
      </c>
      <c r="AK10" s="70">
        <f>AC10+AH10+AJ10</f>
        <v>0</v>
      </c>
      <c r="AL10" s="71">
        <v>25</v>
      </c>
      <c r="AM10" s="118">
        <f>AK10*AL10</f>
        <v>0</v>
      </c>
      <c r="AO10" s="119"/>
      <c r="AQ10" s="119"/>
    </row>
    <row r="11" spans="1:43" ht="18.95" customHeight="1" x14ac:dyDescent="0.25">
      <c r="A11" s="159"/>
      <c r="B11" s="73"/>
      <c r="C11" s="74"/>
      <c r="D11" s="74"/>
      <c r="E11" s="75"/>
      <c r="F11" s="76"/>
      <c r="G11" s="77" t="s">
        <v>23</v>
      </c>
      <c r="H11" s="1"/>
      <c r="I11" s="2"/>
      <c r="J11" s="78"/>
      <c r="K11" s="79"/>
      <c r="L11" s="154"/>
      <c r="M11" s="155"/>
      <c r="N11" s="154"/>
      <c r="O11" s="155"/>
      <c r="P11" s="154"/>
      <c r="Q11" s="155"/>
      <c r="R11" s="79"/>
      <c r="S11" s="79"/>
      <c r="T11" s="79"/>
      <c r="U11" s="79"/>
      <c r="V11" s="79"/>
      <c r="W11" s="79"/>
      <c r="X11" s="81"/>
      <c r="Y11" s="101"/>
      <c r="Z11" s="101"/>
      <c r="AA11" s="101"/>
      <c r="AB11" s="113">
        <v>0</v>
      </c>
      <c r="AC11" s="82">
        <f>AB11*12</f>
        <v>0</v>
      </c>
      <c r="AD11" s="73"/>
      <c r="AE11" s="83"/>
      <c r="AF11" s="74"/>
      <c r="AG11" s="83"/>
      <c r="AH11" s="83"/>
      <c r="AI11" s="83"/>
      <c r="AJ11" s="83"/>
      <c r="AK11" s="110"/>
      <c r="AL11" s="103">
        <v>1</v>
      </c>
      <c r="AM11" s="118">
        <f>AC11*AL11</f>
        <v>0</v>
      </c>
    </row>
    <row r="12" spans="1:43" ht="18" customHeight="1" x14ac:dyDescent="0.25">
      <c r="A12" s="159"/>
      <c r="B12" s="85"/>
      <c r="C12" s="86"/>
      <c r="D12" s="86"/>
      <c r="E12" s="87"/>
      <c r="F12" s="88"/>
      <c r="G12" s="77" t="s">
        <v>38</v>
      </c>
      <c r="H12" s="1"/>
      <c r="I12" s="2"/>
      <c r="J12" s="89"/>
      <c r="K12" s="90"/>
      <c r="L12" s="156"/>
      <c r="M12" s="157"/>
      <c r="N12" s="156"/>
      <c r="O12" s="157"/>
      <c r="P12" s="156"/>
      <c r="Q12" s="157"/>
      <c r="R12" s="90"/>
      <c r="S12" s="90"/>
      <c r="T12" s="90"/>
      <c r="U12" s="90"/>
      <c r="V12" s="90"/>
      <c r="W12" s="90"/>
      <c r="X12" s="92"/>
      <c r="Y12" s="106"/>
      <c r="Z12" s="106"/>
      <c r="AA12" s="106"/>
      <c r="AB12" s="113">
        <v>0</v>
      </c>
      <c r="AC12" s="82">
        <f>AB12*12</f>
        <v>0</v>
      </c>
      <c r="AD12" s="85"/>
      <c r="AE12" s="93"/>
      <c r="AF12" s="86"/>
      <c r="AG12" s="93"/>
      <c r="AH12" s="93"/>
      <c r="AI12" s="93"/>
      <c r="AJ12" s="93"/>
      <c r="AK12" s="111"/>
      <c r="AL12" s="103">
        <v>1</v>
      </c>
      <c r="AM12" s="118">
        <f>AC12*AL12</f>
        <v>0</v>
      </c>
    </row>
    <row r="13" spans="1:43" ht="32.1" customHeight="1" x14ac:dyDescent="0.25">
      <c r="A13" s="158"/>
      <c r="B13" s="194" t="s">
        <v>115</v>
      </c>
      <c r="C13" s="192"/>
      <c r="D13" s="192"/>
      <c r="E13" s="192"/>
      <c r="F13" s="192"/>
      <c r="G13" s="161"/>
      <c r="H13" s="161"/>
      <c r="I13" s="161"/>
      <c r="J13" s="192"/>
      <c r="K13" s="192"/>
      <c r="L13" s="192"/>
      <c r="M13" s="192"/>
      <c r="N13" s="192"/>
      <c r="O13" s="192"/>
      <c r="P13" s="192"/>
      <c r="Q13" s="192"/>
      <c r="R13" s="192"/>
      <c r="S13" s="192"/>
      <c r="T13" s="192"/>
      <c r="U13" s="192"/>
      <c r="V13" s="192"/>
      <c r="W13" s="192"/>
      <c r="X13" s="192"/>
      <c r="Y13" s="192"/>
      <c r="Z13" s="192"/>
      <c r="AA13" s="192"/>
      <c r="AB13" s="161"/>
      <c r="AC13" s="161"/>
      <c r="AD13" s="192"/>
      <c r="AE13" s="192"/>
      <c r="AF13" s="192"/>
      <c r="AG13" s="192"/>
      <c r="AH13" s="192"/>
      <c r="AI13" s="192"/>
      <c r="AJ13" s="192"/>
      <c r="AK13" s="192"/>
      <c r="AL13" s="162"/>
      <c r="AM13" s="120">
        <f>AM10+AM11+AM12</f>
        <v>0</v>
      </c>
    </row>
    <row r="14" spans="1:43" ht="30" x14ac:dyDescent="0.25">
      <c r="A14" s="174" t="s">
        <v>41</v>
      </c>
      <c r="B14" s="95" t="s">
        <v>96</v>
      </c>
      <c r="C14" s="95">
        <v>15000</v>
      </c>
      <c r="D14" s="1"/>
      <c r="E14" s="68" t="s">
        <v>105</v>
      </c>
      <c r="F14" s="68" t="s">
        <v>27</v>
      </c>
      <c r="G14" s="68" t="s">
        <v>37</v>
      </c>
      <c r="H14" s="1"/>
      <c r="I14" s="1"/>
      <c r="J14" s="52"/>
      <c r="K14" s="52"/>
      <c r="L14" s="151"/>
      <c r="M14" s="152"/>
      <c r="N14" s="151"/>
      <c r="O14" s="152"/>
      <c r="P14" s="151"/>
      <c r="Q14" s="152"/>
      <c r="R14" s="52"/>
      <c r="S14" s="52"/>
      <c r="T14" s="52"/>
      <c r="U14" s="52"/>
      <c r="V14" s="52"/>
      <c r="W14" s="52"/>
      <c r="X14" s="52"/>
      <c r="Y14" s="57"/>
      <c r="Z14" s="57"/>
      <c r="AA14" s="57"/>
      <c r="AB14" s="113">
        <v>0</v>
      </c>
      <c r="AC14" s="69">
        <f t="shared" ref="AC14:AC19" si="0">AB14*12</f>
        <v>0</v>
      </c>
      <c r="AD14" s="59">
        <f>C14*36*0.8</f>
        <v>432000</v>
      </c>
      <c r="AE14" s="115">
        <v>0</v>
      </c>
      <c r="AF14" s="59">
        <f>C14*36*0.2</f>
        <v>108000</v>
      </c>
      <c r="AG14" s="115">
        <v>0</v>
      </c>
      <c r="AH14" s="70">
        <f>AE14*AD14+AG14*AF14</f>
        <v>0</v>
      </c>
      <c r="AI14" s="115">
        <v>0</v>
      </c>
      <c r="AJ14" s="70">
        <f>AI14*12</f>
        <v>0</v>
      </c>
      <c r="AK14" s="70">
        <f>AC14+AH14+AJ14</f>
        <v>0</v>
      </c>
      <c r="AL14" s="71">
        <v>118</v>
      </c>
      <c r="AM14" s="118">
        <f>AK14*AL14</f>
        <v>0</v>
      </c>
      <c r="AP14" s="119"/>
    </row>
    <row r="15" spans="1:43" ht="30" x14ac:dyDescent="0.25">
      <c r="A15" s="175"/>
      <c r="B15" s="176"/>
      <c r="C15" s="177"/>
      <c r="D15" s="177"/>
      <c r="E15" s="177"/>
      <c r="F15" s="178"/>
      <c r="G15" s="68" t="s">
        <v>28</v>
      </c>
      <c r="H15" s="1"/>
      <c r="I15" s="2"/>
      <c r="J15" s="78"/>
      <c r="K15" s="79"/>
      <c r="L15" s="154"/>
      <c r="M15" s="155"/>
      <c r="N15" s="154"/>
      <c r="O15" s="155"/>
      <c r="P15" s="154"/>
      <c r="Q15" s="155"/>
      <c r="R15" s="79"/>
      <c r="S15" s="79"/>
      <c r="T15" s="79"/>
      <c r="U15" s="79"/>
      <c r="V15" s="79"/>
      <c r="W15" s="79"/>
      <c r="X15" s="81"/>
      <c r="Y15" s="101"/>
      <c r="Z15" s="101"/>
      <c r="AA15" s="101"/>
      <c r="AB15" s="113">
        <v>0</v>
      </c>
      <c r="AC15" s="82">
        <f t="shared" si="0"/>
        <v>0</v>
      </c>
      <c r="AD15" s="176"/>
      <c r="AE15" s="177"/>
      <c r="AF15" s="177"/>
      <c r="AG15" s="177"/>
      <c r="AH15" s="177"/>
      <c r="AI15" s="177"/>
      <c r="AJ15" s="177"/>
      <c r="AK15" s="102"/>
      <c r="AL15" s="103">
        <v>2</v>
      </c>
      <c r="AM15" s="118">
        <f>AC15*AL15</f>
        <v>0</v>
      </c>
    </row>
    <row r="16" spans="1:43" ht="30" x14ac:dyDescent="0.25">
      <c r="A16" s="175"/>
      <c r="B16" s="179"/>
      <c r="C16" s="180"/>
      <c r="D16" s="180"/>
      <c r="E16" s="180"/>
      <c r="F16" s="181"/>
      <c r="G16" s="68" t="s">
        <v>29</v>
      </c>
      <c r="H16" s="1"/>
      <c r="I16" s="2"/>
      <c r="J16" s="97"/>
      <c r="K16" s="98"/>
      <c r="L16" s="172"/>
      <c r="M16" s="173"/>
      <c r="N16" s="172"/>
      <c r="O16" s="173"/>
      <c r="P16" s="172"/>
      <c r="Q16" s="173"/>
      <c r="R16" s="98"/>
      <c r="S16" s="98"/>
      <c r="T16" s="98"/>
      <c r="U16" s="98"/>
      <c r="V16" s="98"/>
      <c r="W16" s="98"/>
      <c r="X16" s="100"/>
      <c r="Y16" s="104"/>
      <c r="Z16" s="104"/>
      <c r="AA16" s="104"/>
      <c r="AB16" s="113">
        <v>0</v>
      </c>
      <c r="AC16" s="82">
        <f t="shared" si="0"/>
        <v>0</v>
      </c>
      <c r="AD16" s="179"/>
      <c r="AE16" s="180"/>
      <c r="AF16" s="180"/>
      <c r="AG16" s="180"/>
      <c r="AH16" s="180"/>
      <c r="AI16" s="180"/>
      <c r="AJ16" s="180"/>
      <c r="AK16" s="105"/>
      <c r="AL16" s="103">
        <v>2</v>
      </c>
      <c r="AM16" s="118">
        <f>AC16*AL16</f>
        <v>0</v>
      </c>
    </row>
    <row r="17" spans="1:39" ht="30" x14ac:dyDescent="0.25">
      <c r="A17" s="175"/>
      <c r="B17" s="179"/>
      <c r="C17" s="180"/>
      <c r="D17" s="180"/>
      <c r="E17" s="180"/>
      <c r="F17" s="181"/>
      <c r="G17" s="68" t="s">
        <v>30</v>
      </c>
      <c r="H17" s="1"/>
      <c r="I17" s="2"/>
      <c r="J17" s="97"/>
      <c r="K17" s="98"/>
      <c r="L17" s="172"/>
      <c r="M17" s="173"/>
      <c r="N17" s="172"/>
      <c r="O17" s="173"/>
      <c r="P17" s="172"/>
      <c r="Q17" s="173"/>
      <c r="R17" s="98"/>
      <c r="S17" s="98"/>
      <c r="T17" s="98"/>
      <c r="U17" s="98"/>
      <c r="V17" s="98"/>
      <c r="W17" s="98"/>
      <c r="X17" s="100"/>
      <c r="Y17" s="104"/>
      <c r="Z17" s="104"/>
      <c r="AA17" s="104"/>
      <c r="AB17" s="113">
        <v>0</v>
      </c>
      <c r="AC17" s="82">
        <f t="shared" si="0"/>
        <v>0</v>
      </c>
      <c r="AD17" s="179"/>
      <c r="AE17" s="180"/>
      <c r="AF17" s="180"/>
      <c r="AG17" s="180"/>
      <c r="AH17" s="180"/>
      <c r="AI17" s="180"/>
      <c r="AJ17" s="180"/>
      <c r="AK17" s="105"/>
      <c r="AL17" s="103">
        <v>2</v>
      </c>
      <c r="AM17" s="118">
        <f>AC17*AL17</f>
        <v>0</v>
      </c>
    </row>
    <row r="18" spans="1:39" x14ac:dyDescent="0.25">
      <c r="A18" s="175"/>
      <c r="B18" s="179"/>
      <c r="C18" s="180"/>
      <c r="D18" s="180"/>
      <c r="E18" s="180"/>
      <c r="F18" s="181"/>
      <c r="G18" s="68" t="s">
        <v>31</v>
      </c>
      <c r="H18" s="1"/>
      <c r="I18" s="2"/>
      <c r="J18" s="97"/>
      <c r="K18" s="98"/>
      <c r="L18" s="172"/>
      <c r="M18" s="173"/>
      <c r="N18" s="172"/>
      <c r="O18" s="173"/>
      <c r="P18" s="172"/>
      <c r="Q18" s="173"/>
      <c r="R18" s="98"/>
      <c r="S18" s="98"/>
      <c r="T18" s="98"/>
      <c r="U18" s="98"/>
      <c r="V18" s="98"/>
      <c r="W18" s="98"/>
      <c r="X18" s="100"/>
      <c r="Y18" s="104"/>
      <c r="Z18" s="104"/>
      <c r="AA18" s="104"/>
      <c r="AB18" s="113">
        <v>0</v>
      </c>
      <c r="AC18" s="82">
        <f t="shared" si="0"/>
        <v>0</v>
      </c>
      <c r="AD18" s="179"/>
      <c r="AE18" s="180"/>
      <c r="AF18" s="180"/>
      <c r="AG18" s="180"/>
      <c r="AH18" s="180"/>
      <c r="AI18" s="180"/>
      <c r="AJ18" s="180"/>
      <c r="AK18" s="105"/>
      <c r="AL18" s="103">
        <v>2</v>
      </c>
      <c r="AM18" s="118">
        <f>AC18*AL18</f>
        <v>0</v>
      </c>
    </row>
    <row r="19" spans="1:39" x14ac:dyDescent="0.25">
      <c r="A19" s="175"/>
      <c r="B19" s="179"/>
      <c r="C19" s="180"/>
      <c r="D19" s="180"/>
      <c r="E19" s="180"/>
      <c r="F19" s="181"/>
      <c r="G19" s="68" t="s">
        <v>23</v>
      </c>
      <c r="H19" s="1"/>
      <c r="I19" s="2"/>
      <c r="J19" s="89"/>
      <c r="K19" s="90"/>
      <c r="L19" s="156"/>
      <c r="M19" s="157"/>
      <c r="N19" s="156"/>
      <c r="O19" s="157"/>
      <c r="P19" s="156"/>
      <c r="Q19" s="157"/>
      <c r="R19" s="90"/>
      <c r="S19" s="90"/>
      <c r="T19" s="90"/>
      <c r="U19" s="90"/>
      <c r="V19" s="90"/>
      <c r="W19" s="90"/>
      <c r="X19" s="92"/>
      <c r="Y19" s="106"/>
      <c r="Z19" s="106"/>
      <c r="AA19" s="106"/>
      <c r="AB19" s="113">
        <v>0</v>
      </c>
      <c r="AC19" s="82">
        <f t="shared" si="0"/>
        <v>0</v>
      </c>
      <c r="AD19" s="182"/>
      <c r="AE19" s="183"/>
      <c r="AF19" s="183"/>
      <c r="AG19" s="183"/>
      <c r="AH19" s="183"/>
      <c r="AI19" s="183"/>
      <c r="AJ19" s="183"/>
      <c r="AK19" s="107"/>
      <c r="AL19" s="103">
        <v>2</v>
      </c>
      <c r="AM19" s="118">
        <f>AC19*AL19</f>
        <v>0</v>
      </c>
    </row>
    <row r="20" spans="1:39" ht="26.1" customHeight="1" x14ac:dyDescent="0.25">
      <c r="A20" s="175"/>
      <c r="B20" s="194" t="s">
        <v>116</v>
      </c>
      <c r="C20" s="192"/>
      <c r="D20" s="192"/>
      <c r="E20" s="192"/>
      <c r="F20" s="192"/>
      <c r="G20" s="161"/>
      <c r="H20" s="161"/>
      <c r="I20" s="161"/>
      <c r="J20" s="192"/>
      <c r="K20" s="192"/>
      <c r="L20" s="192"/>
      <c r="M20" s="192"/>
      <c r="N20" s="192"/>
      <c r="O20" s="192"/>
      <c r="P20" s="192"/>
      <c r="Q20" s="192"/>
      <c r="R20" s="192"/>
      <c r="S20" s="192"/>
      <c r="T20" s="192"/>
      <c r="U20" s="192"/>
      <c r="V20" s="192"/>
      <c r="W20" s="192"/>
      <c r="X20" s="192"/>
      <c r="Y20" s="192"/>
      <c r="Z20" s="192"/>
      <c r="AA20" s="192"/>
      <c r="AB20" s="161"/>
      <c r="AC20" s="161"/>
      <c r="AD20" s="192"/>
      <c r="AE20" s="192"/>
      <c r="AF20" s="192"/>
      <c r="AG20" s="192"/>
      <c r="AH20" s="192"/>
      <c r="AI20" s="192"/>
      <c r="AJ20" s="192"/>
      <c r="AK20" s="192"/>
      <c r="AL20" s="162"/>
      <c r="AM20" s="120">
        <f>AM14+AM15+AM16+AM17+AM18+AM19</f>
        <v>0</v>
      </c>
    </row>
    <row r="21" spans="1:39" ht="60" x14ac:dyDescent="0.25">
      <c r="A21" s="174" t="s">
        <v>42</v>
      </c>
      <c r="B21" s="95" t="s">
        <v>97</v>
      </c>
      <c r="C21" s="95">
        <v>15000</v>
      </c>
      <c r="D21" s="1"/>
      <c r="E21" s="68" t="s">
        <v>105</v>
      </c>
      <c r="F21" s="68" t="s">
        <v>110</v>
      </c>
      <c r="G21" s="68" t="s">
        <v>37</v>
      </c>
      <c r="H21" s="1"/>
      <c r="I21" s="1"/>
      <c r="J21" s="52"/>
      <c r="K21" s="52"/>
      <c r="L21" s="151"/>
      <c r="M21" s="152"/>
      <c r="N21" s="151"/>
      <c r="O21" s="152"/>
      <c r="P21" s="151"/>
      <c r="Q21" s="152"/>
      <c r="R21" s="52"/>
      <c r="S21" s="52"/>
      <c r="T21" s="52"/>
      <c r="U21" s="52"/>
      <c r="V21" s="52"/>
      <c r="W21" s="52"/>
      <c r="X21" s="52"/>
      <c r="Y21" s="57"/>
      <c r="Z21" s="57"/>
      <c r="AA21" s="57"/>
      <c r="AB21" s="113">
        <v>0</v>
      </c>
      <c r="AC21" s="69">
        <f t="shared" ref="AC21:AC26" si="1">AB21*12</f>
        <v>0</v>
      </c>
      <c r="AD21" s="59">
        <f>C21*36*0.8</f>
        <v>432000</v>
      </c>
      <c r="AE21" s="115">
        <v>0</v>
      </c>
      <c r="AF21" s="59">
        <f>C21*36*0.2</f>
        <v>108000</v>
      </c>
      <c r="AG21" s="115">
        <v>0</v>
      </c>
      <c r="AH21" s="70">
        <f>AE21*AD21+AG21*AF21</f>
        <v>0</v>
      </c>
      <c r="AI21" s="115">
        <v>0</v>
      </c>
      <c r="AJ21" s="70">
        <f>AI21*12</f>
        <v>0</v>
      </c>
      <c r="AK21" s="70">
        <f>AC21+AH21+AJ21</f>
        <v>0</v>
      </c>
      <c r="AL21" s="71">
        <v>127</v>
      </c>
      <c r="AM21" s="118">
        <f>AK21*AL21</f>
        <v>0</v>
      </c>
    </row>
    <row r="22" spans="1:39" ht="30" x14ac:dyDescent="0.25">
      <c r="A22" s="175"/>
      <c r="B22" s="176"/>
      <c r="C22" s="177"/>
      <c r="D22" s="177"/>
      <c r="E22" s="177"/>
      <c r="F22" s="178"/>
      <c r="G22" s="68" t="s">
        <v>29</v>
      </c>
      <c r="H22" s="1"/>
      <c r="I22" s="2"/>
      <c r="J22" s="78"/>
      <c r="K22" s="79"/>
      <c r="L22" s="154"/>
      <c r="M22" s="155"/>
      <c r="N22" s="154"/>
      <c r="O22" s="155"/>
      <c r="P22" s="154"/>
      <c r="Q22" s="155"/>
      <c r="R22" s="79"/>
      <c r="S22" s="79"/>
      <c r="T22" s="79"/>
      <c r="U22" s="79"/>
      <c r="V22" s="79"/>
      <c r="W22" s="79"/>
      <c r="X22" s="81"/>
      <c r="Y22" s="101"/>
      <c r="Z22" s="101"/>
      <c r="AA22" s="101"/>
      <c r="AB22" s="113">
        <v>0</v>
      </c>
      <c r="AC22" s="82">
        <f t="shared" si="1"/>
        <v>0</v>
      </c>
      <c r="AD22" s="176"/>
      <c r="AE22" s="177"/>
      <c r="AF22" s="177"/>
      <c r="AG22" s="177"/>
      <c r="AH22" s="177"/>
      <c r="AI22" s="177"/>
      <c r="AJ22" s="177"/>
      <c r="AK22" s="102"/>
      <c r="AL22" s="103">
        <v>2</v>
      </c>
      <c r="AM22" s="118">
        <f>AC22*AL22</f>
        <v>0</v>
      </c>
    </row>
    <row r="23" spans="1:39" ht="30" x14ac:dyDescent="0.25">
      <c r="A23" s="175"/>
      <c r="B23" s="179"/>
      <c r="C23" s="180"/>
      <c r="D23" s="180"/>
      <c r="E23" s="180"/>
      <c r="F23" s="181"/>
      <c r="G23" s="68" t="s">
        <v>30</v>
      </c>
      <c r="H23" s="1"/>
      <c r="I23" s="2"/>
      <c r="J23" s="97"/>
      <c r="K23" s="98"/>
      <c r="L23" s="172"/>
      <c r="M23" s="173"/>
      <c r="N23" s="172"/>
      <c r="O23" s="173"/>
      <c r="P23" s="172"/>
      <c r="Q23" s="173"/>
      <c r="R23" s="98"/>
      <c r="S23" s="98"/>
      <c r="T23" s="98"/>
      <c r="U23" s="98"/>
      <c r="V23" s="98"/>
      <c r="W23" s="98"/>
      <c r="X23" s="100"/>
      <c r="Y23" s="104"/>
      <c r="Z23" s="104"/>
      <c r="AA23" s="104"/>
      <c r="AB23" s="113">
        <v>0</v>
      </c>
      <c r="AC23" s="82">
        <f t="shared" si="1"/>
        <v>0</v>
      </c>
      <c r="AD23" s="179"/>
      <c r="AE23" s="180"/>
      <c r="AF23" s="180"/>
      <c r="AG23" s="180"/>
      <c r="AH23" s="180"/>
      <c r="AI23" s="180"/>
      <c r="AJ23" s="180"/>
      <c r="AK23" s="105"/>
      <c r="AL23" s="103">
        <v>2</v>
      </c>
      <c r="AM23" s="118">
        <f>AC23*AL23</f>
        <v>0</v>
      </c>
    </row>
    <row r="24" spans="1:39" x14ac:dyDescent="0.25">
      <c r="A24" s="175"/>
      <c r="B24" s="179"/>
      <c r="C24" s="180"/>
      <c r="D24" s="180"/>
      <c r="E24" s="180"/>
      <c r="F24" s="181"/>
      <c r="G24" s="68" t="s">
        <v>31</v>
      </c>
      <c r="H24" s="1"/>
      <c r="I24" s="2"/>
      <c r="J24" s="97"/>
      <c r="K24" s="98"/>
      <c r="L24" s="172"/>
      <c r="M24" s="173"/>
      <c r="N24" s="172"/>
      <c r="O24" s="173"/>
      <c r="P24" s="172"/>
      <c r="Q24" s="173"/>
      <c r="R24" s="98"/>
      <c r="S24" s="98"/>
      <c r="T24" s="98"/>
      <c r="U24" s="98"/>
      <c r="V24" s="98"/>
      <c r="W24" s="98"/>
      <c r="X24" s="100"/>
      <c r="Y24" s="104"/>
      <c r="Z24" s="104"/>
      <c r="AA24" s="104"/>
      <c r="AB24" s="113">
        <v>0</v>
      </c>
      <c r="AC24" s="82">
        <f t="shared" si="1"/>
        <v>0</v>
      </c>
      <c r="AD24" s="179"/>
      <c r="AE24" s="180"/>
      <c r="AF24" s="180"/>
      <c r="AG24" s="180"/>
      <c r="AH24" s="180"/>
      <c r="AI24" s="180"/>
      <c r="AJ24" s="180"/>
      <c r="AK24" s="105"/>
      <c r="AL24" s="103">
        <v>2</v>
      </c>
      <c r="AM24" s="118">
        <f>AC24*AL24</f>
        <v>0</v>
      </c>
    </row>
    <row r="25" spans="1:39" x14ac:dyDescent="0.25">
      <c r="A25" s="175"/>
      <c r="B25" s="179"/>
      <c r="C25" s="180"/>
      <c r="D25" s="180"/>
      <c r="E25" s="180"/>
      <c r="F25" s="181"/>
      <c r="G25" s="68" t="s">
        <v>23</v>
      </c>
      <c r="H25" s="1"/>
      <c r="I25" s="2"/>
      <c r="J25" s="97"/>
      <c r="K25" s="98"/>
      <c r="L25" s="172"/>
      <c r="M25" s="173"/>
      <c r="N25" s="172"/>
      <c r="O25" s="173"/>
      <c r="P25" s="172"/>
      <c r="Q25" s="173"/>
      <c r="R25" s="98"/>
      <c r="S25" s="98"/>
      <c r="T25" s="98"/>
      <c r="U25" s="98"/>
      <c r="V25" s="98"/>
      <c r="W25" s="98"/>
      <c r="X25" s="100"/>
      <c r="Y25" s="104"/>
      <c r="Z25" s="104"/>
      <c r="AA25" s="104"/>
      <c r="AB25" s="113">
        <v>0</v>
      </c>
      <c r="AC25" s="82">
        <f t="shared" si="1"/>
        <v>0</v>
      </c>
      <c r="AD25" s="179"/>
      <c r="AE25" s="180"/>
      <c r="AF25" s="180"/>
      <c r="AG25" s="180"/>
      <c r="AH25" s="180"/>
      <c r="AI25" s="180"/>
      <c r="AJ25" s="180"/>
      <c r="AK25" s="105"/>
      <c r="AL25" s="103">
        <v>2</v>
      </c>
      <c r="AM25" s="118">
        <f>AC25*AL25</f>
        <v>0</v>
      </c>
    </row>
    <row r="26" spans="1:39" x14ac:dyDescent="0.25">
      <c r="A26" s="175"/>
      <c r="B26" s="179"/>
      <c r="C26" s="180"/>
      <c r="D26" s="180"/>
      <c r="E26" s="180"/>
      <c r="F26" s="181"/>
      <c r="G26" s="68" t="s">
        <v>32</v>
      </c>
      <c r="H26" s="1"/>
      <c r="I26" s="2"/>
      <c r="J26" s="89"/>
      <c r="K26" s="90"/>
      <c r="L26" s="156"/>
      <c r="M26" s="157"/>
      <c r="N26" s="156"/>
      <c r="O26" s="157"/>
      <c r="P26" s="156"/>
      <c r="Q26" s="157"/>
      <c r="R26" s="90"/>
      <c r="S26" s="90"/>
      <c r="T26" s="90"/>
      <c r="U26" s="90"/>
      <c r="V26" s="90"/>
      <c r="W26" s="90"/>
      <c r="X26" s="92"/>
      <c r="Y26" s="106"/>
      <c r="Z26" s="106"/>
      <c r="AA26" s="106"/>
      <c r="AB26" s="113">
        <v>0</v>
      </c>
      <c r="AC26" s="82">
        <f t="shared" si="1"/>
        <v>0</v>
      </c>
      <c r="AD26" s="182"/>
      <c r="AE26" s="183"/>
      <c r="AF26" s="183"/>
      <c r="AG26" s="183"/>
      <c r="AH26" s="183"/>
      <c r="AI26" s="183"/>
      <c r="AJ26" s="183"/>
      <c r="AK26" s="107"/>
      <c r="AL26" s="103">
        <v>2</v>
      </c>
      <c r="AM26" s="118">
        <f>AC26*AL26</f>
        <v>0</v>
      </c>
    </row>
    <row r="27" spans="1:39" ht="30.95" customHeight="1" x14ac:dyDescent="0.25">
      <c r="A27" s="175"/>
      <c r="B27" s="160" t="s">
        <v>117</v>
      </c>
      <c r="C27" s="161"/>
      <c r="D27" s="161"/>
      <c r="E27" s="161"/>
      <c r="F27" s="161"/>
      <c r="G27" s="161"/>
      <c r="H27" s="161"/>
      <c r="I27" s="161"/>
      <c r="J27" s="161"/>
      <c r="K27" s="161"/>
      <c r="L27" s="161"/>
      <c r="M27" s="161"/>
      <c r="N27" s="161"/>
      <c r="O27" s="161"/>
      <c r="P27" s="161"/>
      <c r="Q27" s="161"/>
      <c r="R27" s="161"/>
      <c r="S27" s="161"/>
      <c r="T27" s="161"/>
      <c r="U27" s="161"/>
      <c r="V27" s="161"/>
      <c r="W27" s="161"/>
      <c r="X27" s="161"/>
      <c r="Y27" s="161"/>
      <c r="Z27" s="161"/>
      <c r="AA27" s="161"/>
      <c r="AB27" s="161"/>
      <c r="AC27" s="161"/>
      <c r="AD27" s="192"/>
      <c r="AE27" s="192"/>
      <c r="AF27" s="192"/>
      <c r="AG27" s="192"/>
      <c r="AH27" s="192"/>
      <c r="AI27" s="192"/>
      <c r="AJ27" s="192"/>
      <c r="AK27" s="161"/>
      <c r="AL27" s="162"/>
      <c r="AM27" s="120">
        <f>AM21+AM22+AM23+AM24+AM25+AM26</f>
        <v>0</v>
      </c>
    </row>
    <row r="28" spans="1:39" ht="60" x14ac:dyDescent="0.25">
      <c r="A28" s="174" t="s">
        <v>43</v>
      </c>
      <c r="B28" s="95" t="s">
        <v>98</v>
      </c>
      <c r="C28" s="95">
        <v>27500</v>
      </c>
      <c r="D28" s="1"/>
      <c r="E28" s="68" t="s">
        <v>105</v>
      </c>
      <c r="F28" s="68" t="s">
        <v>33</v>
      </c>
      <c r="G28" s="68" t="s">
        <v>37</v>
      </c>
      <c r="H28" s="1"/>
      <c r="I28" s="1"/>
      <c r="J28" s="52"/>
      <c r="K28" s="52"/>
      <c r="L28" s="151"/>
      <c r="M28" s="152"/>
      <c r="N28" s="151"/>
      <c r="O28" s="152"/>
      <c r="P28" s="151"/>
      <c r="Q28" s="152"/>
      <c r="R28" s="52"/>
      <c r="S28" s="52"/>
      <c r="T28" s="52"/>
      <c r="U28" s="52"/>
      <c r="V28" s="52"/>
      <c r="W28" s="52"/>
      <c r="X28" s="52"/>
      <c r="Y28" s="57"/>
      <c r="Z28" s="57"/>
      <c r="AA28" s="57"/>
      <c r="AB28" s="113">
        <v>0</v>
      </c>
      <c r="AC28" s="69">
        <f t="shared" ref="AC28:AC33" si="2">AB28*12</f>
        <v>0</v>
      </c>
      <c r="AD28" s="59">
        <f>C28*36*0.8</f>
        <v>792000</v>
      </c>
      <c r="AE28" s="115">
        <v>0</v>
      </c>
      <c r="AF28" s="59">
        <f>C28*36*0.2</f>
        <v>198000</v>
      </c>
      <c r="AG28" s="115">
        <v>0</v>
      </c>
      <c r="AH28" s="70">
        <f>AE28*AD28+AG28*AF28</f>
        <v>0</v>
      </c>
      <c r="AI28" s="115">
        <v>0</v>
      </c>
      <c r="AJ28" s="70">
        <f>AI28*12</f>
        <v>0</v>
      </c>
      <c r="AK28" s="70">
        <f>AC28+AH28+AJ28</f>
        <v>0</v>
      </c>
      <c r="AL28" s="71">
        <v>216</v>
      </c>
      <c r="AM28" s="118">
        <f>AK28*AL28</f>
        <v>0</v>
      </c>
    </row>
    <row r="29" spans="1:39" ht="30" x14ac:dyDescent="0.25">
      <c r="A29" s="175"/>
      <c r="B29" s="176"/>
      <c r="C29" s="177"/>
      <c r="D29" s="177"/>
      <c r="E29" s="177"/>
      <c r="F29" s="178"/>
      <c r="G29" s="68" t="s">
        <v>29</v>
      </c>
      <c r="H29" s="1"/>
      <c r="I29" s="2"/>
      <c r="J29" s="78"/>
      <c r="K29" s="79"/>
      <c r="L29" s="154"/>
      <c r="M29" s="155"/>
      <c r="N29" s="154"/>
      <c r="O29" s="155"/>
      <c r="P29" s="154"/>
      <c r="Q29" s="155"/>
      <c r="R29" s="79"/>
      <c r="S29" s="79"/>
      <c r="T29" s="79"/>
      <c r="U29" s="79"/>
      <c r="V29" s="79"/>
      <c r="W29" s="79"/>
      <c r="X29" s="81"/>
      <c r="Y29" s="101"/>
      <c r="Z29" s="101"/>
      <c r="AA29" s="101"/>
      <c r="AB29" s="113">
        <v>0</v>
      </c>
      <c r="AC29" s="82">
        <f t="shared" si="2"/>
        <v>0</v>
      </c>
      <c r="AD29" s="176"/>
      <c r="AE29" s="177"/>
      <c r="AF29" s="177"/>
      <c r="AG29" s="177"/>
      <c r="AH29" s="177"/>
      <c r="AI29" s="177"/>
      <c r="AJ29" s="177"/>
      <c r="AK29" s="102"/>
      <c r="AL29" s="103">
        <v>4</v>
      </c>
      <c r="AM29" s="118">
        <f>AC29*AL29</f>
        <v>0</v>
      </c>
    </row>
    <row r="30" spans="1:39" ht="30" x14ac:dyDescent="0.25">
      <c r="A30" s="175"/>
      <c r="B30" s="179"/>
      <c r="C30" s="180"/>
      <c r="D30" s="180"/>
      <c r="E30" s="180"/>
      <c r="F30" s="181"/>
      <c r="G30" s="68" t="s">
        <v>30</v>
      </c>
      <c r="H30" s="1"/>
      <c r="I30" s="2"/>
      <c r="J30" s="97"/>
      <c r="K30" s="98"/>
      <c r="L30" s="172"/>
      <c r="M30" s="173"/>
      <c r="N30" s="172"/>
      <c r="O30" s="173"/>
      <c r="P30" s="172"/>
      <c r="Q30" s="173"/>
      <c r="R30" s="98"/>
      <c r="S30" s="98"/>
      <c r="T30" s="98"/>
      <c r="U30" s="98"/>
      <c r="V30" s="98"/>
      <c r="W30" s="98"/>
      <c r="X30" s="100"/>
      <c r="Y30" s="104"/>
      <c r="Z30" s="104"/>
      <c r="AA30" s="104"/>
      <c r="AB30" s="113">
        <v>0</v>
      </c>
      <c r="AC30" s="82">
        <f t="shared" si="2"/>
        <v>0</v>
      </c>
      <c r="AD30" s="179"/>
      <c r="AE30" s="180"/>
      <c r="AF30" s="180"/>
      <c r="AG30" s="180"/>
      <c r="AH30" s="180"/>
      <c r="AI30" s="180"/>
      <c r="AJ30" s="180"/>
      <c r="AK30" s="105"/>
      <c r="AL30" s="103">
        <v>4</v>
      </c>
      <c r="AM30" s="118">
        <f>AC30*AL30</f>
        <v>0</v>
      </c>
    </row>
    <row r="31" spans="1:39" x14ac:dyDescent="0.25">
      <c r="A31" s="175"/>
      <c r="B31" s="179"/>
      <c r="C31" s="180"/>
      <c r="D31" s="180"/>
      <c r="E31" s="180"/>
      <c r="F31" s="181"/>
      <c r="G31" s="68" t="s">
        <v>31</v>
      </c>
      <c r="H31" s="1"/>
      <c r="I31" s="2"/>
      <c r="J31" s="97"/>
      <c r="K31" s="98"/>
      <c r="L31" s="172"/>
      <c r="M31" s="173"/>
      <c r="N31" s="172"/>
      <c r="O31" s="173"/>
      <c r="P31" s="172"/>
      <c r="Q31" s="173"/>
      <c r="R31" s="98"/>
      <c r="S31" s="98"/>
      <c r="T31" s="98"/>
      <c r="U31" s="98"/>
      <c r="V31" s="98"/>
      <c r="W31" s="98"/>
      <c r="X31" s="100"/>
      <c r="Y31" s="104"/>
      <c r="Z31" s="104"/>
      <c r="AA31" s="104"/>
      <c r="AB31" s="113">
        <v>0</v>
      </c>
      <c r="AC31" s="82">
        <f t="shared" si="2"/>
        <v>0</v>
      </c>
      <c r="AD31" s="179"/>
      <c r="AE31" s="180"/>
      <c r="AF31" s="180"/>
      <c r="AG31" s="180"/>
      <c r="AH31" s="180"/>
      <c r="AI31" s="180"/>
      <c r="AJ31" s="180"/>
      <c r="AK31" s="105"/>
      <c r="AL31" s="103">
        <v>4</v>
      </c>
      <c r="AM31" s="118">
        <f>AC31*AL31</f>
        <v>0</v>
      </c>
    </row>
    <row r="32" spans="1:39" x14ac:dyDescent="0.25">
      <c r="A32" s="175"/>
      <c r="B32" s="179"/>
      <c r="C32" s="180"/>
      <c r="D32" s="180"/>
      <c r="E32" s="180"/>
      <c r="F32" s="181"/>
      <c r="G32" s="68" t="s">
        <v>23</v>
      </c>
      <c r="H32" s="1"/>
      <c r="I32" s="2"/>
      <c r="J32" s="97"/>
      <c r="K32" s="98"/>
      <c r="L32" s="172"/>
      <c r="M32" s="173"/>
      <c r="N32" s="172"/>
      <c r="O32" s="173"/>
      <c r="P32" s="172"/>
      <c r="Q32" s="173"/>
      <c r="R32" s="98"/>
      <c r="S32" s="98"/>
      <c r="T32" s="98"/>
      <c r="U32" s="98"/>
      <c r="V32" s="98"/>
      <c r="W32" s="98"/>
      <c r="X32" s="100"/>
      <c r="Y32" s="104"/>
      <c r="Z32" s="104"/>
      <c r="AA32" s="104"/>
      <c r="AB32" s="113">
        <v>0</v>
      </c>
      <c r="AC32" s="82">
        <f t="shared" si="2"/>
        <v>0</v>
      </c>
      <c r="AD32" s="179"/>
      <c r="AE32" s="180"/>
      <c r="AF32" s="180"/>
      <c r="AG32" s="180"/>
      <c r="AH32" s="180"/>
      <c r="AI32" s="180"/>
      <c r="AJ32" s="180"/>
      <c r="AK32" s="105"/>
      <c r="AL32" s="103">
        <v>4</v>
      </c>
      <c r="AM32" s="118">
        <f>AC32*AL32</f>
        <v>0</v>
      </c>
    </row>
    <row r="33" spans="1:39" x14ac:dyDescent="0.25">
      <c r="A33" s="175"/>
      <c r="B33" s="179"/>
      <c r="C33" s="180"/>
      <c r="D33" s="180"/>
      <c r="E33" s="180"/>
      <c r="F33" s="181"/>
      <c r="G33" s="68" t="s">
        <v>32</v>
      </c>
      <c r="H33" s="1"/>
      <c r="I33" s="2"/>
      <c r="J33" s="89"/>
      <c r="K33" s="90"/>
      <c r="L33" s="156"/>
      <c r="M33" s="157"/>
      <c r="N33" s="156"/>
      <c r="O33" s="157"/>
      <c r="P33" s="156"/>
      <c r="Q33" s="157"/>
      <c r="R33" s="90"/>
      <c r="S33" s="90"/>
      <c r="T33" s="90"/>
      <c r="U33" s="90"/>
      <c r="V33" s="90"/>
      <c r="W33" s="90"/>
      <c r="X33" s="92"/>
      <c r="Y33" s="106"/>
      <c r="Z33" s="106"/>
      <c r="AA33" s="106"/>
      <c r="AB33" s="113">
        <v>0</v>
      </c>
      <c r="AC33" s="82">
        <f t="shared" si="2"/>
        <v>0</v>
      </c>
      <c r="AD33" s="182"/>
      <c r="AE33" s="183"/>
      <c r="AF33" s="183"/>
      <c r="AG33" s="183"/>
      <c r="AH33" s="183"/>
      <c r="AI33" s="183"/>
      <c r="AJ33" s="183"/>
      <c r="AK33" s="107"/>
      <c r="AL33" s="103">
        <v>4</v>
      </c>
      <c r="AM33" s="118">
        <f>AC33*AL33</f>
        <v>0</v>
      </c>
    </row>
    <row r="34" spans="1:39" ht="39" customHeight="1" x14ac:dyDescent="0.25">
      <c r="A34" s="175"/>
      <c r="B34" s="160" t="s">
        <v>118</v>
      </c>
      <c r="C34" s="161"/>
      <c r="D34" s="161"/>
      <c r="E34" s="161"/>
      <c r="F34" s="161"/>
      <c r="G34" s="161"/>
      <c r="H34" s="161"/>
      <c r="I34" s="161"/>
      <c r="J34" s="161"/>
      <c r="K34" s="161"/>
      <c r="L34" s="161"/>
      <c r="M34" s="161"/>
      <c r="N34" s="161"/>
      <c r="O34" s="161"/>
      <c r="P34" s="161"/>
      <c r="Q34" s="161"/>
      <c r="R34" s="161"/>
      <c r="S34" s="161"/>
      <c r="T34" s="161"/>
      <c r="U34" s="161"/>
      <c r="V34" s="161"/>
      <c r="W34" s="161"/>
      <c r="X34" s="161"/>
      <c r="Y34" s="161"/>
      <c r="Z34" s="161"/>
      <c r="AA34" s="161"/>
      <c r="AB34" s="161"/>
      <c r="AC34" s="161"/>
      <c r="AD34" s="192"/>
      <c r="AE34" s="192"/>
      <c r="AF34" s="192"/>
      <c r="AG34" s="192"/>
      <c r="AH34" s="192"/>
      <c r="AI34" s="192"/>
      <c r="AJ34" s="192"/>
      <c r="AK34" s="161"/>
      <c r="AL34" s="162"/>
      <c r="AM34" s="120">
        <f>AM28+AM29+AM30+AM31+AM32+AM33</f>
        <v>0</v>
      </c>
    </row>
    <row r="35" spans="1:39" ht="60" x14ac:dyDescent="0.25">
      <c r="A35" s="174" t="s">
        <v>44</v>
      </c>
      <c r="B35" s="95" t="s">
        <v>99</v>
      </c>
      <c r="C35" s="95">
        <v>40000</v>
      </c>
      <c r="D35" s="1"/>
      <c r="E35" s="68" t="s">
        <v>105</v>
      </c>
      <c r="F35" s="68" t="s">
        <v>34</v>
      </c>
      <c r="G35" s="68" t="s">
        <v>37</v>
      </c>
      <c r="H35" s="1"/>
      <c r="I35" s="1"/>
      <c r="J35" s="52"/>
      <c r="K35" s="52"/>
      <c r="L35" s="151"/>
      <c r="M35" s="152"/>
      <c r="N35" s="151"/>
      <c r="O35" s="152"/>
      <c r="P35" s="151"/>
      <c r="Q35" s="152"/>
      <c r="R35" s="52"/>
      <c r="S35" s="52"/>
      <c r="T35" s="52"/>
      <c r="U35" s="52"/>
      <c r="V35" s="52"/>
      <c r="W35" s="52"/>
      <c r="X35" s="52"/>
      <c r="Y35" s="57"/>
      <c r="Z35" s="57"/>
      <c r="AA35" s="57"/>
      <c r="AB35" s="113">
        <v>0</v>
      </c>
      <c r="AC35" s="69">
        <f t="shared" ref="AC35:AC40" si="3">AB35*12</f>
        <v>0</v>
      </c>
      <c r="AD35" s="59">
        <f>C35*36*0.8</f>
        <v>1152000</v>
      </c>
      <c r="AE35" s="115">
        <v>0</v>
      </c>
      <c r="AF35" s="59">
        <f>C35*36*0.2</f>
        <v>288000</v>
      </c>
      <c r="AG35" s="115">
        <v>0</v>
      </c>
      <c r="AH35" s="70">
        <f>AE35*AD35+AG35*AF35</f>
        <v>0</v>
      </c>
      <c r="AI35" s="115">
        <v>0</v>
      </c>
      <c r="AJ35" s="70">
        <f>AI35*12</f>
        <v>0</v>
      </c>
      <c r="AK35" s="70">
        <f>AC35+AH35+AJ35</f>
        <v>0</v>
      </c>
      <c r="AL35" s="71">
        <v>195</v>
      </c>
      <c r="AM35" s="118">
        <f>AK35*AL35</f>
        <v>0</v>
      </c>
    </row>
    <row r="36" spans="1:39" ht="30" x14ac:dyDescent="0.25">
      <c r="A36" s="175"/>
      <c r="B36" s="176"/>
      <c r="C36" s="177"/>
      <c r="D36" s="177"/>
      <c r="E36" s="177"/>
      <c r="F36" s="178"/>
      <c r="G36" s="68" t="s">
        <v>29</v>
      </c>
      <c r="H36" s="1"/>
      <c r="I36" s="2"/>
      <c r="J36" s="78"/>
      <c r="K36" s="79"/>
      <c r="L36" s="154"/>
      <c r="M36" s="155"/>
      <c r="N36" s="154"/>
      <c r="O36" s="155"/>
      <c r="P36" s="154"/>
      <c r="Q36" s="155"/>
      <c r="R36" s="79"/>
      <c r="S36" s="79"/>
      <c r="T36" s="79"/>
      <c r="U36" s="79"/>
      <c r="V36" s="79"/>
      <c r="W36" s="79"/>
      <c r="X36" s="81"/>
      <c r="Y36" s="101"/>
      <c r="Z36" s="101"/>
      <c r="AA36" s="101"/>
      <c r="AB36" s="113">
        <v>0</v>
      </c>
      <c r="AC36" s="82">
        <f t="shared" si="3"/>
        <v>0</v>
      </c>
      <c r="AD36" s="176"/>
      <c r="AE36" s="177"/>
      <c r="AF36" s="177"/>
      <c r="AG36" s="177"/>
      <c r="AH36" s="177"/>
      <c r="AI36" s="177"/>
      <c r="AJ36" s="177"/>
      <c r="AK36" s="102"/>
      <c r="AL36" s="103">
        <v>4</v>
      </c>
      <c r="AM36" s="118">
        <f>AC36*AL36</f>
        <v>0</v>
      </c>
    </row>
    <row r="37" spans="1:39" ht="30" x14ac:dyDescent="0.25">
      <c r="A37" s="175"/>
      <c r="B37" s="179"/>
      <c r="C37" s="180"/>
      <c r="D37" s="180"/>
      <c r="E37" s="180"/>
      <c r="F37" s="181"/>
      <c r="G37" s="68" t="s">
        <v>30</v>
      </c>
      <c r="H37" s="1"/>
      <c r="I37" s="2"/>
      <c r="J37" s="97"/>
      <c r="K37" s="98"/>
      <c r="L37" s="172"/>
      <c r="M37" s="173"/>
      <c r="N37" s="172"/>
      <c r="O37" s="173"/>
      <c r="P37" s="172"/>
      <c r="Q37" s="173"/>
      <c r="R37" s="98"/>
      <c r="S37" s="98"/>
      <c r="T37" s="98"/>
      <c r="U37" s="98"/>
      <c r="V37" s="98"/>
      <c r="W37" s="98"/>
      <c r="X37" s="100"/>
      <c r="Y37" s="104"/>
      <c r="Z37" s="104"/>
      <c r="AA37" s="104"/>
      <c r="AB37" s="113">
        <v>0</v>
      </c>
      <c r="AC37" s="82">
        <f t="shared" si="3"/>
        <v>0</v>
      </c>
      <c r="AD37" s="179"/>
      <c r="AE37" s="180"/>
      <c r="AF37" s="180"/>
      <c r="AG37" s="180"/>
      <c r="AH37" s="180"/>
      <c r="AI37" s="180"/>
      <c r="AJ37" s="180"/>
      <c r="AK37" s="105"/>
      <c r="AL37" s="103">
        <v>4</v>
      </c>
      <c r="AM37" s="118">
        <f>AC37*AL37</f>
        <v>0</v>
      </c>
    </row>
    <row r="38" spans="1:39" x14ac:dyDescent="0.25">
      <c r="A38" s="175"/>
      <c r="B38" s="179"/>
      <c r="C38" s="180"/>
      <c r="D38" s="180"/>
      <c r="E38" s="180"/>
      <c r="F38" s="181"/>
      <c r="G38" s="68" t="s">
        <v>31</v>
      </c>
      <c r="H38" s="1"/>
      <c r="I38" s="2"/>
      <c r="J38" s="97"/>
      <c r="K38" s="98"/>
      <c r="L38" s="172"/>
      <c r="M38" s="173"/>
      <c r="N38" s="172"/>
      <c r="O38" s="173"/>
      <c r="P38" s="172"/>
      <c r="Q38" s="173"/>
      <c r="R38" s="98"/>
      <c r="S38" s="98"/>
      <c r="T38" s="98"/>
      <c r="U38" s="98"/>
      <c r="V38" s="98"/>
      <c r="W38" s="98"/>
      <c r="X38" s="100"/>
      <c r="Y38" s="104"/>
      <c r="Z38" s="104"/>
      <c r="AA38" s="104"/>
      <c r="AB38" s="113">
        <v>0</v>
      </c>
      <c r="AC38" s="82">
        <f t="shared" si="3"/>
        <v>0</v>
      </c>
      <c r="AD38" s="179"/>
      <c r="AE38" s="180"/>
      <c r="AF38" s="180"/>
      <c r="AG38" s="180"/>
      <c r="AH38" s="180"/>
      <c r="AI38" s="180"/>
      <c r="AJ38" s="180"/>
      <c r="AK38" s="105"/>
      <c r="AL38" s="103">
        <v>4</v>
      </c>
      <c r="AM38" s="118">
        <f>AC38*AL38</f>
        <v>0</v>
      </c>
    </row>
    <row r="39" spans="1:39" x14ac:dyDescent="0.25">
      <c r="A39" s="175"/>
      <c r="B39" s="179"/>
      <c r="C39" s="180"/>
      <c r="D39" s="180"/>
      <c r="E39" s="180"/>
      <c r="F39" s="181"/>
      <c r="G39" s="68" t="s">
        <v>23</v>
      </c>
      <c r="H39" s="1"/>
      <c r="I39" s="2"/>
      <c r="J39" s="97"/>
      <c r="K39" s="98"/>
      <c r="L39" s="172"/>
      <c r="M39" s="173"/>
      <c r="N39" s="172"/>
      <c r="O39" s="173"/>
      <c r="P39" s="172"/>
      <c r="Q39" s="173"/>
      <c r="R39" s="98"/>
      <c r="S39" s="98"/>
      <c r="T39" s="98"/>
      <c r="U39" s="98"/>
      <c r="V39" s="98"/>
      <c r="W39" s="98"/>
      <c r="X39" s="100"/>
      <c r="Y39" s="104"/>
      <c r="Z39" s="104"/>
      <c r="AA39" s="104"/>
      <c r="AB39" s="113">
        <v>0</v>
      </c>
      <c r="AC39" s="82">
        <f t="shared" si="3"/>
        <v>0</v>
      </c>
      <c r="AD39" s="179"/>
      <c r="AE39" s="180"/>
      <c r="AF39" s="180"/>
      <c r="AG39" s="180"/>
      <c r="AH39" s="180"/>
      <c r="AI39" s="180"/>
      <c r="AJ39" s="180"/>
      <c r="AK39" s="105"/>
      <c r="AL39" s="103">
        <v>4</v>
      </c>
      <c r="AM39" s="118">
        <f>AC39*AL39</f>
        <v>0</v>
      </c>
    </row>
    <row r="40" spans="1:39" x14ac:dyDescent="0.25">
      <c r="A40" s="175"/>
      <c r="B40" s="179"/>
      <c r="C40" s="180"/>
      <c r="D40" s="180"/>
      <c r="E40" s="180"/>
      <c r="F40" s="181"/>
      <c r="G40" s="68" t="s">
        <v>32</v>
      </c>
      <c r="H40" s="1"/>
      <c r="I40" s="2"/>
      <c r="J40" s="89"/>
      <c r="K40" s="90"/>
      <c r="L40" s="156"/>
      <c r="M40" s="157"/>
      <c r="N40" s="156"/>
      <c r="O40" s="157"/>
      <c r="P40" s="156"/>
      <c r="Q40" s="157"/>
      <c r="R40" s="90"/>
      <c r="S40" s="90"/>
      <c r="T40" s="90"/>
      <c r="U40" s="90"/>
      <c r="V40" s="90"/>
      <c r="W40" s="90"/>
      <c r="X40" s="92"/>
      <c r="Y40" s="106"/>
      <c r="Z40" s="106"/>
      <c r="AA40" s="106"/>
      <c r="AB40" s="113">
        <v>0</v>
      </c>
      <c r="AC40" s="82">
        <f t="shared" si="3"/>
        <v>0</v>
      </c>
      <c r="AD40" s="182"/>
      <c r="AE40" s="183"/>
      <c r="AF40" s="183"/>
      <c r="AG40" s="183"/>
      <c r="AH40" s="183"/>
      <c r="AI40" s="183"/>
      <c r="AJ40" s="183"/>
      <c r="AK40" s="107"/>
      <c r="AL40" s="103">
        <v>4</v>
      </c>
      <c r="AM40" s="118">
        <f>AC40*AL40</f>
        <v>0</v>
      </c>
    </row>
    <row r="41" spans="1:39" ht="44.1" customHeight="1" x14ac:dyDescent="0.25">
      <c r="A41" s="175"/>
      <c r="B41" s="160" t="s">
        <v>119</v>
      </c>
      <c r="C41" s="161"/>
      <c r="D41" s="161"/>
      <c r="E41" s="161"/>
      <c r="F41" s="161"/>
      <c r="G41" s="161"/>
      <c r="H41" s="161"/>
      <c r="I41" s="161"/>
      <c r="J41" s="161"/>
      <c r="K41" s="161"/>
      <c r="L41" s="161"/>
      <c r="M41" s="161"/>
      <c r="N41" s="161"/>
      <c r="O41" s="161"/>
      <c r="P41" s="161"/>
      <c r="Q41" s="161"/>
      <c r="R41" s="161"/>
      <c r="S41" s="161"/>
      <c r="T41" s="161"/>
      <c r="U41" s="161"/>
      <c r="V41" s="161"/>
      <c r="W41" s="161"/>
      <c r="X41" s="161"/>
      <c r="Y41" s="161"/>
      <c r="Z41" s="161"/>
      <c r="AA41" s="161"/>
      <c r="AB41" s="161"/>
      <c r="AC41" s="161"/>
      <c r="AD41" s="192"/>
      <c r="AE41" s="192"/>
      <c r="AF41" s="192"/>
      <c r="AG41" s="192"/>
      <c r="AH41" s="192"/>
      <c r="AI41" s="192"/>
      <c r="AJ41" s="192"/>
      <c r="AK41" s="161"/>
      <c r="AL41" s="162"/>
      <c r="AM41" s="120">
        <f>AM35+AM36+AM37+AM38+AM39+AM40</f>
        <v>0</v>
      </c>
    </row>
    <row r="42" spans="1:39" ht="44.1" customHeight="1" x14ac:dyDescent="0.25">
      <c r="A42" s="174" t="s">
        <v>45</v>
      </c>
      <c r="B42" s="95" t="s">
        <v>100</v>
      </c>
      <c r="C42" s="95">
        <v>55000</v>
      </c>
      <c r="D42" s="1"/>
      <c r="E42" s="68" t="s">
        <v>105</v>
      </c>
      <c r="F42" s="68" t="s">
        <v>35</v>
      </c>
      <c r="G42" s="68" t="s">
        <v>37</v>
      </c>
      <c r="H42" s="1"/>
      <c r="I42" s="1"/>
      <c r="J42" s="52"/>
      <c r="K42" s="52"/>
      <c r="L42" s="151"/>
      <c r="M42" s="152"/>
      <c r="N42" s="151"/>
      <c r="O42" s="152"/>
      <c r="P42" s="151"/>
      <c r="Q42" s="152"/>
      <c r="R42" s="52"/>
      <c r="S42" s="52"/>
      <c r="T42" s="52"/>
      <c r="U42" s="52"/>
      <c r="V42" s="52"/>
      <c r="W42" s="52"/>
      <c r="X42" s="52"/>
      <c r="Y42" s="57"/>
      <c r="Z42" s="57"/>
      <c r="AA42" s="57"/>
      <c r="AB42" s="113">
        <v>0</v>
      </c>
      <c r="AC42" s="69">
        <f>AB42*12</f>
        <v>0</v>
      </c>
      <c r="AD42" s="59">
        <f>C42*36*0.8</f>
        <v>1584000</v>
      </c>
      <c r="AE42" s="115">
        <v>0</v>
      </c>
      <c r="AF42" s="59">
        <f>C42*36*0.2</f>
        <v>396000</v>
      </c>
      <c r="AG42" s="115">
        <v>0</v>
      </c>
      <c r="AH42" s="70">
        <f>AE42*AD42+AG42*AF42</f>
        <v>0</v>
      </c>
      <c r="AI42" s="115">
        <v>0</v>
      </c>
      <c r="AJ42" s="70">
        <f>AI42*12</f>
        <v>0</v>
      </c>
      <c r="AK42" s="70">
        <f>AC42+AH42+AJ42</f>
        <v>0</v>
      </c>
      <c r="AL42" s="71">
        <v>118</v>
      </c>
      <c r="AM42" s="118">
        <f>AK42*AL42</f>
        <v>0</v>
      </c>
    </row>
    <row r="43" spans="1:39" x14ac:dyDescent="0.25">
      <c r="A43" s="175"/>
      <c r="B43" s="176"/>
      <c r="C43" s="177"/>
      <c r="D43" s="177"/>
      <c r="E43" s="177"/>
      <c r="F43" s="178"/>
      <c r="G43" s="68" t="s">
        <v>36</v>
      </c>
      <c r="H43" s="1"/>
      <c r="I43" s="2"/>
      <c r="J43" s="185"/>
      <c r="K43" s="154"/>
      <c r="L43" s="154"/>
      <c r="M43" s="154"/>
      <c r="N43" s="154"/>
      <c r="O43" s="154"/>
      <c r="P43" s="154"/>
      <c r="Q43" s="154"/>
      <c r="R43" s="154"/>
      <c r="S43" s="154"/>
      <c r="T43" s="154"/>
      <c r="U43" s="154"/>
      <c r="V43" s="154"/>
      <c r="W43" s="154"/>
      <c r="X43" s="186"/>
      <c r="Y43" s="101"/>
      <c r="Z43" s="101"/>
      <c r="AA43" s="101"/>
      <c r="AB43" s="113">
        <v>0</v>
      </c>
      <c r="AC43" s="82">
        <f t="shared" ref="AC43:AC48" si="4">AB43*12</f>
        <v>0</v>
      </c>
      <c r="AD43" s="176"/>
      <c r="AE43" s="177"/>
      <c r="AF43" s="177"/>
      <c r="AG43" s="177"/>
      <c r="AH43" s="177"/>
      <c r="AI43" s="177"/>
      <c r="AJ43" s="177"/>
      <c r="AK43" s="102"/>
      <c r="AL43" s="103">
        <v>2</v>
      </c>
      <c r="AM43" s="118">
        <f t="shared" ref="AM43:AM48" si="5">AC43*AL43</f>
        <v>0</v>
      </c>
    </row>
    <row r="44" spans="1:39" ht="30" x14ac:dyDescent="0.25">
      <c r="A44" s="175"/>
      <c r="B44" s="179"/>
      <c r="C44" s="180"/>
      <c r="D44" s="180"/>
      <c r="E44" s="180"/>
      <c r="F44" s="181"/>
      <c r="G44" s="68" t="s">
        <v>29</v>
      </c>
      <c r="H44" s="1"/>
      <c r="I44" s="2"/>
      <c r="J44" s="187"/>
      <c r="K44" s="172"/>
      <c r="L44" s="172"/>
      <c r="M44" s="172"/>
      <c r="N44" s="172"/>
      <c r="O44" s="172"/>
      <c r="P44" s="172"/>
      <c r="Q44" s="172"/>
      <c r="R44" s="172"/>
      <c r="S44" s="172"/>
      <c r="T44" s="172"/>
      <c r="U44" s="172"/>
      <c r="V44" s="172"/>
      <c r="W44" s="172"/>
      <c r="X44" s="188"/>
      <c r="Y44" s="104"/>
      <c r="Z44" s="104"/>
      <c r="AA44" s="104"/>
      <c r="AB44" s="113">
        <v>0</v>
      </c>
      <c r="AC44" s="82">
        <f t="shared" si="4"/>
        <v>0</v>
      </c>
      <c r="AD44" s="179"/>
      <c r="AE44" s="180"/>
      <c r="AF44" s="180"/>
      <c r="AG44" s="180"/>
      <c r="AH44" s="180"/>
      <c r="AI44" s="180"/>
      <c r="AJ44" s="180"/>
      <c r="AK44" s="105"/>
      <c r="AL44" s="103">
        <v>2</v>
      </c>
      <c r="AM44" s="118">
        <f t="shared" si="5"/>
        <v>0</v>
      </c>
    </row>
    <row r="45" spans="1:39" ht="30" x14ac:dyDescent="0.25">
      <c r="A45" s="175"/>
      <c r="B45" s="179"/>
      <c r="C45" s="180"/>
      <c r="D45" s="180"/>
      <c r="E45" s="180"/>
      <c r="F45" s="181"/>
      <c r="G45" s="68" t="s">
        <v>30</v>
      </c>
      <c r="H45" s="1"/>
      <c r="I45" s="2"/>
      <c r="J45" s="187"/>
      <c r="K45" s="172"/>
      <c r="L45" s="172"/>
      <c r="M45" s="172"/>
      <c r="N45" s="172"/>
      <c r="O45" s="172"/>
      <c r="P45" s="172"/>
      <c r="Q45" s="172"/>
      <c r="R45" s="172"/>
      <c r="S45" s="172"/>
      <c r="T45" s="172"/>
      <c r="U45" s="172"/>
      <c r="V45" s="172"/>
      <c r="W45" s="172"/>
      <c r="X45" s="188"/>
      <c r="Y45" s="104"/>
      <c r="Z45" s="104"/>
      <c r="AA45" s="104"/>
      <c r="AB45" s="113">
        <v>0</v>
      </c>
      <c r="AC45" s="82">
        <f t="shared" si="4"/>
        <v>0</v>
      </c>
      <c r="AD45" s="179"/>
      <c r="AE45" s="180"/>
      <c r="AF45" s="180"/>
      <c r="AG45" s="180"/>
      <c r="AH45" s="180"/>
      <c r="AI45" s="180"/>
      <c r="AJ45" s="180"/>
      <c r="AK45" s="105"/>
      <c r="AL45" s="103">
        <v>2</v>
      </c>
      <c r="AM45" s="118">
        <f t="shared" si="5"/>
        <v>0</v>
      </c>
    </row>
    <row r="46" spans="1:39" x14ac:dyDescent="0.25">
      <c r="A46" s="175"/>
      <c r="B46" s="179"/>
      <c r="C46" s="180"/>
      <c r="D46" s="180"/>
      <c r="E46" s="180"/>
      <c r="F46" s="181"/>
      <c r="G46" s="68" t="s">
        <v>31</v>
      </c>
      <c r="H46" s="1"/>
      <c r="I46" s="2"/>
      <c r="J46" s="187"/>
      <c r="K46" s="172"/>
      <c r="L46" s="172"/>
      <c r="M46" s="172"/>
      <c r="N46" s="172"/>
      <c r="O46" s="172"/>
      <c r="P46" s="172"/>
      <c r="Q46" s="172"/>
      <c r="R46" s="172"/>
      <c r="S46" s="172"/>
      <c r="T46" s="172"/>
      <c r="U46" s="172"/>
      <c r="V46" s="172"/>
      <c r="W46" s="172"/>
      <c r="X46" s="188"/>
      <c r="Y46" s="104"/>
      <c r="Z46" s="104"/>
      <c r="AA46" s="104"/>
      <c r="AB46" s="113">
        <v>0</v>
      </c>
      <c r="AC46" s="82">
        <f t="shared" si="4"/>
        <v>0</v>
      </c>
      <c r="AD46" s="179"/>
      <c r="AE46" s="180"/>
      <c r="AF46" s="180"/>
      <c r="AG46" s="180"/>
      <c r="AH46" s="180"/>
      <c r="AI46" s="180"/>
      <c r="AJ46" s="180"/>
      <c r="AK46" s="105"/>
      <c r="AL46" s="103">
        <v>2</v>
      </c>
      <c r="AM46" s="118">
        <f t="shared" si="5"/>
        <v>0</v>
      </c>
    </row>
    <row r="47" spans="1:39" x14ac:dyDescent="0.25">
      <c r="A47" s="175"/>
      <c r="B47" s="179"/>
      <c r="C47" s="180"/>
      <c r="D47" s="180"/>
      <c r="E47" s="180"/>
      <c r="F47" s="181"/>
      <c r="G47" s="68" t="s">
        <v>23</v>
      </c>
      <c r="H47" s="1"/>
      <c r="I47" s="2"/>
      <c r="J47" s="187"/>
      <c r="K47" s="172"/>
      <c r="L47" s="172"/>
      <c r="M47" s="172"/>
      <c r="N47" s="172"/>
      <c r="O47" s="172"/>
      <c r="P47" s="172"/>
      <c r="Q47" s="172"/>
      <c r="R47" s="172"/>
      <c r="S47" s="172"/>
      <c r="T47" s="172"/>
      <c r="U47" s="172"/>
      <c r="V47" s="172"/>
      <c r="W47" s="172"/>
      <c r="X47" s="188"/>
      <c r="Y47" s="104"/>
      <c r="Z47" s="104"/>
      <c r="AA47" s="104"/>
      <c r="AB47" s="113">
        <v>0</v>
      </c>
      <c r="AC47" s="82">
        <f t="shared" si="4"/>
        <v>0</v>
      </c>
      <c r="AD47" s="179"/>
      <c r="AE47" s="180"/>
      <c r="AF47" s="180"/>
      <c r="AG47" s="180"/>
      <c r="AH47" s="180"/>
      <c r="AI47" s="180"/>
      <c r="AJ47" s="180"/>
      <c r="AK47" s="105"/>
      <c r="AL47" s="103">
        <v>2</v>
      </c>
      <c r="AM47" s="118">
        <f t="shared" si="5"/>
        <v>0</v>
      </c>
    </row>
    <row r="48" spans="1:39" x14ac:dyDescent="0.25">
      <c r="A48" s="175"/>
      <c r="B48" s="182"/>
      <c r="C48" s="183"/>
      <c r="D48" s="183"/>
      <c r="E48" s="183"/>
      <c r="F48" s="193"/>
      <c r="G48" s="68" t="s">
        <v>32</v>
      </c>
      <c r="H48" s="1"/>
      <c r="I48" s="2"/>
      <c r="J48" s="189"/>
      <c r="K48" s="156"/>
      <c r="L48" s="156"/>
      <c r="M48" s="156"/>
      <c r="N48" s="156"/>
      <c r="O48" s="156"/>
      <c r="P48" s="156"/>
      <c r="Q48" s="156"/>
      <c r="R48" s="156"/>
      <c r="S48" s="156"/>
      <c r="T48" s="156"/>
      <c r="U48" s="156"/>
      <c r="V48" s="156"/>
      <c r="W48" s="156"/>
      <c r="X48" s="190"/>
      <c r="Y48" s="106"/>
      <c r="Z48" s="106"/>
      <c r="AA48" s="106"/>
      <c r="AB48" s="113">
        <v>0</v>
      </c>
      <c r="AC48" s="82">
        <f t="shared" si="4"/>
        <v>0</v>
      </c>
      <c r="AD48" s="182"/>
      <c r="AE48" s="183"/>
      <c r="AF48" s="183"/>
      <c r="AG48" s="183"/>
      <c r="AH48" s="183"/>
      <c r="AI48" s="183"/>
      <c r="AJ48" s="183"/>
      <c r="AK48" s="107"/>
      <c r="AL48" s="103">
        <v>2</v>
      </c>
      <c r="AM48" s="118">
        <f t="shared" si="5"/>
        <v>0</v>
      </c>
    </row>
    <row r="49" spans="1:39" ht="39" customHeight="1" x14ac:dyDescent="0.25">
      <c r="A49" s="175"/>
      <c r="B49" s="160" t="s">
        <v>120</v>
      </c>
      <c r="C49" s="161"/>
      <c r="D49" s="161"/>
      <c r="E49" s="161"/>
      <c r="F49" s="161"/>
      <c r="G49" s="161"/>
      <c r="H49" s="161"/>
      <c r="I49" s="161"/>
      <c r="J49" s="161"/>
      <c r="K49" s="161"/>
      <c r="L49" s="161"/>
      <c r="M49" s="161"/>
      <c r="N49" s="161"/>
      <c r="O49" s="161"/>
      <c r="P49" s="161"/>
      <c r="Q49" s="161"/>
      <c r="R49" s="161"/>
      <c r="S49" s="161"/>
      <c r="T49" s="161"/>
      <c r="U49" s="161"/>
      <c r="V49" s="161"/>
      <c r="W49" s="161"/>
      <c r="X49" s="161"/>
      <c r="Y49" s="161"/>
      <c r="Z49" s="161"/>
      <c r="AA49" s="161"/>
      <c r="AB49" s="161"/>
      <c r="AC49" s="161"/>
      <c r="AD49" s="192"/>
      <c r="AE49" s="192"/>
      <c r="AF49" s="192"/>
      <c r="AG49" s="192"/>
      <c r="AH49" s="192"/>
      <c r="AI49" s="192"/>
      <c r="AJ49" s="192"/>
      <c r="AK49" s="192"/>
      <c r="AL49" s="162"/>
      <c r="AM49" s="120">
        <f>AM42+AM43+AM44+AM45+AM46+AM47+AM48</f>
        <v>0</v>
      </c>
    </row>
    <row r="50" spans="1:39" ht="75" x14ac:dyDescent="0.25">
      <c r="A50" s="174" t="s">
        <v>46</v>
      </c>
      <c r="B50" s="95" t="s">
        <v>93</v>
      </c>
      <c r="C50" s="95">
        <v>90000</v>
      </c>
      <c r="D50" s="1"/>
      <c r="E50" s="68" t="s">
        <v>105</v>
      </c>
      <c r="F50" s="68" t="s">
        <v>35</v>
      </c>
      <c r="G50" s="68" t="s">
        <v>37</v>
      </c>
      <c r="H50" s="1"/>
      <c r="I50" s="1"/>
      <c r="J50" s="52"/>
      <c r="K50" s="52"/>
      <c r="L50" s="151"/>
      <c r="M50" s="152"/>
      <c r="N50" s="151"/>
      <c r="O50" s="152"/>
      <c r="P50" s="151"/>
      <c r="Q50" s="152"/>
      <c r="R50" s="52"/>
      <c r="S50" s="52"/>
      <c r="T50" s="52"/>
      <c r="U50" s="52"/>
      <c r="V50" s="52"/>
      <c r="W50" s="52"/>
      <c r="X50" s="52"/>
      <c r="Y50" s="57"/>
      <c r="Z50" s="57"/>
      <c r="AA50" s="57"/>
      <c r="AB50" s="113">
        <v>0</v>
      </c>
      <c r="AC50" s="69">
        <f>AB50*12</f>
        <v>0</v>
      </c>
      <c r="AD50" s="59">
        <f>C50*36*0.8</f>
        <v>2592000</v>
      </c>
      <c r="AE50" s="115">
        <v>0</v>
      </c>
      <c r="AF50" s="59">
        <f>C50*36*0.2</f>
        <v>648000</v>
      </c>
      <c r="AG50" s="115">
        <v>0</v>
      </c>
      <c r="AH50" s="70">
        <f>AE50*AD50+AG50*AF50</f>
        <v>0</v>
      </c>
      <c r="AI50" s="115">
        <v>0</v>
      </c>
      <c r="AJ50" s="70">
        <f>AI50*12</f>
        <v>0</v>
      </c>
      <c r="AK50" s="70">
        <f>AC50+AH50+AJ50</f>
        <v>0</v>
      </c>
      <c r="AL50" s="71">
        <v>50</v>
      </c>
      <c r="AM50" s="118">
        <f>AK50*AL50</f>
        <v>0</v>
      </c>
    </row>
    <row r="51" spans="1:39" x14ac:dyDescent="0.25">
      <c r="A51" s="175"/>
      <c r="B51" s="176"/>
      <c r="C51" s="177"/>
      <c r="D51" s="177"/>
      <c r="E51" s="177"/>
      <c r="F51" s="178"/>
      <c r="G51" s="68" t="s">
        <v>36</v>
      </c>
      <c r="H51" s="1"/>
      <c r="I51" s="2"/>
      <c r="J51" s="185"/>
      <c r="K51" s="154"/>
      <c r="L51" s="154"/>
      <c r="M51" s="154"/>
      <c r="N51" s="154"/>
      <c r="O51" s="154"/>
      <c r="P51" s="154"/>
      <c r="Q51" s="154"/>
      <c r="R51" s="154"/>
      <c r="S51" s="154"/>
      <c r="T51" s="154"/>
      <c r="U51" s="154"/>
      <c r="V51" s="154"/>
      <c r="W51" s="154"/>
      <c r="X51" s="186"/>
      <c r="Y51" s="101"/>
      <c r="Z51" s="101"/>
      <c r="AA51" s="101"/>
      <c r="AB51" s="113">
        <v>0</v>
      </c>
      <c r="AC51" s="82">
        <f t="shared" ref="AC51:AC56" si="6">AB51*12</f>
        <v>0</v>
      </c>
      <c r="AD51" s="176"/>
      <c r="AE51" s="177"/>
      <c r="AF51" s="177"/>
      <c r="AG51" s="177"/>
      <c r="AH51" s="177"/>
      <c r="AI51" s="177"/>
      <c r="AJ51" s="177"/>
      <c r="AK51" s="102"/>
      <c r="AL51" s="103">
        <v>1</v>
      </c>
      <c r="AM51" s="118">
        <f t="shared" ref="AM51:AM56" si="7">AC51*AL51</f>
        <v>0</v>
      </c>
    </row>
    <row r="52" spans="1:39" ht="30" x14ac:dyDescent="0.25">
      <c r="A52" s="175"/>
      <c r="B52" s="179"/>
      <c r="C52" s="180"/>
      <c r="D52" s="180"/>
      <c r="E52" s="180"/>
      <c r="F52" s="181"/>
      <c r="G52" s="68" t="s">
        <v>29</v>
      </c>
      <c r="H52" s="1"/>
      <c r="I52" s="2"/>
      <c r="J52" s="187"/>
      <c r="K52" s="172"/>
      <c r="L52" s="172"/>
      <c r="M52" s="172"/>
      <c r="N52" s="172"/>
      <c r="O52" s="172"/>
      <c r="P52" s="172"/>
      <c r="Q52" s="172"/>
      <c r="R52" s="172"/>
      <c r="S52" s="172"/>
      <c r="T52" s="172"/>
      <c r="U52" s="172"/>
      <c r="V52" s="172"/>
      <c r="W52" s="172"/>
      <c r="X52" s="188"/>
      <c r="Y52" s="104"/>
      <c r="Z52" s="104"/>
      <c r="AA52" s="104"/>
      <c r="AB52" s="113">
        <v>0</v>
      </c>
      <c r="AC52" s="82">
        <f t="shared" si="6"/>
        <v>0</v>
      </c>
      <c r="AD52" s="179"/>
      <c r="AE52" s="180"/>
      <c r="AF52" s="180"/>
      <c r="AG52" s="180"/>
      <c r="AH52" s="180"/>
      <c r="AI52" s="180"/>
      <c r="AJ52" s="180"/>
      <c r="AK52" s="105"/>
      <c r="AL52" s="103">
        <v>1</v>
      </c>
      <c r="AM52" s="118">
        <f t="shared" si="7"/>
        <v>0</v>
      </c>
    </row>
    <row r="53" spans="1:39" ht="30" x14ac:dyDescent="0.25">
      <c r="A53" s="175"/>
      <c r="B53" s="179"/>
      <c r="C53" s="180"/>
      <c r="D53" s="180"/>
      <c r="E53" s="180"/>
      <c r="F53" s="181"/>
      <c r="G53" s="68" t="s">
        <v>30</v>
      </c>
      <c r="H53" s="1"/>
      <c r="I53" s="2"/>
      <c r="J53" s="187"/>
      <c r="K53" s="172"/>
      <c r="L53" s="172"/>
      <c r="M53" s="172"/>
      <c r="N53" s="172"/>
      <c r="O53" s="172"/>
      <c r="P53" s="172"/>
      <c r="Q53" s="172"/>
      <c r="R53" s="172"/>
      <c r="S53" s="172"/>
      <c r="T53" s="172"/>
      <c r="U53" s="172"/>
      <c r="V53" s="172"/>
      <c r="W53" s="172"/>
      <c r="X53" s="188"/>
      <c r="Y53" s="104"/>
      <c r="Z53" s="104"/>
      <c r="AA53" s="104"/>
      <c r="AB53" s="113">
        <v>0</v>
      </c>
      <c r="AC53" s="82">
        <f t="shared" si="6"/>
        <v>0</v>
      </c>
      <c r="AD53" s="179"/>
      <c r="AE53" s="180"/>
      <c r="AF53" s="180"/>
      <c r="AG53" s="180"/>
      <c r="AH53" s="180"/>
      <c r="AI53" s="180"/>
      <c r="AJ53" s="180"/>
      <c r="AK53" s="105"/>
      <c r="AL53" s="103">
        <v>1</v>
      </c>
      <c r="AM53" s="118">
        <f t="shared" si="7"/>
        <v>0</v>
      </c>
    </row>
    <row r="54" spans="1:39" x14ac:dyDescent="0.25">
      <c r="A54" s="175"/>
      <c r="B54" s="179"/>
      <c r="C54" s="180"/>
      <c r="D54" s="180"/>
      <c r="E54" s="180"/>
      <c r="F54" s="181"/>
      <c r="G54" s="68" t="s">
        <v>31</v>
      </c>
      <c r="H54" s="1"/>
      <c r="I54" s="2"/>
      <c r="J54" s="187"/>
      <c r="K54" s="172"/>
      <c r="L54" s="172"/>
      <c r="M54" s="172"/>
      <c r="N54" s="172"/>
      <c r="O54" s="172"/>
      <c r="P54" s="172"/>
      <c r="Q54" s="172"/>
      <c r="R54" s="172"/>
      <c r="S54" s="172"/>
      <c r="T54" s="172"/>
      <c r="U54" s="172"/>
      <c r="V54" s="172"/>
      <c r="W54" s="172"/>
      <c r="X54" s="188"/>
      <c r="Y54" s="104"/>
      <c r="Z54" s="104"/>
      <c r="AA54" s="104"/>
      <c r="AB54" s="113">
        <v>0</v>
      </c>
      <c r="AC54" s="82">
        <f t="shared" si="6"/>
        <v>0</v>
      </c>
      <c r="AD54" s="179"/>
      <c r="AE54" s="180"/>
      <c r="AF54" s="180"/>
      <c r="AG54" s="180"/>
      <c r="AH54" s="180"/>
      <c r="AI54" s="180"/>
      <c r="AJ54" s="180"/>
      <c r="AK54" s="105"/>
      <c r="AL54" s="103">
        <v>1</v>
      </c>
      <c r="AM54" s="118">
        <f t="shared" si="7"/>
        <v>0</v>
      </c>
    </row>
    <row r="55" spans="1:39" x14ac:dyDescent="0.25">
      <c r="A55" s="175"/>
      <c r="B55" s="179"/>
      <c r="C55" s="180"/>
      <c r="D55" s="180"/>
      <c r="E55" s="180"/>
      <c r="F55" s="181"/>
      <c r="G55" s="68" t="s">
        <v>23</v>
      </c>
      <c r="H55" s="1"/>
      <c r="I55" s="2"/>
      <c r="J55" s="187"/>
      <c r="K55" s="172"/>
      <c r="L55" s="172"/>
      <c r="M55" s="172"/>
      <c r="N55" s="172"/>
      <c r="O55" s="172"/>
      <c r="P55" s="172"/>
      <c r="Q55" s="172"/>
      <c r="R55" s="172"/>
      <c r="S55" s="172"/>
      <c r="T55" s="172"/>
      <c r="U55" s="172"/>
      <c r="V55" s="172"/>
      <c r="W55" s="172"/>
      <c r="X55" s="188"/>
      <c r="Y55" s="104"/>
      <c r="Z55" s="104"/>
      <c r="AA55" s="104"/>
      <c r="AB55" s="113">
        <v>0</v>
      </c>
      <c r="AC55" s="82">
        <f t="shared" si="6"/>
        <v>0</v>
      </c>
      <c r="AD55" s="179"/>
      <c r="AE55" s="180"/>
      <c r="AF55" s="180"/>
      <c r="AG55" s="180"/>
      <c r="AH55" s="180"/>
      <c r="AI55" s="180"/>
      <c r="AJ55" s="180"/>
      <c r="AK55" s="105"/>
      <c r="AL55" s="103">
        <v>1</v>
      </c>
      <c r="AM55" s="118">
        <f t="shared" si="7"/>
        <v>0</v>
      </c>
    </row>
    <row r="56" spans="1:39" x14ac:dyDescent="0.25">
      <c r="A56" s="175"/>
      <c r="B56" s="182"/>
      <c r="C56" s="183"/>
      <c r="D56" s="183"/>
      <c r="E56" s="183"/>
      <c r="F56" s="193"/>
      <c r="G56" s="68" t="s">
        <v>32</v>
      </c>
      <c r="H56" s="1"/>
      <c r="I56" s="2"/>
      <c r="J56" s="189"/>
      <c r="K56" s="156"/>
      <c r="L56" s="156"/>
      <c r="M56" s="156"/>
      <c r="N56" s="156"/>
      <c r="O56" s="156"/>
      <c r="P56" s="156"/>
      <c r="Q56" s="156"/>
      <c r="R56" s="156"/>
      <c r="S56" s="156"/>
      <c r="T56" s="156"/>
      <c r="U56" s="156"/>
      <c r="V56" s="156"/>
      <c r="W56" s="156"/>
      <c r="X56" s="190"/>
      <c r="Y56" s="106"/>
      <c r="Z56" s="106"/>
      <c r="AA56" s="106"/>
      <c r="AB56" s="113">
        <v>0</v>
      </c>
      <c r="AC56" s="82">
        <f t="shared" si="6"/>
        <v>0</v>
      </c>
      <c r="AD56" s="182"/>
      <c r="AE56" s="183"/>
      <c r="AF56" s="183"/>
      <c r="AG56" s="183"/>
      <c r="AH56" s="183"/>
      <c r="AI56" s="183"/>
      <c r="AJ56" s="183"/>
      <c r="AK56" s="107"/>
      <c r="AL56" s="103">
        <v>1</v>
      </c>
      <c r="AM56" s="118">
        <f t="shared" si="7"/>
        <v>0</v>
      </c>
    </row>
    <row r="57" spans="1:39" ht="27.95" customHeight="1" x14ac:dyDescent="0.25">
      <c r="A57" s="108"/>
      <c r="B57" s="160" t="s">
        <v>121</v>
      </c>
      <c r="C57" s="161"/>
      <c r="D57" s="161"/>
      <c r="E57" s="161"/>
      <c r="F57" s="161"/>
      <c r="G57" s="161"/>
      <c r="H57" s="161"/>
      <c r="I57" s="161"/>
      <c r="J57" s="161"/>
      <c r="K57" s="161"/>
      <c r="L57" s="161"/>
      <c r="M57" s="161"/>
      <c r="N57" s="161"/>
      <c r="O57" s="161"/>
      <c r="P57" s="161"/>
      <c r="Q57" s="161"/>
      <c r="R57" s="161"/>
      <c r="S57" s="161"/>
      <c r="T57" s="161"/>
      <c r="U57" s="161"/>
      <c r="V57" s="161"/>
      <c r="W57" s="161"/>
      <c r="X57" s="161"/>
      <c r="Y57" s="161"/>
      <c r="Z57" s="161"/>
      <c r="AA57" s="161"/>
      <c r="AB57" s="161"/>
      <c r="AC57" s="161"/>
      <c r="AD57" s="192"/>
      <c r="AE57" s="192"/>
      <c r="AF57" s="192"/>
      <c r="AG57" s="192"/>
      <c r="AH57" s="192"/>
      <c r="AI57" s="192"/>
      <c r="AJ57" s="192"/>
      <c r="AK57" s="192"/>
      <c r="AL57" s="162"/>
      <c r="AM57" s="120">
        <f>AM50+AM51+AM52+AM53+AM54+AM55+AM56</f>
        <v>0</v>
      </c>
    </row>
    <row r="58" spans="1:39" ht="51.95" customHeight="1" x14ac:dyDescent="0.25">
      <c r="A58" s="149" t="s">
        <v>69</v>
      </c>
      <c r="B58" s="150"/>
      <c r="C58" s="150"/>
      <c r="D58" s="150"/>
      <c r="E58" s="150"/>
      <c r="F58" s="150"/>
      <c r="G58" s="150"/>
      <c r="H58" s="150"/>
      <c r="I58" s="150"/>
      <c r="J58" s="150"/>
      <c r="K58" s="150"/>
      <c r="L58" s="150"/>
      <c r="M58" s="150"/>
      <c r="N58" s="150"/>
      <c r="O58" s="150"/>
      <c r="P58" s="150"/>
      <c r="Q58" s="150"/>
      <c r="R58" s="150"/>
      <c r="S58" s="150"/>
      <c r="T58" s="150"/>
      <c r="U58" s="150"/>
      <c r="V58" s="150"/>
      <c r="W58" s="150"/>
      <c r="X58" s="150"/>
      <c r="Y58" s="150"/>
      <c r="Z58" s="150"/>
      <c r="AA58" s="150"/>
      <c r="AB58" s="150"/>
      <c r="AC58" s="150"/>
      <c r="AD58" s="150"/>
      <c r="AE58" s="150"/>
      <c r="AF58" s="150"/>
      <c r="AG58" s="150"/>
      <c r="AH58" s="150"/>
      <c r="AI58" s="150"/>
      <c r="AJ58" s="150"/>
      <c r="AK58" s="150"/>
      <c r="AL58" s="150"/>
      <c r="AM58" s="109">
        <f>AM13+AM20+AM27+AM34+AM41+AM49+AM57</f>
        <v>0</v>
      </c>
    </row>
    <row r="59" spans="1:39" x14ac:dyDescent="0.25">
      <c r="A59" s="64"/>
      <c r="B59" s="64"/>
      <c r="C59" s="64"/>
      <c r="D59" s="64"/>
      <c r="E59" s="64"/>
      <c r="F59" s="64"/>
      <c r="G59" s="64"/>
      <c r="H59" s="64"/>
      <c r="I59" s="64"/>
      <c r="J59" s="64"/>
      <c r="K59" s="64"/>
      <c r="L59" s="64"/>
      <c r="M59" s="64"/>
      <c r="N59" s="64"/>
      <c r="O59" s="64"/>
      <c r="P59" s="64"/>
      <c r="Q59" s="64"/>
      <c r="R59" s="64"/>
      <c r="S59" s="64"/>
      <c r="T59" s="64"/>
      <c r="U59" s="64"/>
      <c r="V59" s="64"/>
      <c r="W59" s="64"/>
      <c r="X59" s="64"/>
      <c r="Y59" s="64"/>
      <c r="Z59" s="64"/>
      <c r="AA59" s="64"/>
      <c r="AB59" s="64"/>
      <c r="AC59" s="64"/>
      <c r="AD59" s="64"/>
      <c r="AE59" s="64"/>
      <c r="AF59" s="64"/>
      <c r="AG59" s="64"/>
      <c r="AH59" s="64"/>
      <c r="AI59" s="64"/>
      <c r="AJ59" s="64"/>
      <c r="AK59" s="64"/>
      <c r="AL59" s="64"/>
      <c r="AM59" s="64"/>
    </row>
    <row r="60" spans="1:39" x14ac:dyDescent="0.25">
      <c r="A60" s="64"/>
      <c r="B60" s="64"/>
      <c r="C60" s="64"/>
      <c r="D60" s="64"/>
      <c r="E60" s="64"/>
      <c r="F60" s="64"/>
      <c r="G60" s="64"/>
      <c r="H60" s="64"/>
      <c r="I60" s="64"/>
      <c r="J60" s="64"/>
      <c r="K60" s="64"/>
      <c r="L60" s="64"/>
      <c r="M60" s="64"/>
      <c r="N60" s="64"/>
      <c r="O60" s="64"/>
      <c r="P60" s="64"/>
      <c r="Q60" s="64"/>
      <c r="R60" s="64"/>
      <c r="S60" s="64"/>
      <c r="T60" s="64"/>
      <c r="U60" s="64"/>
      <c r="V60" s="64"/>
      <c r="W60" s="64"/>
      <c r="X60" s="64"/>
      <c r="Y60" s="64"/>
      <c r="Z60" s="64"/>
      <c r="AA60" s="64"/>
      <c r="AB60" s="64"/>
      <c r="AC60" s="64"/>
      <c r="AD60" s="64"/>
      <c r="AE60" s="64"/>
      <c r="AF60" s="64"/>
      <c r="AG60" s="64"/>
      <c r="AH60" s="64"/>
      <c r="AI60" s="64"/>
      <c r="AJ60" s="64"/>
      <c r="AK60" s="64"/>
      <c r="AL60" s="64"/>
      <c r="AM60" s="64"/>
    </row>
    <row r="61" spans="1:39" ht="21.75" thickBot="1" x14ac:dyDescent="0.3">
      <c r="A61" s="191" t="s">
        <v>311</v>
      </c>
      <c r="B61" s="191"/>
      <c r="C61" s="191"/>
      <c r="D61" s="191"/>
      <c r="E61" s="191"/>
      <c r="F61" s="191"/>
      <c r="G61" s="191"/>
      <c r="H61" s="191"/>
      <c r="I61" s="191"/>
      <c r="J61" s="191"/>
      <c r="K61" s="191"/>
      <c r="L61" s="191"/>
      <c r="M61" s="191"/>
      <c r="N61" s="191"/>
      <c r="O61" s="191"/>
      <c r="P61" s="191"/>
      <c r="Q61" s="191"/>
      <c r="R61" s="191"/>
      <c r="S61" s="191"/>
      <c r="T61" s="191"/>
      <c r="U61" s="191"/>
      <c r="V61" s="191"/>
      <c r="W61" s="191"/>
      <c r="X61" s="191"/>
      <c r="Y61" s="191"/>
      <c r="Z61" s="191"/>
      <c r="AA61" s="191"/>
      <c r="AB61" s="191"/>
      <c r="AC61" s="191"/>
      <c r="AD61" s="191"/>
      <c r="AE61" s="191"/>
      <c r="AF61" s="191"/>
      <c r="AG61" s="191"/>
      <c r="AH61" s="191"/>
      <c r="AI61" s="191"/>
      <c r="AJ61" s="191"/>
      <c r="AK61" s="191"/>
      <c r="AL61" s="191"/>
      <c r="AM61" s="191"/>
    </row>
    <row r="62" spans="1:39" ht="60" customHeight="1" x14ac:dyDescent="0.25">
      <c r="A62" s="153" t="s">
        <v>102</v>
      </c>
      <c r="B62" s="153" t="s">
        <v>0</v>
      </c>
      <c r="C62" s="153" t="s">
        <v>26</v>
      </c>
      <c r="D62" s="153" t="s">
        <v>1</v>
      </c>
      <c r="E62" s="153" t="s">
        <v>2</v>
      </c>
      <c r="F62" s="153" t="s">
        <v>3</v>
      </c>
      <c r="G62" s="153" t="s">
        <v>4</v>
      </c>
      <c r="H62" s="153" t="s">
        <v>5</v>
      </c>
      <c r="I62" s="153" t="s">
        <v>6</v>
      </c>
      <c r="J62" s="153" t="s">
        <v>7</v>
      </c>
      <c r="K62" s="153"/>
      <c r="L62" s="153" t="s">
        <v>8</v>
      </c>
      <c r="M62" s="153"/>
      <c r="N62" s="153" t="s">
        <v>9</v>
      </c>
      <c r="O62" s="153"/>
      <c r="P62" s="153" t="s">
        <v>10</v>
      </c>
      <c r="Q62" s="153"/>
      <c r="R62" s="153" t="s">
        <v>11</v>
      </c>
      <c r="S62" s="153" t="s">
        <v>12</v>
      </c>
      <c r="T62" s="153" t="s">
        <v>13</v>
      </c>
      <c r="U62" s="153"/>
      <c r="V62" s="153"/>
      <c r="W62" s="153" t="s">
        <v>14</v>
      </c>
      <c r="X62" s="153"/>
      <c r="Y62" s="146" t="s">
        <v>217</v>
      </c>
      <c r="Z62" s="147"/>
      <c r="AA62" s="148"/>
      <c r="AB62" s="51" t="s">
        <v>146</v>
      </c>
      <c r="AC62" s="153" t="s">
        <v>160</v>
      </c>
      <c r="AD62" s="51" t="s">
        <v>209</v>
      </c>
      <c r="AE62" s="51" t="s">
        <v>15</v>
      </c>
      <c r="AF62" s="51" t="s">
        <v>209</v>
      </c>
      <c r="AG62" s="51" t="s">
        <v>15</v>
      </c>
      <c r="AH62" s="197" t="s">
        <v>111</v>
      </c>
      <c r="AI62" s="144" t="s">
        <v>213</v>
      </c>
      <c r="AJ62" s="197" t="s">
        <v>202</v>
      </c>
      <c r="AK62" s="197" t="s">
        <v>112</v>
      </c>
      <c r="AL62" s="153" t="s">
        <v>143</v>
      </c>
      <c r="AM62" s="153" t="s">
        <v>164</v>
      </c>
    </row>
    <row r="63" spans="1:39" ht="60" x14ac:dyDescent="0.25">
      <c r="A63" s="153"/>
      <c r="B63" s="153"/>
      <c r="C63" s="153"/>
      <c r="D63" s="153"/>
      <c r="E63" s="153"/>
      <c r="F63" s="153"/>
      <c r="G63" s="153"/>
      <c r="H63" s="153"/>
      <c r="I63" s="153"/>
      <c r="J63" s="51" t="s">
        <v>16</v>
      </c>
      <c r="K63" s="51" t="s">
        <v>17</v>
      </c>
      <c r="L63" s="153" t="s">
        <v>18</v>
      </c>
      <c r="M63" s="184"/>
      <c r="N63" s="153" t="s">
        <v>18</v>
      </c>
      <c r="O63" s="184"/>
      <c r="P63" s="153" t="s">
        <v>18</v>
      </c>
      <c r="Q63" s="184"/>
      <c r="R63" s="184"/>
      <c r="S63" s="184"/>
      <c r="T63" s="51" t="s">
        <v>25</v>
      </c>
      <c r="U63" s="51" t="s">
        <v>19</v>
      </c>
      <c r="V63" s="51" t="s">
        <v>20</v>
      </c>
      <c r="W63" s="51" t="s">
        <v>25</v>
      </c>
      <c r="X63" s="51" t="s">
        <v>19</v>
      </c>
      <c r="Y63" s="58" t="s">
        <v>104</v>
      </c>
      <c r="Z63" s="58" t="s">
        <v>24</v>
      </c>
      <c r="AA63" s="58" t="s">
        <v>218</v>
      </c>
      <c r="AB63" s="51" t="s">
        <v>39</v>
      </c>
      <c r="AC63" s="153"/>
      <c r="AD63" s="51" t="s">
        <v>94</v>
      </c>
      <c r="AE63" s="51" t="s">
        <v>18</v>
      </c>
      <c r="AF63" s="51" t="s">
        <v>95</v>
      </c>
      <c r="AG63" s="51" t="s">
        <v>73</v>
      </c>
      <c r="AH63" s="198"/>
      <c r="AI63" s="145"/>
      <c r="AJ63" s="198"/>
      <c r="AK63" s="198"/>
      <c r="AL63" s="153"/>
      <c r="AM63" s="153"/>
    </row>
    <row r="64" spans="1:39" ht="30" x14ac:dyDescent="0.25">
      <c r="A64" s="158" t="s">
        <v>47</v>
      </c>
      <c r="B64" s="59">
        <v>30</v>
      </c>
      <c r="C64" s="59">
        <v>3500</v>
      </c>
      <c r="D64" s="52"/>
      <c r="E64" s="67" t="s">
        <v>16</v>
      </c>
      <c r="F64" s="67" t="s">
        <v>22</v>
      </c>
      <c r="G64" s="68" t="s">
        <v>37</v>
      </c>
      <c r="H64" s="1"/>
      <c r="I64" s="1"/>
      <c r="J64" s="52"/>
      <c r="K64" s="52"/>
      <c r="L64" s="151"/>
      <c r="M64" s="152"/>
      <c r="N64" s="151"/>
      <c r="O64" s="152"/>
      <c r="P64" s="151"/>
      <c r="Q64" s="152"/>
      <c r="R64" s="52"/>
      <c r="S64" s="52"/>
      <c r="T64" s="52"/>
      <c r="U64" s="52"/>
      <c r="V64" s="52"/>
      <c r="W64" s="52"/>
      <c r="X64" s="52"/>
      <c r="Y64" s="57"/>
      <c r="Z64" s="57"/>
      <c r="AA64" s="57"/>
      <c r="AB64" s="113">
        <v>0</v>
      </c>
      <c r="AC64" s="69">
        <f>AB64*16</f>
        <v>0</v>
      </c>
      <c r="AD64" s="59">
        <f>C64*48*0.8</f>
        <v>134400</v>
      </c>
      <c r="AE64" s="115">
        <v>0</v>
      </c>
      <c r="AF64" s="59">
        <f>C64*48*0.2</f>
        <v>33600</v>
      </c>
      <c r="AG64" s="115">
        <v>0</v>
      </c>
      <c r="AH64" s="70">
        <f>AE64*AD64+AG64*AF64</f>
        <v>0</v>
      </c>
      <c r="AI64" s="115">
        <v>0</v>
      </c>
      <c r="AJ64" s="70">
        <f>AI64*16</f>
        <v>0</v>
      </c>
      <c r="AK64" s="70">
        <f>AC64+AH64+AJ64</f>
        <v>0</v>
      </c>
      <c r="AL64" s="71">
        <v>10</v>
      </c>
      <c r="AM64" s="118">
        <f>AK64*AL64</f>
        <v>0</v>
      </c>
    </row>
    <row r="65" spans="1:39" x14ac:dyDescent="0.25">
      <c r="A65" s="159"/>
      <c r="B65" s="73"/>
      <c r="C65" s="74"/>
      <c r="D65" s="74"/>
      <c r="E65" s="75"/>
      <c r="F65" s="76"/>
      <c r="G65" s="77" t="s">
        <v>23</v>
      </c>
      <c r="H65" s="1"/>
      <c r="I65" s="2"/>
      <c r="J65" s="78"/>
      <c r="K65" s="79"/>
      <c r="L65" s="154"/>
      <c r="M65" s="155"/>
      <c r="N65" s="154"/>
      <c r="O65" s="155"/>
      <c r="P65" s="154"/>
      <c r="Q65" s="155"/>
      <c r="R65" s="79"/>
      <c r="S65" s="79"/>
      <c r="T65" s="79"/>
      <c r="U65" s="79"/>
      <c r="V65" s="79"/>
      <c r="W65" s="79"/>
      <c r="X65" s="81"/>
      <c r="Y65" s="101"/>
      <c r="Z65" s="101"/>
      <c r="AA65" s="101"/>
      <c r="AB65" s="113">
        <v>0</v>
      </c>
      <c r="AC65" s="82">
        <f>AB65*16</f>
        <v>0</v>
      </c>
      <c r="AD65" s="73"/>
      <c r="AE65" s="83"/>
      <c r="AF65" s="74"/>
      <c r="AG65" s="83"/>
      <c r="AH65" s="83"/>
      <c r="AI65" s="83"/>
      <c r="AJ65" s="83"/>
      <c r="AK65" s="110"/>
      <c r="AL65" s="103">
        <v>1</v>
      </c>
      <c r="AM65" s="118">
        <f>AC65*AL65</f>
        <v>0</v>
      </c>
    </row>
    <row r="66" spans="1:39" x14ac:dyDescent="0.25">
      <c r="A66" s="159"/>
      <c r="B66" s="85"/>
      <c r="C66" s="86"/>
      <c r="D66" s="86"/>
      <c r="E66" s="87"/>
      <c r="F66" s="88"/>
      <c r="G66" s="77" t="s">
        <v>38</v>
      </c>
      <c r="H66" s="1"/>
      <c r="I66" s="2"/>
      <c r="J66" s="89"/>
      <c r="K66" s="90"/>
      <c r="L66" s="156"/>
      <c r="M66" s="157"/>
      <c r="N66" s="156"/>
      <c r="O66" s="157"/>
      <c r="P66" s="156"/>
      <c r="Q66" s="157"/>
      <c r="R66" s="90"/>
      <c r="S66" s="90"/>
      <c r="T66" s="90"/>
      <c r="U66" s="90"/>
      <c r="V66" s="90"/>
      <c r="W66" s="90"/>
      <c r="X66" s="92"/>
      <c r="Y66" s="106"/>
      <c r="Z66" s="106"/>
      <c r="AA66" s="106"/>
      <c r="AB66" s="113">
        <v>0</v>
      </c>
      <c r="AC66" s="82">
        <f>AB66*16</f>
        <v>0</v>
      </c>
      <c r="AD66" s="85"/>
      <c r="AE66" s="93"/>
      <c r="AF66" s="86"/>
      <c r="AG66" s="93"/>
      <c r="AH66" s="93"/>
      <c r="AI66" s="93"/>
      <c r="AJ66" s="93"/>
      <c r="AK66" s="111"/>
      <c r="AL66" s="103">
        <v>1</v>
      </c>
      <c r="AM66" s="118">
        <f>AC66*AL66</f>
        <v>0</v>
      </c>
    </row>
    <row r="67" spans="1:39" x14ac:dyDescent="0.25">
      <c r="A67" s="158"/>
      <c r="B67" s="194" t="s">
        <v>122</v>
      </c>
      <c r="C67" s="192"/>
      <c r="D67" s="192"/>
      <c r="E67" s="192"/>
      <c r="F67" s="192"/>
      <c r="G67" s="161"/>
      <c r="H67" s="161"/>
      <c r="I67" s="161"/>
      <c r="J67" s="192"/>
      <c r="K67" s="192"/>
      <c r="L67" s="192"/>
      <c r="M67" s="192"/>
      <c r="N67" s="192"/>
      <c r="O67" s="192"/>
      <c r="P67" s="192"/>
      <c r="Q67" s="192"/>
      <c r="R67" s="192"/>
      <c r="S67" s="192"/>
      <c r="T67" s="192"/>
      <c r="U67" s="192"/>
      <c r="V67" s="192"/>
      <c r="W67" s="192"/>
      <c r="X67" s="192"/>
      <c r="Y67" s="192"/>
      <c r="Z67" s="192"/>
      <c r="AA67" s="192"/>
      <c r="AB67" s="161"/>
      <c r="AC67" s="161"/>
      <c r="AD67" s="192"/>
      <c r="AE67" s="192"/>
      <c r="AF67" s="192"/>
      <c r="AG67" s="192"/>
      <c r="AH67" s="192"/>
      <c r="AI67" s="192"/>
      <c r="AJ67" s="192"/>
      <c r="AK67" s="192"/>
      <c r="AL67" s="162"/>
      <c r="AM67" s="120">
        <f>AM64+AM65+AM66</f>
        <v>0</v>
      </c>
    </row>
    <row r="68" spans="1:39" ht="30" x14ac:dyDescent="0.25">
      <c r="A68" s="174" t="s">
        <v>48</v>
      </c>
      <c r="B68" s="95" t="s">
        <v>96</v>
      </c>
      <c r="C68" s="95">
        <v>6500</v>
      </c>
      <c r="D68" s="1"/>
      <c r="E68" s="68" t="s">
        <v>105</v>
      </c>
      <c r="F68" s="68" t="s">
        <v>27</v>
      </c>
      <c r="G68" s="68" t="s">
        <v>37</v>
      </c>
      <c r="H68" s="1"/>
      <c r="I68" s="1"/>
      <c r="J68" s="52"/>
      <c r="K68" s="52"/>
      <c r="L68" s="151"/>
      <c r="M68" s="152"/>
      <c r="N68" s="151"/>
      <c r="O68" s="152"/>
      <c r="P68" s="151"/>
      <c r="Q68" s="152"/>
      <c r="R68" s="52"/>
      <c r="S68" s="52"/>
      <c r="T68" s="52"/>
      <c r="U68" s="52"/>
      <c r="V68" s="52"/>
      <c r="W68" s="52"/>
      <c r="X68" s="52"/>
      <c r="Y68" s="57"/>
      <c r="Z68" s="57"/>
      <c r="AA68" s="57"/>
      <c r="AB68" s="113">
        <v>0</v>
      </c>
      <c r="AC68" s="69">
        <f t="shared" ref="AC68:AC73" si="8">AB68*16</f>
        <v>0</v>
      </c>
      <c r="AD68" s="59">
        <f>C68*48*0.8</f>
        <v>249600</v>
      </c>
      <c r="AE68" s="115">
        <v>0</v>
      </c>
      <c r="AF68" s="59">
        <f>C68*48*0.2</f>
        <v>62400</v>
      </c>
      <c r="AG68" s="115">
        <v>0</v>
      </c>
      <c r="AH68" s="70">
        <f>AE68*AD68+AG68*AF68</f>
        <v>0</v>
      </c>
      <c r="AI68" s="115">
        <v>0</v>
      </c>
      <c r="AJ68" s="70">
        <f>AI68*16</f>
        <v>0</v>
      </c>
      <c r="AK68" s="70">
        <f>AC68+AH68+AJ68</f>
        <v>0</v>
      </c>
      <c r="AL68" s="71">
        <v>47</v>
      </c>
      <c r="AM68" s="118">
        <f>AK68*AL68</f>
        <v>0</v>
      </c>
    </row>
    <row r="69" spans="1:39" ht="30" x14ac:dyDescent="0.25">
      <c r="A69" s="175"/>
      <c r="B69" s="176"/>
      <c r="C69" s="177"/>
      <c r="D69" s="177"/>
      <c r="E69" s="177"/>
      <c r="F69" s="178"/>
      <c r="G69" s="68" t="s">
        <v>28</v>
      </c>
      <c r="H69" s="1"/>
      <c r="I69" s="2"/>
      <c r="J69" s="78"/>
      <c r="K69" s="79"/>
      <c r="L69" s="154"/>
      <c r="M69" s="155"/>
      <c r="N69" s="154"/>
      <c r="O69" s="155"/>
      <c r="P69" s="154"/>
      <c r="Q69" s="155"/>
      <c r="R69" s="79"/>
      <c r="S69" s="79"/>
      <c r="T69" s="79"/>
      <c r="U69" s="79"/>
      <c r="V69" s="79"/>
      <c r="W69" s="79"/>
      <c r="X69" s="81"/>
      <c r="Y69" s="101"/>
      <c r="Z69" s="101"/>
      <c r="AA69" s="101"/>
      <c r="AB69" s="113">
        <v>0</v>
      </c>
      <c r="AC69" s="82">
        <f t="shared" si="8"/>
        <v>0</v>
      </c>
      <c r="AD69" s="176"/>
      <c r="AE69" s="177"/>
      <c r="AF69" s="177"/>
      <c r="AG69" s="177"/>
      <c r="AH69" s="177"/>
      <c r="AI69" s="177"/>
      <c r="AJ69" s="177"/>
      <c r="AK69" s="102"/>
      <c r="AL69" s="103">
        <v>1</v>
      </c>
      <c r="AM69" s="118">
        <f>AC69*AL69</f>
        <v>0</v>
      </c>
    </row>
    <row r="70" spans="1:39" ht="30" x14ac:dyDescent="0.25">
      <c r="A70" s="175"/>
      <c r="B70" s="179"/>
      <c r="C70" s="180"/>
      <c r="D70" s="180"/>
      <c r="E70" s="180"/>
      <c r="F70" s="181"/>
      <c r="G70" s="68" t="s">
        <v>29</v>
      </c>
      <c r="H70" s="1"/>
      <c r="I70" s="2"/>
      <c r="J70" s="97"/>
      <c r="K70" s="98"/>
      <c r="L70" s="172"/>
      <c r="M70" s="173"/>
      <c r="N70" s="172"/>
      <c r="O70" s="173"/>
      <c r="P70" s="172"/>
      <c r="Q70" s="173"/>
      <c r="R70" s="98"/>
      <c r="S70" s="98"/>
      <c r="T70" s="98"/>
      <c r="U70" s="98"/>
      <c r="V70" s="98"/>
      <c r="W70" s="98"/>
      <c r="X70" s="100"/>
      <c r="Y70" s="104"/>
      <c r="Z70" s="104"/>
      <c r="AA70" s="104"/>
      <c r="AB70" s="113">
        <v>0</v>
      </c>
      <c r="AC70" s="82">
        <f t="shared" si="8"/>
        <v>0</v>
      </c>
      <c r="AD70" s="179"/>
      <c r="AE70" s="180"/>
      <c r="AF70" s="180"/>
      <c r="AG70" s="180"/>
      <c r="AH70" s="180"/>
      <c r="AI70" s="180"/>
      <c r="AJ70" s="180"/>
      <c r="AK70" s="105"/>
      <c r="AL70" s="103">
        <v>1</v>
      </c>
      <c r="AM70" s="118">
        <f>AC70*AL70</f>
        <v>0</v>
      </c>
    </row>
    <row r="71" spans="1:39" ht="30" x14ac:dyDescent="0.25">
      <c r="A71" s="175"/>
      <c r="B71" s="179"/>
      <c r="C71" s="180"/>
      <c r="D71" s="180"/>
      <c r="E71" s="180"/>
      <c r="F71" s="181"/>
      <c r="G71" s="68" t="s">
        <v>30</v>
      </c>
      <c r="H71" s="1"/>
      <c r="I71" s="2"/>
      <c r="J71" s="97"/>
      <c r="K71" s="98"/>
      <c r="L71" s="172"/>
      <c r="M71" s="173"/>
      <c r="N71" s="172"/>
      <c r="O71" s="173"/>
      <c r="P71" s="172"/>
      <c r="Q71" s="173"/>
      <c r="R71" s="98"/>
      <c r="S71" s="98"/>
      <c r="T71" s="98"/>
      <c r="U71" s="98"/>
      <c r="V71" s="98"/>
      <c r="W71" s="98"/>
      <c r="X71" s="100"/>
      <c r="Y71" s="104"/>
      <c r="Z71" s="104"/>
      <c r="AA71" s="104"/>
      <c r="AB71" s="113">
        <v>0</v>
      </c>
      <c r="AC71" s="82">
        <f t="shared" si="8"/>
        <v>0</v>
      </c>
      <c r="AD71" s="179"/>
      <c r="AE71" s="180"/>
      <c r="AF71" s="180"/>
      <c r="AG71" s="180"/>
      <c r="AH71" s="180"/>
      <c r="AI71" s="180"/>
      <c r="AJ71" s="180"/>
      <c r="AK71" s="105"/>
      <c r="AL71" s="103">
        <v>1</v>
      </c>
      <c r="AM71" s="118">
        <f>AC71*AL71</f>
        <v>0</v>
      </c>
    </row>
    <row r="72" spans="1:39" x14ac:dyDescent="0.25">
      <c r="A72" s="175"/>
      <c r="B72" s="179"/>
      <c r="C72" s="180"/>
      <c r="D72" s="180"/>
      <c r="E72" s="180"/>
      <c r="F72" s="181"/>
      <c r="G72" s="68" t="s">
        <v>31</v>
      </c>
      <c r="H72" s="1"/>
      <c r="I72" s="2"/>
      <c r="J72" s="97"/>
      <c r="K72" s="98"/>
      <c r="L72" s="172"/>
      <c r="M72" s="173"/>
      <c r="N72" s="172"/>
      <c r="O72" s="173"/>
      <c r="P72" s="172"/>
      <c r="Q72" s="173"/>
      <c r="R72" s="98"/>
      <c r="S72" s="98"/>
      <c r="T72" s="98"/>
      <c r="U72" s="98"/>
      <c r="V72" s="98"/>
      <c r="W72" s="98"/>
      <c r="X72" s="100"/>
      <c r="Y72" s="104"/>
      <c r="Z72" s="104"/>
      <c r="AA72" s="104"/>
      <c r="AB72" s="113">
        <v>0</v>
      </c>
      <c r="AC72" s="82">
        <f t="shared" si="8"/>
        <v>0</v>
      </c>
      <c r="AD72" s="179"/>
      <c r="AE72" s="180"/>
      <c r="AF72" s="180"/>
      <c r="AG72" s="180"/>
      <c r="AH72" s="180"/>
      <c r="AI72" s="180"/>
      <c r="AJ72" s="180"/>
      <c r="AK72" s="105"/>
      <c r="AL72" s="103">
        <v>1</v>
      </c>
      <c r="AM72" s="118">
        <f>AC72*AL72</f>
        <v>0</v>
      </c>
    </row>
    <row r="73" spans="1:39" x14ac:dyDescent="0.25">
      <c r="A73" s="175"/>
      <c r="B73" s="179"/>
      <c r="C73" s="180"/>
      <c r="D73" s="180"/>
      <c r="E73" s="180"/>
      <c r="F73" s="181"/>
      <c r="G73" s="68" t="s">
        <v>23</v>
      </c>
      <c r="H73" s="1"/>
      <c r="I73" s="2"/>
      <c r="J73" s="89"/>
      <c r="K73" s="90"/>
      <c r="L73" s="156"/>
      <c r="M73" s="157"/>
      <c r="N73" s="156"/>
      <c r="O73" s="157"/>
      <c r="P73" s="156"/>
      <c r="Q73" s="157"/>
      <c r="R73" s="90"/>
      <c r="S73" s="90"/>
      <c r="T73" s="90"/>
      <c r="U73" s="90"/>
      <c r="V73" s="90"/>
      <c r="W73" s="90"/>
      <c r="X73" s="92"/>
      <c r="Y73" s="106"/>
      <c r="Z73" s="106"/>
      <c r="AA73" s="106"/>
      <c r="AB73" s="113">
        <v>0</v>
      </c>
      <c r="AC73" s="82">
        <f t="shared" si="8"/>
        <v>0</v>
      </c>
      <c r="AD73" s="182"/>
      <c r="AE73" s="183"/>
      <c r="AF73" s="183"/>
      <c r="AG73" s="183"/>
      <c r="AH73" s="183"/>
      <c r="AI73" s="183"/>
      <c r="AJ73" s="183"/>
      <c r="AK73" s="107"/>
      <c r="AL73" s="103">
        <v>1</v>
      </c>
      <c r="AM73" s="118">
        <f>AC73*AL73</f>
        <v>0</v>
      </c>
    </row>
    <row r="74" spans="1:39" x14ac:dyDescent="0.25">
      <c r="A74" s="175"/>
      <c r="B74" s="194" t="s">
        <v>123</v>
      </c>
      <c r="C74" s="192"/>
      <c r="D74" s="192"/>
      <c r="E74" s="192"/>
      <c r="F74" s="192"/>
      <c r="G74" s="161"/>
      <c r="H74" s="161"/>
      <c r="I74" s="161"/>
      <c r="J74" s="192"/>
      <c r="K74" s="192"/>
      <c r="L74" s="192"/>
      <c r="M74" s="192"/>
      <c r="N74" s="192"/>
      <c r="O74" s="192"/>
      <c r="P74" s="192"/>
      <c r="Q74" s="192"/>
      <c r="R74" s="192"/>
      <c r="S74" s="192"/>
      <c r="T74" s="192"/>
      <c r="U74" s="192"/>
      <c r="V74" s="192"/>
      <c r="W74" s="192"/>
      <c r="X74" s="192"/>
      <c r="Y74" s="192"/>
      <c r="Z74" s="192"/>
      <c r="AA74" s="192"/>
      <c r="AB74" s="161"/>
      <c r="AC74" s="161"/>
      <c r="AD74" s="192"/>
      <c r="AE74" s="192"/>
      <c r="AF74" s="192"/>
      <c r="AG74" s="192"/>
      <c r="AH74" s="192"/>
      <c r="AI74" s="192"/>
      <c r="AJ74" s="192"/>
      <c r="AK74" s="192"/>
      <c r="AL74" s="162"/>
      <c r="AM74" s="120">
        <f>AM68+AM69+AM70+AM71+AM72+AM73</f>
        <v>0</v>
      </c>
    </row>
    <row r="75" spans="1:39" ht="60" x14ac:dyDescent="0.25">
      <c r="A75" s="174" t="s">
        <v>49</v>
      </c>
      <c r="B75" s="95" t="s">
        <v>97</v>
      </c>
      <c r="C75" s="95">
        <v>15000</v>
      </c>
      <c r="D75" s="1"/>
      <c r="E75" s="68" t="s">
        <v>105</v>
      </c>
      <c r="F75" s="68" t="s">
        <v>110</v>
      </c>
      <c r="G75" s="68" t="s">
        <v>37</v>
      </c>
      <c r="H75" s="1"/>
      <c r="I75" s="1"/>
      <c r="J75" s="52"/>
      <c r="K75" s="52"/>
      <c r="L75" s="151"/>
      <c r="M75" s="152"/>
      <c r="N75" s="151"/>
      <c r="O75" s="152"/>
      <c r="P75" s="151"/>
      <c r="Q75" s="152"/>
      <c r="R75" s="52"/>
      <c r="S75" s="52"/>
      <c r="T75" s="52"/>
      <c r="U75" s="52"/>
      <c r="V75" s="52"/>
      <c r="W75" s="52"/>
      <c r="X75" s="52"/>
      <c r="Y75" s="57"/>
      <c r="Z75" s="57"/>
      <c r="AA75" s="57"/>
      <c r="AB75" s="113">
        <v>0</v>
      </c>
      <c r="AC75" s="69">
        <f t="shared" ref="AC75:AC80" si="9">AB75*16</f>
        <v>0</v>
      </c>
      <c r="AD75" s="59">
        <f>C75*48*0.8</f>
        <v>576000</v>
      </c>
      <c r="AE75" s="115">
        <v>0</v>
      </c>
      <c r="AF75" s="59">
        <f>C75*48*0.2</f>
        <v>144000</v>
      </c>
      <c r="AG75" s="115">
        <v>0</v>
      </c>
      <c r="AH75" s="70">
        <f>AE75*AD75+AG75*AF75</f>
        <v>0</v>
      </c>
      <c r="AI75" s="115">
        <v>0</v>
      </c>
      <c r="AJ75" s="70">
        <f>AI75*16</f>
        <v>0</v>
      </c>
      <c r="AK75" s="70">
        <f>AC75+AH75+AJ75</f>
        <v>0</v>
      </c>
      <c r="AL75" s="71">
        <v>51</v>
      </c>
      <c r="AM75" s="118">
        <f>AK75*AL75</f>
        <v>0</v>
      </c>
    </row>
    <row r="76" spans="1:39" ht="30" x14ac:dyDescent="0.25">
      <c r="A76" s="175"/>
      <c r="B76" s="176"/>
      <c r="C76" s="177"/>
      <c r="D76" s="177"/>
      <c r="E76" s="177"/>
      <c r="F76" s="178"/>
      <c r="G76" s="68" t="s">
        <v>29</v>
      </c>
      <c r="H76" s="1"/>
      <c r="I76" s="2"/>
      <c r="J76" s="78"/>
      <c r="K76" s="79"/>
      <c r="L76" s="154"/>
      <c r="M76" s="155"/>
      <c r="N76" s="154"/>
      <c r="O76" s="155"/>
      <c r="P76" s="154"/>
      <c r="Q76" s="155"/>
      <c r="R76" s="79"/>
      <c r="S76" s="79"/>
      <c r="T76" s="79"/>
      <c r="U76" s="79"/>
      <c r="V76" s="79"/>
      <c r="W76" s="79"/>
      <c r="X76" s="81"/>
      <c r="Y76" s="101"/>
      <c r="Z76" s="101"/>
      <c r="AA76" s="101"/>
      <c r="AB76" s="113">
        <v>0</v>
      </c>
      <c r="AC76" s="82">
        <f t="shared" si="9"/>
        <v>0</v>
      </c>
      <c r="AD76" s="176"/>
      <c r="AE76" s="177"/>
      <c r="AF76" s="177"/>
      <c r="AG76" s="177"/>
      <c r="AH76" s="177"/>
      <c r="AI76" s="177"/>
      <c r="AJ76" s="177"/>
      <c r="AK76" s="102"/>
      <c r="AL76" s="103">
        <v>1</v>
      </c>
      <c r="AM76" s="118">
        <f>AC76*AL76</f>
        <v>0</v>
      </c>
    </row>
    <row r="77" spans="1:39" ht="30" x14ac:dyDescent="0.25">
      <c r="A77" s="175"/>
      <c r="B77" s="179"/>
      <c r="C77" s="180"/>
      <c r="D77" s="180"/>
      <c r="E77" s="180"/>
      <c r="F77" s="181"/>
      <c r="G77" s="68" t="s">
        <v>30</v>
      </c>
      <c r="H77" s="1"/>
      <c r="I77" s="2"/>
      <c r="J77" s="97"/>
      <c r="K77" s="98"/>
      <c r="L77" s="172"/>
      <c r="M77" s="173"/>
      <c r="N77" s="172"/>
      <c r="O77" s="173"/>
      <c r="P77" s="172"/>
      <c r="Q77" s="173"/>
      <c r="R77" s="98"/>
      <c r="S77" s="98"/>
      <c r="T77" s="98"/>
      <c r="U77" s="98"/>
      <c r="V77" s="98"/>
      <c r="W77" s="98"/>
      <c r="X77" s="100"/>
      <c r="Y77" s="104"/>
      <c r="Z77" s="104"/>
      <c r="AA77" s="104"/>
      <c r="AB77" s="113">
        <v>0</v>
      </c>
      <c r="AC77" s="82">
        <f t="shared" si="9"/>
        <v>0</v>
      </c>
      <c r="AD77" s="179"/>
      <c r="AE77" s="180"/>
      <c r="AF77" s="180"/>
      <c r="AG77" s="180"/>
      <c r="AH77" s="180"/>
      <c r="AI77" s="180"/>
      <c r="AJ77" s="180"/>
      <c r="AK77" s="105"/>
      <c r="AL77" s="103">
        <v>1</v>
      </c>
      <c r="AM77" s="118">
        <f>AC77*AL77</f>
        <v>0</v>
      </c>
    </row>
    <row r="78" spans="1:39" x14ac:dyDescent="0.25">
      <c r="A78" s="175"/>
      <c r="B78" s="179"/>
      <c r="C78" s="180"/>
      <c r="D78" s="180"/>
      <c r="E78" s="180"/>
      <c r="F78" s="181"/>
      <c r="G78" s="68" t="s">
        <v>31</v>
      </c>
      <c r="H78" s="1"/>
      <c r="I78" s="2"/>
      <c r="J78" s="97"/>
      <c r="K78" s="98"/>
      <c r="L78" s="172"/>
      <c r="M78" s="173"/>
      <c r="N78" s="172"/>
      <c r="O78" s="173"/>
      <c r="P78" s="172"/>
      <c r="Q78" s="173"/>
      <c r="R78" s="98"/>
      <c r="S78" s="98"/>
      <c r="T78" s="98"/>
      <c r="U78" s="98"/>
      <c r="V78" s="98"/>
      <c r="W78" s="98"/>
      <c r="X78" s="100"/>
      <c r="Y78" s="104"/>
      <c r="Z78" s="104"/>
      <c r="AA78" s="104"/>
      <c r="AB78" s="113">
        <v>0</v>
      </c>
      <c r="AC78" s="82">
        <f t="shared" si="9"/>
        <v>0</v>
      </c>
      <c r="AD78" s="179"/>
      <c r="AE78" s="180"/>
      <c r="AF78" s="180"/>
      <c r="AG78" s="180"/>
      <c r="AH78" s="180"/>
      <c r="AI78" s="180"/>
      <c r="AJ78" s="180"/>
      <c r="AK78" s="105"/>
      <c r="AL78" s="103">
        <v>1</v>
      </c>
      <c r="AM78" s="118">
        <f>AC78*AL78</f>
        <v>0</v>
      </c>
    </row>
    <row r="79" spans="1:39" x14ac:dyDescent="0.25">
      <c r="A79" s="175"/>
      <c r="B79" s="179"/>
      <c r="C79" s="180"/>
      <c r="D79" s="180"/>
      <c r="E79" s="180"/>
      <c r="F79" s="181"/>
      <c r="G79" s="68" t="s">
        <v>23</v>
      </c>
      <c r="H79" s="1"/>
      <c r="I79" s="2"/>
      <c r="J79" s="97"/>
      <c r="K79" s="98"/>
      <c r="L79" s="172"/>
      <c r="M79" s="173"/>
      <c r="N79" s="172"/>
      <c r="O79" s="173"/>
      <c r="P79" s="172"/>
      <c r="Q79" s="173"/>
      <c r="R79" s="98"/>
      <c r="S79" s="98"/>
      <c r="T79" s="98"/>
      <c r="U79" s="98"/>
      <c r="V79" s="98"/>
      <c r="W79" s="98"/>
      <c r="X79" s="100"/>
      <c r="Y79" s="104"/>
      <c r="Z79" s="104"/>
      <c r="AA79" s="104"/>
      <c r="AB79" s="113">
        <v>0</v>
      </c>
      <c r="AC79" s="82">
        <f t="shared" si="9"/>
        <v>0</v>
      </c>
      <c r="AD79" s="179"/>
      <c r="AE79" s="180"/>
      <c r="AF79" s="180"/>
      <c r="AG79" s="180"/>
      <c r="AH79" s="180"/>
      <c r="AI79" s="180"/>
      <c r="AJ79" s="180"/>
      <c r="AK79" s="105"/>
      <c r="AL79" s="103">
        <v>1</v>
      </c>
      <c r="AM79" s="118">
        <f>AC79*AL79</f>
        <v>0</v>
      </c>
    </row>
    <row r="80" spans="1:39" x14ac:dyDescent="0.25">
      <c r="A80" s="175"/>
      <c r="B80" s="179"/>
      <c r="C80" s="180"/>
      <c r="D80" s="180"/>
      <c r="E80" s="180"/>
      <c r="F80" s="181"/>
      <c r="G80" s="68" t="s">
        <v>32</v>
      </c>
      <c r="H80" s="1"/>
      <c r="I80" s="2"/>
      <c r="J80" s="89"/>
      <c r="K80" s="90"/>
      <c r="L80" s="156"/>
      <c r="M80" s="157"/>
      <c r="N80" s="156"/>
      <c r="O80" s="157"/>
      <c r="P80" s="156"/>
      <c r="Q80" s="157"/>
      <c r="R80" s="90"/>
      <c r="S80" s="90"/>
      <c r="T80" s="90"/>
      <c r="U80" s="90"/>
      <c r="V80" s="90"/>
      <c r="W80" s="90"/>
      <c r="X80" s="92"/>
      <c r="Y80" s="106"/>
      <c r="Z80" s="106"/>
      <c r="AA80" s="106"/>
      <c r="AB80" s="113">
        <v>0</v>
      </c>
      <c r="AC80" s="82">
        <f t="shared" si="9"/>
        <v>0</v>
      </c>
      <c r="AD80" s="182"/>
      <c r="AE80" s="183"/>
      <c r="AF80" s="183"/>
      <c r="AG80" s="183"/>
      <c r="AH80" s="183"/>
      <c r="AI80" s="183"/>
      <c r="AJ80" s="183"/>
      <c r="AK80" s="107"/>
      <c r="AL80" s="103">
        <v>1</v>
      </c>
      <c r="AM80" s="118">
        <f>AC80*AL80</f>
        <v>0</v>
      </c>
    </row>
    <row r="81" spans="1:39" x14ac:dyDescent="0.25">
      <c r="A81" s="175"/>
      <c r="B81" s="160" t="s">
        <v>124</v>
      </c>
      <c r="C81" s="161"/>
      <c r="D81" s="161"/>
      <c r="E81" s="161"/>
      <c r="F81" s="161"/>
      <c r="G81" s="161"/>
      <c r="H81" s="161"/>
      <c r="I81" s="161"/>
      <c r="J81" s="161"/>
      <c r="K81" s="161"/>
      <c r="L81" s="161"/>
      <c r="M81" s="161"/>
      <c r="N81" s="161"/>
      <c r="O81" s="161"/>
      <c r="P81" s="161"/>
      <c r="Q81" s="161"/>
      <c r="R81" s="161"/>
      <c r="S81" s="161"/>
      <c r="T81" s="161"/>
      <c r="U81" s="161"/>
      <c r="V81" s="161"/>
      <c r="W81" s="161"/>
      <c r="X81" s="161"/>
      <c r="Y81" s="161"/>
      <c r="Z81" s="161"/>
      <c r="AA81" s="161"/>
      <c r="AB81" s="161"/>
      <c r="AC81" s="161"/>
      <c r="AD81" s="192"/>
      <c r="AE81" s="192"/>
      <c r="AF81" s="192"/>
      <c r="AG81" s="192"/>
      <c r="AH81" s="192"/>
      <c r="AI81" s="192"/>
      <c r="AJ81" s="192"/>
      <c r="AK81" s="161"/>
      <c r="AL81" s="162"/>
      <c r="AM81" s="120">
        <f>AM75+AM76+AM77+AM78+AM79+AM80</f>
        <v>0</v>
      </c>
    </row>
    <row r="82" spans="1:39" ht="60" x14ac:dyDescent="0.25">
      <c r="A82" s="174" t="s">
        <v>50</v>
      </c>
      <c r="B82" s="95" t="s">
        <v>98</v>
      </c>
      <c r="C82" s="95">
        <v>15000</v>
      </c>
      <c r="D82" s="1"/>
      <c r="E82" s="68" t="s">
        <v>105</v>
      </c>
      <c r="F82" s="68" t="s">
        <v>33</v>
      </c>
      <c r="G82" s="68" t="s">
        <v>37</v>
      </c>
      <c r="H82" s="1"/>
      <c r="I82" s="1"/>
      <c r="J82" s="52"/>
      <c r="K82" s="52"/>
      <c r="L82" s="151"/>
      <c r="M82" s="152"/>
      <c r="N82" s="151"/>
      <c r="O82" s="152"/>
      <c r="P82" s="151"/>
      <c r="Q82" s="152"/>
      <c r="R82" s="52"/>
      <c r="S82" s="52"/>
      <c r="T82" s="52"/>
      <c r="U82" s="52"/>
      <c r="V82" s="52"/>
      <c r="W82" s="52"/>
      <c r="X82" s="52"/>
      <c r="Y82" s="57"/>
      <c r="Z82" s="57"/>
      <c r="AA82" s="57"/>
      <c r="AB82" s="113">
        <v>0</v>
      </c>
      <c r="AC82" s="69">
        <f t="shared" ref="AC82:AC87" si="10">AB82*16</f>
        <v>0</v>
      </c>
      <c r="AD82" s="59">
        <f>C82*48*0.8</f>
        <v>576000</v>
      </c>
      <c r="AE82" s="115">
        <v>0</v>
      </c>
      <c r="AF82" s="59">
        <f>C82*48*0.2</f>
        <v>144000</v>
      </c>
      <c r="AG82" s="115">
        <v>0</v>
      </c>
      <c r="AH82" s="70">
        <f>AE82*AD82+AG82*AF82</f>
        <v>0</v>
      </c>
      <c r="AI82" s="115">
        <v>0</v>
      </c>
      <c r="AJ82" s="70">
        <f>AI82*16</f>
        <v>0</v>
      </c>
      <c r="AK82" s="70">
        <f>AC82+AH82+AJ82</f>
        <v>0</v>
      </c>
      <c r="AL82" s="71">
        <v>86</v>
      </c>
      <c r="AM82" s="118">
        <f>AK82*AL82</f>
        <v>0</v>
      </c>
    </row>
    <row r="83" spans="1:39" ht="30" x14ac:dyDescent="0.25">
      <c r="A83" s="175"/>
      <c r="B83" s="176"/>
      <c r="C83" s="177"/>
      <c r="D83" s="177"/>
      <c r="E83" s="177"/>
      <c r="F83" s="178"/>
      <c r="G83" s="68" t="s">
        <v>29</v>
      </c>
      <c r="H83" s="1"/>
      <c r="I83" s="2"/>
      <c r="J83" s="78"/>
      <c r="K83" s="79"/>
      <c r="L83" s="154"/>
      <c r="M83" s="155"/>
      <c r="N83" s="154"/>
      <c r="O83" s="155"/>
      <c r="P83" s="154"/>
      <c r="Q83" s="155"/>
      <c r="R83" s="79"/>
      <c r="S83" s="79"/>
      <c r="T83" s="79"/>
      <c r="U83" s="79"/>
      <c r="V83" s="79"/>
      <c r="W83" s="79"/>
      <c r="X83" s="81"/>
      <c r="Y83" s="101"/>
      <c r="Z83" s="101"/>
      <c r="AA83" s="101"/>
      <c r="AB83" s="113">
        <v>0</v>
      </c>
      <c r="AC83" s="82">
        <f t="shared" si="10"/>
        <v>0</v>
      </c>
      <c r="AD83" s="176"/>
      <c r="AE83" s="177"/>
      <c r="AF83" s="177"/>
      <c r="AG83" s="177"/>
      <c r="AH83" s="177"/>
      <c r="AI83" s="177"/>
      <c r="AJ83" s="177"/>
      <c r="AK83" s="102"/>
      <c r="AL83" s="103">
        <v>1</v>
      </c>
      <c r="AM83" s="118">
        <f>AC83*AL83</f>
        <v>0</v>
      </c>
    </row>
    <row r="84" spans="1:39" ht="30" x14ac:dyDescent="0.25">
      <c r="A84" s="175"/>
      <c r="B84" s="179"/>
      <c r="C84" s="180"/>
      <c r="D84" s="180"/>
      <c r="E84" s="180"/>
      <c r="F84" s="181"/>
      <c r="G84" s="68" t="s">
        <v>30</v>
      </c>
      <c r="H84" s="1"/>
      <c r="I84" s="2"/>
      <c r="J84" s="97"/>
      <c r="K84" s="98"/>
      <c r="L84" s="172"/>
      <c r="M84" s="173"/>
      <c r="N84" s="172"/>
      <c r="O84" s="173"/>
      <c r="P84" s="172"/>
      <c r="Q84" s="173"/>
      <c r="R84" s="98"/>
      <c r="S84" s="98"/>
      <c r="T84" s="98"/>
      <c r="U84" s="98"/>
      <c r="V84" s="98"/>
      <c r="W84" s="98"/>
      <c r="X84" s="100"/>
      <c r="Y84" s="104"/>
      <c r="Z84" s="104"/>
      <c r="AA84" s="104"/>
      <c r="AB84" s="113">
        <v>0</v>
      </c>
      <c r="AC84" s="82">
        <f t="shared" si="10"/>
        <v>0</v>
      </c>
      <c r="AD84" s="179"/>
      <c r="AE84" s="180"/>
      <c r="AF84" s="180"/>
      <c r="AG84" s="180"/>
      <c r="AH84" s="180"/>
      <c r="AI84" s="180"/>
      <c r="AJ84" s="180"/>
      <c r="AK84" s="105"/>
      <c r="AL84" s="103">
        <v>1</v>
      </c>
      <c r="AM84" s="118">
        <f>AC84*AL84</f>
        <v>0</v>
      </c>
    </row>
    <row r="85" spans="1:39" x14ac:dyDescent="0.25">
      <c r="A85" s="175"/>
      <c r="B85" s="179"/>
      <c r="C85" s="180"/>
      <c r="D85" s="180"/>
      <c r="E85" s="180"/>
      <c r="F85" s="181"/>
      <c r="G85" s="68" t="s">
        <v>31</v>
      </c>
      <c r="H85" s="1"/>
      <c r="I85" s="2"/>
      <c r="J85" s="97"/>
      <c r="K85" s="98"/>
      <c r="L85" s="172"/>
      <c r="M85" s="173"/>
      <c r="N85" s="172"/>
      <c r="O85" s="173"/>
      <c r="P85" s="172"/>
      <c r="Q85" s="173"/>
      <c r="R85" s="98"/>
      <c r="S85" s="98"/>
      <c r="T85" s="98"/>
      <c r="U85" s="98"/>
      <c r="V85" s="98"/>
      <c r="W85" s="98"/>
      <c r="X85" s="100"/>
      <c r="Y85" s="104"/>
      <c r="Z85" s="104"/>
      <c r="AA85" s="104"/>
      <c r="AB85" s="113">
        <v>0</v>
      </c>
      <c r="AC85" s="82">
        <f t="shared" si="10"/>
        <v>0</v>
      </c>
      <c r="AD85" s="179"/>
      <c r="AE85" s="180"/>
      <c r="AF85" s="180"/>
      <c r="AG85" s="180"/>
      <c r="AH85" s="180"/>
      <c r="AI85" s="180"/>
      <c r="AJ85" s="180"/>
      <c r="AK85" s="105"/>
      <c r="AL85" s="103">
        <v>1</v>
      </c>
      <c r="AM85" s="118">
        <f>AC85*AL85</f>
        <v>0</v>
      </c>
    </row>
    <row r="86" spans="1:39" x14ac:dyDescent="0.25">
      <c r="A86" s="175"/>
      <c r="B86" s="179"/>
      <c r="C86" s="180"/>
      <c r="D86" s="180"/>
      <c r="E86" s="180"/>
      <c r="F86" s="181"/>
      <c r="G86" s="68" t="s">
        <v>23</v>
      </c>
      <c r="H86" s="1"/>
      <c r="I86" s="2"/>
      <c r="J86" s="97"/>
      <c r="K86" s="98"/>
      <c r="L86" s="172"/>
      <c r="M86" s="173"/>
      <c r="N86" s="172"/>
      <c r="O86" s="173"/>
      <c r="P86" s="172"/>
      <c r="Q86" s="173"/>
      <c r="R86" s="98"/>
      <c r="S86" s="98"/>
      <c r="T86" s="98"/>
      <c r="U86" s="98"/>
      <c r="V86" s="98"/>
      <c r="W86" s="98"/>
      <c r="X86" s="100"/>
      <c r="Y86" s="104"/>
      <c r="Z86" s="104"/>
      <c r="AA86" s="104"/>
      <c r="AB86" s="113">
        <v>0</v>
      </c>
      <c r="AC86" s="82">
        <f t="shared" si="10"/>
        <v>0</v>
      </c>
      <c r="AD86" s="179"/>
      <c r="AE86" s="180"/>
      <c r="AF86" s="180"/>
      <c r="AG86" s="180"/>
      <c r="AH86" s="180"/>
      <c r="AI86" s="180"/>
      <c r="AJ86" s="180"/>
      <c r="AK86" s="105"/>
      <c r="AL86" s="103">
        <v>1</v>
      </c>
      <c r="AM86" s="118">
        <f>AC86*AL86</f>
        <v>0</v>
      </c>
    </row>
    <row r="87" spans="1:39" x14ac:dyDescent="0.25">
      <c r="A87" s="175"/>
      <c r="B87" s="179"/>
      <c r="C87" s="180"/>
      <c r="D87" s="180"/>
      <c r="E87" s="180"/>
      <c r="F87" s="181"/>
      <c r="G87" s="68" t="s">
        <v>32</v>
      </c>
      <c r="H87" s="1"/>
      <c r="I87" s="2"/>
      <c r="J87" s="89"/>
      <c r="K87" s="90"/>
      <c r="L87" s="156"/>
      <c r="M87" s="157"/>
      <c r="N87" s="156"/>
      <c r="O87" s="157"/>
      <c r="P87" s="156"/>
      <c r="Q87" s="157"/>
      <c r="R87" s="90"/>
      <c r="S87" s="90"/>
      <c r="T87" s="90"/>
      <c r="U87" s="90"/>
      <c r="V87" s="90"/>
      <c r="W87" s="90"/>
      <c r="X87" s="92"/>
      <c r="Y87" s="106"/>
      <c r="Z87" s="106"/>
      <c r="AA87" s="106"/>
      <c r="AB87" s="113">
        <v>0</v>
      </c>
      <c r="AC87" s="82">
        <f t="shared" si="10"/>
        <v>0</v>
      </c>
      <c r="AD87" s="182"/>
      <c r="AE87" s="183"/>
      <c r="AF87" s="183"/>
      <c r="AG87" s="183"/>
      <c r="AH87" s="183"/>
      <c r="AI87" s="183"/>
      <c r="AJ87" s="183"/>
      <c r="AK87" s="107"/>
      <c r="AL87" s="103">
        <v>1</v>
      </c>
      <c r="AM87" s="118">
        <f>AC87*AL87</f>
        <v>0</v>
      </c>
    </row>
    <row r="88" spans="1:39" x14ac:dyDescent="0.25">
      <c r="A88" s="175"/>
      <c r="B88" s="160" t="s">
        <v>125</v>
      </c>
      <c r="C88" s="161"/>
      <c r="D88" s="161"/>
      <c r="E88" s="161"/>
      <c r="F88" s="161"/>
      <c r="G88" s="161"/>
      <c r="H88" s="161"/>
      <c r="I88" s="161"/>
      <c r="J88" s="161"/>
      <c r="K88" s="161"/>
      <c r="L88" s="161"/>
      <c r="M88" s="161"/>
      <c r="N88" s="161"/>
      <c r="O88" s="161"/>
      <c r="P88" s="161"/>
      <c r="Q88" s="161"/>
      <c r="R88" s="161"/>
      <c r="S88" s="161"/>
      <c r="T88" s="161"/>
      <c r="U88" s="161"/>
      <c r="V88" s="161"/>
      <c r="W88" s="161"/>
      <c r="X88" s="161"/>
      <c r="Y88" s="161"/>
      <c r="Z88" s="161"/>
      <c r="AA88" s="161"/>
      <c r="AB88" s="161"/>
      <c r="AC88" s="161"/>
      <c r="AD88" s="192"/>
      <c r="AE88" s="192"/>
      <c r="AF88" s="192"/>
      <c r="AG88" s="192"/>
      <c r="AH88" s="192"/>
      <c r="AI88" s="192"/>
      <c r="AJ88" s="192"/>
      <c r="AK88" s="161"/>
      <c r="AL88" s="162"/>
      <c r="AM88" s="120">
        <f>AM82+AM83+AM84+AM85+AM86+AM87</f>
        <v>0</v>
      </c>
    </row>
    <row r="89" spans="1:39" ht="60" x14ac:dyDescent="0.25">
      <c r="A89" s="174" t="s">
        <v>51</v>
      </c>
      <c r="B89" s="95" t="s">
        <v>99</v>
      </c>
      <c r="C89" s="95">
        <v>25000</v>
      </c>
      <c r="D89" s="1"/>
      <c r="E89" s="121" t="s">
        <v>105</v>
      </c>
      <c r="F89" s="68" t="s">
        <v>34</v>
      </c>
      <c r="G89" s="68" t="s">
        <v>37</v>
      </c>
      <c r="H89" s="1"/>
      <c r="I89" s="1"/>
      <c r="J89" s="52"/>
      <c r="K89" s="52"/>
      <c r="L89" s="151"/>
      <c r="M89" s="152"/>
      <c r="N89" s="151"/>
      <c r="O89" s="152"/>
      <c r="P89" s="151"/>
      <c r="Q89" s="152"/>
      <c r="R89" s="52"/>
      <c r="S89" s="52"/>
      <c r="T89" s="52"/>
      <c r="U89" s="52"/>
      <c r="V89" s="52"/>
      <c r="W89" s="52"/>
      <c r="X89" s="52"/>
      <c r="Y89" s="57"/>
      <c r="Z89" s="57"/>
      <c r="AA89" s="57"/>
      <c r="AB89" s="113">
        <v>0</v>
      </c>
      <c r="AC89" s="69">
        <f t="shared" ref="AC89:AC94" si="11">AB89*16</f>
        <v>0</v>
      </c>
      <c r="AD89" s="59">
        <f>C89*48*0.8</f>
        <v>960000</v>
      </c>
      <c r="AE89" s="115">
        <v>0</v>
      </c>
      <c r="AF89" s="59">
        <f>C89*48*0.2</f>
        <v>240000</v>
      </c>
      <c r="AG89" s="115">
        <v>0</v>
      </c>
      <c r="AH89" s="70">
        <f>AE89*AD89+AG89*AF89</f>
        <v>0</v>
      </c>
      <c r="AI89" s="115">
        <v>0</v>
      </c>
      <c r="AJ89" s="70">
        <f>AI89*16</f>
        <v>0</v>
      </c>
      <c r="AK89" s="70">
        <f>AC89+AH89+AJ89</f>
        <v>0</v>
      </c>
      <c r="AL89" s="71">
        <v>78</v>
      </c>
      <c r="AM89" s="118">
        <f>AK89*AL89</f>
        <v>0</v>
      </c>
    </row>
    <row r="90" spans="1:39" ht="30" x14ac:dyDescent="0.25">
      <c r="A90" s="175"/>
      <c r="B90" s="176"/>
      <c r="C90" s="177"/>
      <c r="D90" s="177"/>
      <c r="E90" s="177"/>
      <c r="F90" s="178"/>
      <c r="G90" s="68" t="s">
        <v>29</v>
      </c>
      <c r="H90" s="1"/>
      <c r="I90" s="2"/>
      <c r="J90" s="78"/>
      <c r="K90" s="79"/>
      <c r="L90" s="154"/>
      <c r="M90" s="155"/>
      <c r="N90" s="154"/>
      <c r="O90" s="155"/>
      <c r="P90" s="154"/>
      <c r="Q90" s="155"/>
      <c r="R90" s="79"/>
      <c r="S90" s="79"/>
      <c r="T90" s="79"/>
      <c r="U90" s="79"/>
      <c r="V90" s="79"/>
      <c r="W90" s="79"/>
      <c r="X90" s="81"/>
      <c r="Y90" s="101"/>
      <c r="Z90" s="101"/>
      <c r="AA90" s="101"/>
      <c r="AB90" s="113">
        <v>0</v>
      </c>
      <c r="AC90" s="82">
        <f t="shared" si="11"/>
        <v>0</v>
      </c>
      <c r="AD90" s="176"/>
      <c r="AE90" s="177"/>
      <c r="AF90" s="177"/>
      <c r="AG90" s="177"/>
      <c r="AH90" s="177"/>
      <c r="AI90" s="177"/>
      <c r="AJ90" s="177"/>
      <c r="AK90" s="102"/>
      <c r="AL90" s="103">
        <v>1</v>
      </c>
      <c r="AM90" s="118">
        <f>AC90*AL90</f>
        <v>0</v>
      </c>
    </row>
    <row r="91" spans="1:39" ht="30" x14ac:dyDescent="0.25">
      <c r="A91" s="175"/>
      <c r="B91" s="179"/>
      <c r="C91" s="180"/>
      <c r="D91" s="180"/>
      <c r="E91" s="180"/>
      <c r="F91" s="181"/>
      <c r="G91" s="68" t="s">
        <v>30</v>
      </c>
      <c r="H91" s="1"/>
      <c r="I91" s="2"/>
      <c r="J91" s="97"/>
      <c r="K91" s="98"/>
      <c r="L91" s="172"/>
      <c r="M91" s="173"/>
      <c r="N91" s="172"/>
      <c r="O91" s="173"/>
      <c r="P91" s="172"/>
      <c r="Q91" s="173"/>
      <c r="R91" s="98"/>
      <c r="S91" s="98"/>
      <c r="T91" s="98"/>
      <c r="U91" s="98"/>
      <c r="V91" s="98"/>
      <c r="W91" s="98"/>
      <c r="X91" s="100"/>
      <c r="Y91" s="104"/>
      <c r="Z91" s="104"/>
      <c r="AA91" s="104"/>
      <c r="AB91" s="113">
        <v>0</v>
      </c>
      <c r="AC91" s="82">
        <f t="shared" si="11"/>
        <v>0</v>
      </c>
      <c r="AD91" s="179"/>
      <c r="AE91" s="180"/>
      <c r="AF91" s="180"/>
      <c r="AG91" s="180"/>
      <c r="AH91" s="180"/>
      <c r="AI91" s="180"/>
      <c r="AJ91" s="180"/>
      <c r="AK91" s="105"/>
      <c r="AL91" s="103">
        <v>1</v>
      </c>
      <c r="AM91" s="118">
        <f>AC91*AL91</f>
        <v>0</v>
      </c>
    </row>
    <row r="92" spans="1:39" x14ac:dyDescent="0.25">
      <c r="A92" s="175"/>
      <c r="B92" s="179"/>
      <c r="C92" s="180"/>
      <c r="D92" s="180"/>
      <c r="E92" s="180"/>
      <c r="F92" s="181"/>
      <c r="G92" s="68" t="s">
        <v>31</v>
      </c>
      <c r="H92" s="1"/>
      <c r="I92" s="2"/>
      <c r="J92" s="97"/>
      <c r="K92" s="98"/>
      <c r="L92" s="172"/>
      <c r="M92" s="173"/>
      <c r="N92" s="172"/>
      <c r="O92" s="173"/>
      <c r="P92" s="172"/>
      <c r="Q92" s="173"/>
      <c r="R92" s="98"/>
      <c r="S92" s="98"/>
      <c r="T92" s="98"/>
      <c r="U92" s="98"/>
      <c r="V92" s="98"/>
      <c r="W92" s="98"/>
      <c r="X92" s="100"/>
      <c r="Y92" s="104"/>
      <c r="Z92" s="104"/>
      <c r="AA92" s="104"/>
      <c r="AB92" s="113">
        <v>0</v>
      </c>
      <c r="AC92" s="82">
        <f t="shared" si="11"/>
        <v>0</v>
      </c>
      <c r="AD92" s="179"/>
      <c r="AE92" s="180"/>
      <c r="AF92" s="180"/>
      <c r="AG92" s="180"/>
      <c r="AH92" s="180"/>
      <c r="AI92" s="180"/>
      <c r="AJ92" s="180"/>
      <c r="AK92" s="105"/>
      <c r="AL92" s="103">
        <v>1</v>
      </c>
      <c r="AM92" s="118">
        <f>AC92*AL92</f>
        <v>0</v>
      </c>
    </row>
    <row r="93" spans="1:39" x14ac:dyDescent="0.25">
      <c r="A93" s="175"/>
      <c r="B93" s="179"/>
      <c r="C93" s="180"/>
      <c r="D93" s="180"/>
      <c r="E93" s="180"/>
      <c r="F93" s="181"/>
      <c r="G93" s="68" t="s">
        <v>23</v>
      </c>
      <c r="H93" s="1"/>
      <c r="I93" s="2"/>
      <c r="J93" s="97"/>
      <c r="K93" s="98"/>
      <c r="L93" s="172"/>
      <c r="M93" s="173"/>
      <c r="N93" s="172"/>
      <c r="O93" s="173"/>
      <c r="P93" s="172"/>
      <c r="Q93" s="173"/>
      <c r="R93" s="98"/>
      <c r="S93" s="98"/>
      <c r="T93" s="98"/>
      <c r="U93" s="98"/>
      <c r="V93" s="98"/>
      <c r="W93" s="98"/>
      <c r="X93" s="100"/>
      <c r="Y93" s="104"/>
      <c r="Z93" s="104"/>
      <c r="AA93" s="104"/>
      <c r="AB93" s="113">
        <v>0</v>
      </c>
      <c r="AC93" s="82">
        <f t="shared" si="11"/>
        <v>0</v>
      </c>
      <c r="AD93" s="179"/>
      <c r="AE93" s="180"/>
      <c r="AF93" s="180"/>
      <c r="AG93" s="180"/>
      <c r="AH93" s="180"/>
      <c r="AI93" s="180"/>
      <c r="AJ93" s="180"/>
      <c r="AK93" s="105"/>
      <c r="AL93" s="103">
        <v>1</v>
      </c>
      <c r="AM93" s="118">
        <f>AC93*AL93</f>
        <v>0</v>
      </c>
    </row>
    <row r="94" spans="1:39" x14ac:dyDescent="0.25">
      <c r="A94" s="175"/>
      <c r="B94" s="179"/>
      <c r="C94" s="180"/>
      <c r="D94" s="180"/>
      <c r="E94" s="180"/>
      <c r="F94" s="181"/>
      <c r="G94" s="68" t="s">
        <v>32</v>
      </c>
      <c r="H94" s="1"/>
      <c r="I94" s="2"/>
      <c r="J94" s="89"/>
      <c r="K94" s="90"/>
      <c r="L94" s="156"/>
      <c r="M94" s="157"/>
      <c r="N94" s="156"/>
      <c r="O94" s="157"/>
      <c r="P94" s="156"/>
      <c r="Q94" s="157"/>
      <c r="R94" s="90"/>
      <c r="S94" s="90"/>
      <c r="T94" s="90"/>
      <c r="U94" s="90"/>
      <c r="V94" s="90"/>
      <c r="W94" s="90"/>
      <c r="X94" s="92"/>
      <c r="Y94" s="106"/>
      <c r="Z94" s="106"/>
      <c r="AA94" s="106"/>
      <c r="AB94" s="113">
        <v>0</v>
      </c>
      <c r="AC94" s="82">
        <f t="shared" si="11"/>
        <v>0</v>
      </c>
      <c r="AD94" s="182"/>
      <c r="AE94" s="183"/>
      <c r="AF94" s="183"/>
      <c r="AG94" s="183"/>
      <c r="AH94" s="183"/>
      <c r="AI94" s="183"/>
      <c r="AJ94" s="183"/>
      <c r="AK94" s="107"/>
      <c r="AL94" s="103">
        <v>1</v>
      </c>
      <c r="AM94" s="118">
        <f>AC94*AL94</f>
        <v>0</v>
      </c>
    </row>
    <row r="95" spans="1:39" x14ac:dyDescent="0.25">
      <c r="A95" s="175"/>
      <c r="B95" s="160" t="s">
        <v>126</v>
      </c>
      <c r="C95" s="161"/>
      <c r="D95" s="161"/>
      <c r="E95" s="161"/>
      <c r="F95" s="161"/>
      <c r="G95" s="161"/>
      <c r="H95" s="161"/>
      <c r="I95" s="161"/>
      <c r="J95" s="161"/>
      <c r="K95" s="161"/>
      <c r="L95" s="161"/>
      <c r="M95" s="161"/>
      <c r="N95" s="161"/>
      <c r="O95" s="161"/>
      <c r="P95" s="161"/>
      <c r="Q95" s="161"/>
      <c r="R95" s="161"/>
      <c r="S95" s="161"/>
      <c r="T95" s="161"/>
      <c r="U95" s="161"/>
      <c r="V95" s="161"/>
      <c r="W95" s="161"/>
      <c r="X95" s="161"/>
      <c r="Y95" s="161"/>
      <c r="Z95" s="161"/>
      <c r="AA95" s="161"/>
      <c r="AB95" s="161"/>
      <c r="AC95" s="161"/>
      <c r="AD95" s="192"/>
      <c r="AE95" s="192"/>
      <c r="AF95" s="192"/>
      <c r="AG95" s="192"/>
      <c r="AH95" s="192"/>
      <c r="AI95" s="192"/>
      <c r="AJ95" s="192"/>
      <c r="AK95" s="192"/>
      <c r="AL95" s="162"/>
      <c r="AM95" s="120">
        <f>AM89+AM90+AM91+AM92+AM93+AM94</f>
        <v>0</v>
      </c>
    </row>
    <row r="96" spans="1:39" ht="75" x14ac:dyDescent="0.25">
      <c r="A96" s="174" t="s">
        <v>52</v>
      </c>
      <c r="B96" s="95" t="s">
        <v>100</v>
      </c>
      <c r="C96" s="95">
        <v>40000</v>
      </c>
      <c r="D96" s="1"/>
      <c r="E96" s="121" t="s">
        <v>105</v>
      </c>
      <c r="F96" s="68" t="s">
        <v>35</v>
      </c>
      <c r="G96" s="68" t="s">
        <v>37</v>
      </c>
      <c r="H96" s="1"/>
      <c r="I96" s="1"/>
      <c r="J96" s="52"/>
      <c r="K96" s="52"/>
      <c r="L96" s="151"/>
      <c r="M96" s="152"/>
      <c r="N96" s="151"/>
      <c r="O96" s="152"/>
      <c r="P96" s="151"/>
      <c r="Q96" s="152"/>
      <c r="R96" s="52"/>
      <c r="S96" s="52"/>
      <c r="T96" s="52"/>
      <c r="U96" s="52"/>
      <c r="V96" s="52"/>
      <c r="W96" s="52"/>
      <c r="X96" s="52"/>
      <c r="Y96" s="57"/>
      <c r="Z96" s="57"/>
      <c r="AA96" s="57"/>
      <c r="AB96" s="113">
        <v>0</v>
      </c>
      <c r="AC96" s="69">
        <f>AB96*16</f>
        <v>0</v>
      </c>
      <c r="AD96" s="59">
        <f>C96*48*0.8</f>
        <v>1536000</v>
      </c>
      <c r="AE96" s="115">
        <v>0</v>
      </c>
      <c r="AF96" s="59">
        <f>C96*48*0.2</f>
        <v>384000</v>
      </c>
      <c r="AG96" s="115">
        <v>0</v>
      </c>
      <c r="AH96" s="70">
        <f>AE96*AD96+AG96*AF96</f>
        <v>0</v>
      </c>
      <c r="AI96" s="115">
        <v>0</v>
      </c>
      <c r="AJ96" s="70">
        <f>AI96*16</f>
        <v>0</v>
      </c>
      <c r="AK96" s="70">
        <f>AC96+AH96+AJ96</f>
        <v>0</v>
      </c>
      <c r="AL96" s="71">
        <v>47</v>
      </c>
      <c r="AM96" s="118">
        <f>AK96*AL96</f>
        <v>0</v>
      </c>
    </row>
    <row r="97" spans="1:39" x14ac:dyDescent="0.25">
      <c r="A97" s="175"/>
      <c r="B97" s="176"/>
      <c r="C97" s="177"/>
      <c r="D97" s="177"/>
      <c r="E97" s="177"/>
      <c r="F97" s="178"/>
      <c r="G97" s="68" t="s">
        <v>36</v>
      </c>
      <c r="H97" s="1"/>
      <c r="I97" s="2"/>
      <c r="J97" s="185"/>
      <c r="K97" s="154"/>
      <c r="L97" s="154"/>
      <c r="M97" s="154"/>
      <c r="N97" s="154"/>
      <c r="O97" s="154"/>
      <c r="P97" s="154"/>
      <c r="Q97" s="154"/>
      <c r="R97" s="154"/>
      <c r="S97" s="154"/>
      <c r="T97" s="154"/>
      <c r="U97" s="154"/>
      <c r="V97" s="154"/>
      <c r="W97" s="154"/>
      <c r="X97" s="186"/>
      <c r="Y97" s="101"/>
      <c r="Z97" s="101"/>
      <c r="AA97" s="101"/>
      <c r="AB97" s="113">
        <v>0</v>
      </c>
      <c r="AC97" s="82">
        <f t="shared" ref="AC97:AC102" si="12">AB97*16</f>
        <v>0</v>
      </c>
      <c r="AD97" s="176"/>
      <c r="AE97" s="177"/>
      <c r="AF97" s="177"/>
      <c r="AG97" s="177"/>
      <c r="AH97" s="177"/>
      <c r="AI97" s="177"/>
      <c r="AJ97" s="177"/>
      <c r="AK97" s="102"/>
      <c r="AL97" s="103">
        <v>1</v>
      </c>
      <c r="AM97" s="118">
        <f t="shared" ref="AM97:AM102" si="13">AC97*AL97</f>
        <v>0</v>
      </c>
    </row>
    <row r="98" spans="1:39" ht="30" x14ac:dyDescent="0.25">
      <c r="A98" s="175"/>
      <c r="B98" s="179"/>
      <c r="C98" s="180"/>
      <c r="D98" s="180"/>
      <c r="E98" s="180"/>
      <c r="F98" s="181"/>
      <c r="G98" s="68" t="s">
        <v>29</v>
      </c>
      <c r="H98" s="1"/>
      <c r="I98" s="2"/>
      <c r="J98" s="187"/>
      <c r="K98" s="172"/>
      <c r="L98" s="172"/>
      <c r="M98" s="172"/>
      <c r="N98" s="172"/>
      <c r="O98" s="172"/>
      <c r="P98" s="172"/>
      <c r="Q98" s="172"/>
      <c r="R98" s="172"/>
      <c r="S98" s="172"/>
      <c r="T98" s="172"/>
      <c r="U98" s="172"/>
      <c r="V98" s="172"/>
      <c r="W98" s="172"/>
      <c r="X98" s="188"/>
      <c r="Y98" s="104"/>
      <c r="Z98" s="104"/>
      <c r="AA98" s="104"/>
      <c r="AB98" s="113">
        <v>0</v>
      </c>
      <c r="AC98" s="82">
        <f t="shared" si="12"/>
        <v>0</v>
      </c>
      <c r="AD98" s="179"/>
      <c r="AE98" s="180"/>
      <c r="AF98" s="180"/>
      <c r="AG98" s="180"/>
      <c r="AH98" s="180"/>
      <c r="AI98" s="180"/>
      <c r="AJ98" s="180"/>
      <c r="AK98" s="105"/>
      <c r="AL98" s="103">
        <v>1</v>
      </c>
      <c r="AM98" s="118">
        <f t="shared" si="13"/>
        <v>0</v>
      </c>
    </row>
    <row r="99" spans="1:39" ht="30" x14ac:dyDescent="0.25">
      <c r="A99" s="175"/>
      <c r="B99" s="179"/>
      <c r="C99" s="180"/>
      <c r="D99" s="180"/>
      <c r="E99" s="180"/>
      <c r="F99" s="181"/>
      <c r="G99" s="68" t="s">
        <v>30</v>
      </c>
      <c r="H99" s="1"/>
      <c r="I99" s="2"/>
      <c r="J99" s="187"/>
      <c r="K99" s="172"/>
      <c r="L99" s="172"/>
      <c r="M99" s="172"/>
      <c r="N99" s="172"/>
      <c r="O99" s="172"/>
      <c r="P99" s="172"/>
      <c r="Q99" s="172"/>
      <c r="R99" s="172"/>
      <c r="S99" s="172"/>
      <c r="T99" s="172"/>
      <c r="U99" s="172"/>
      <c r="V99" s="172"/>
      <c r="W99" s="172"/>
      <c r="X99" s="188"/>
      <c r="Y99" s="104"/>
      <c r="Z99" s="104"/>
      <c r="AA99" s="104"/>
      <c r="AB99" s="113">
        <v>0</v>
      </c>
      <c r="AC99" s="82">
        <f t="shared" si="12"/>
        <v>0</v>
      </c>
      <c r="AD99" s="179"/>
      <c r="AE99" s="180"/>
      <c r="AF99" s="180"/>
      <c r="AG99" s="180"/>
      <c r="AH99" s="180"/>
      <c r="AI99" s="180"/>
      <c r="AJ99" s="180"/>
      <c r="AK99" s="105"/>
      <c r="AL99" s="103">
        <v>1</v>
      </c>
      <c r="AM99" s="118">
        <f t="shared" si="13"/>
        <v>0</v>
      </c>
    </row>
    <row r="100" spans="1:39" x14ac:dyDescent="0.25">
      <c r="A100" s="175"/>
      <c r="B100" s="179"/>
      <c r="C100" s="180"/>
      <c r="D100" s="180"/>
      <c r="E100" s="180"/>
      <c r="F100" s="181"/>
      <c r="G100" s="68" t="s">
        <v>31</v>
      </c>
      <c r="H100" s="1"/>
      <c r="I100" s="2"/>
      <c r="J100" s="187"/>
      <c r="K100" s="172"/>
      <c r="L100" s="172"/>
      <c r="M100" s="172"/>
      <c r="N100" s="172"/>
      <c r="O100" s="172"/>
      <c r="P100" s="172"/>
      <c r="Q100" s="172"/>
      <c r="R100" s="172"/>
      <c r="S100" s="172"/>
      <c r="T100" s="172"/>
      <c r="U100" s="172"/>
      <c r="V100" s="172"/>
      <c r="W100" s="172"/>
      <c r="X100" s="188"/>
      <c r="Y100" s="104"/>
      <c r="Z100" s="104"/>
      <c r="AA100" s="104"/>
      <c r="AB100" s="113">
        <v>0</v>
      </c>
      <c r="AC100" s="82">
        <f t="shared" si="12"/>
        <v>0</v>
      </c>
      <c r="AD100" s="179"/>
      <c r="AE100" s="180"/>
      <c r="AF100" s="180"/>
      <c r="AG100" s="180"/>
      <c r="AH100" s="180"/>
      <c r="AI100" s="180"/>
      <c r="AJ100" s="180"/>
      <c r="AK100" s="105"/>
      <c r="AL100" s="103">
        <v>1</v>
      </c>
      <c r="AM100" s="118">
        <f t="shared" si="13"/>
        <v>0</v>
      </c>
    </row>
    <row r="101" spans="1:39" x14ac:dyDescent="0.25">
      <c r="A101" s="175"/>
      <c r="B101" s="179"/>
      <c r="C101" s="180"/>
      <c r="D101" s="180"/>
      <c r="E101" s="180"/>
      <c r="F101" s="181"/>
      <c r="G101" s="68" t="s">
        <v>23</v>
      </c>
      <c r="H101" s="1"/>
      <c r="I101" s="2"/>
      <c r="J101" s="187"/>
      <c r="K101" s="172"/>
      <c r="L101" s="172"/>
      <c r="M101" s="172"/>
      <c r="N101" s="172"/>
      <c r="O101" s="172"/>
      <c r="P101" s="172"/>
      <c r="Q101" s="172"/>
      <c r="R101" s="172"/>
      <c r="S101" s="172"/>
      <c r="T101" s="172"/>
      <c r="U101" s="172"/>
      <c r="V101" s="172"/>
      <c r="W101" s="172"/>
      <c r="X101" s="188"/>
      <c r="Y101" s="104"/>
      <c r="Z101" s="104"/>
      <c r="AA101" s="104"/>
      <c r="AB101" s="113">
        <v>0</v>
      </c>
      <c r="AC101" s="82">
        <f t="shared" si="12"/>
        <v>0</v>
      </c>
      <c r="AD101" s="179"/>
      <c r="AE101" s="180"/>
      <c r="AF101" s="180"/>
      <c r="AG101" s="180"/>
      <c r="AH101" s="180"/>
      <c r="AI101" s="180"/>
      <c r="AJ101" s="180"/>
      <c r="AK101" s="105"/>
      <c r="AL101" s="103">
        <v>1</v>
      </c>
      <c r="AM101" s="118">
        <f t="shared" si="13"/>
        <v>0</v>
      </c>
    </row>
    <row r="102" spans="1:39" x14ac:dyDescent="0.25">
      <c r="A102" s="175"/>
      <c r="B102" s="182"/>
      <c r="C102" s="183"/>
      <c r="D102" s="183"/>
      <c r="E102" s="183"/>
      <c r="F102" s="193"/>
      <c r="G102" s="68" t="s">
        <v>32</v>
      </c>
      <c r="H102" s="1"/>
      <c r="I102" s="2"/>
      <c r="J102" s="189"/>
      <c r="K102" s="156"/>
      <c r="L102" s="156"/>
      <c r="M102" s="156"/>
      <c r="N102" s="156"/>
      <c r="O102" s="156"/>
      <c r="P102" s="156"/>
      <c r="Q102" s="156"/>
      <c r="R102" s="156"/>
      <c r="S102" s="156"/>
      <c r="T102" s="156"/>
      <c r="U102" s="156"/>
      <c r="V102" s="156"/>
      <c r="W102" s="156"/>
      <c r="X102" s="190"/>
      <c r="Y102" s="106"/>
      <c r="Z102" s="106"/>
      <c r="AA102" s="106"/>
      <c r="AB102" s="113">
        <v>0</v>
      </c>
      <c r="AC102" s="82">
        <f t="shared" si="12"/>
        <v>0</v>
      </c>
      <c r="AD102" s="182"/>
      <c r="AE102" s="183"/>
      <c r="AF102" s="183"/>
      <c r="AG102" s="183"/>
      <c r="AH102" s="183"/>
      <c r="AI102" s="183"/>
      <c r="AJ102" s="183"/>
      <c r="AK102" s="107"/>
      <c r="AL102" s="103">
        <v>1</v>
      </c>
      <c r="AM102" s="118">
        <f t="shared" si="13"/>
        <v>0</v>
      </c>
    </row>
    <row r="103" spans="1:39" x14ac:dyDescent="0.25">
      <c r="A103" s="175"/>
      <c r="B103" s="160" t="s">
        <v>127</v>
      </c>
      <c r="C103" s="161"/>
      <c r="D103" s="161"/>
      <c r="E103" s="161"/>
      <c r="F103" s="161"/>
      <c r="G103" s="161"/>
      <c r="H103" s="161"/>
      <c r="I103" s="161"/>
      <c r="J103" s="161"/>
      <c r="K103" s="161"/>
      <c r="L103" s="161"/>
      <c r="M103" s="161"/>
      <c r="N103" s="161"/>
      <c r="O103" s="161"/>
      <c r="P103" s="161"/>
      <c r="Q103" s="161"/>
      <c r="R103" s="161"/>
      <c r="S103" s="161"/>
      <c r="T103" s="161"/>
      <c r="U103" s="161"/>
      <c r="V103" s="161"/>
      <c r="W103" s="161"/>
      <c r="X103" s="161"/>
      <c r="Y103" s="161"/>
      <c r="Z103" s="161"/>
      <c r="AA103" s="161"/>
      <c r="AB103" s="161"/>
      <c r="AC103" s="161"/>
      <c r="AD103" s="192"/>
      <c r="AE103" s="192"/>
      <c r="AF103" s="192"/>
      <c r="AG103" s="192"/>
      <c r="AH103" s="192"/>
      <c r="AI103" s="192"/>
      <c r="AJ103" s="192"/>
      <c r="AK103" s="161"/>
      <c r="AL103" s="162"/>
      <c r="AM103" s="120">
        <f>AM96+AM97+AM98+AM99+AM100+AM101+AM102</f>
        <v>0</v>
      </c>
    </row>
    <row r="104" spans="1:39" ht="75" x14ac:dyDescent="0.25">
      <c r="A104" s="174" t="s">
        <v>53</v>
      </c>
      <c r="B104" s="95" t="s">
        <v>93</v>
      </c>
      <c r="C104" s="95">
        <v>55000</v>
      </c>
      <c r="D104" s="1"/>
      <c r="E104" s="121" t="s">
        <v>105</v>
      </c>
      <c r="F104" s="68" t="s">
        <v>35</v>
      </c>
      <c r="G104" s="68" t="s">
        <v>37</v>
      </c>
      <c r="H104" s="1"/>
      <c r="I104" s="1"/>
      <c r="J104" s="52"/>
      <c r="K104" s="52"/>
      <c r="L104" s="151"/>
      <c r="M104" s="152"/>
      <c r="N104" s="151"/>
      <c r="O104" s="152"/>
      <c r="P104" s="151"/>
      <c r="Q104" s="152"/>
      <c r="R104" s="52"/>
      <c r="S104" s="52"/>
      <c r="T104" s="52"/>
      <c r="U104" s="52"/>
      <c r="V104" s="52"/>
      <c r="W104" s="52"/>
      <c r="X104" s="52"/>
      <c r="Y104" s="57"/>
      <c r="Z104" s="57"/>
      <c r="AA104" s="57"/>
      <c r="AB104" s="113">
        <v>0</v>
      </c>
      <c r="AC104" s="69">
        <f>AB104*16</f>
        <v>0</v>
      </c>
      <c r="AD104" s="59">
        <f>C104*48*0.8</f>
        <v>2112000</v>
      </c>
      <c r="AE104" s="115">
        <v>0</v>
      </c>
      <c r="AF104" s="59">
        <f>C104*48*0.2</f>
        <v>528000</v>
      </c>
      <c r="AG104" s="115">
        <v>0</v>
      </c>
      <c r="AH104" s="70">
        <f>AE104*AD104+AG104*AF104</f>
        <v>0</v>
      </c>
      <c r="AI104" s="115">
        <v>0</v>
      </c>
      <c r="AJ104" s="70">
        <f>AI104*16</f>
        <v>0</v>
      </c>
      <c r="AK104" s="70">
        <f>AC104+AH104+AJ104</f>
        <v>0</v>
      </c>
      <c r="AL104" s="71">
        <v>20</v>
      </c>
      <c r="AM104" s="118">
        <f>AK104*AL104</f>
        <v>0</v>
      </c>
    </row>
    <row r="105" spans="1:39" x14ac:dyDescent="0.25">
      <c r="A105" s="175"/>
      <c r="B105" s="176"/>
      <c r="C105" s="177"/>
      <c r="D105" s="177"/>
      <c r="E105" s="177"/>
      <c r="F105" s="178"/>
      <c r="G105" s="68" t="s">
        <v>36</v>
      </c>
      <c r="H105" s="1"/>
      <c r="I105" s="2"/>
      <c r="J105" s="185"/>
      <c r="K105" s="154"/>
      <c r="L105" s="154"/>
      <c r="M105" s="154"/>
      <c r="N105" s="154"/>
      <c r="O105" s="154"/>
      <c r="P105" s="154"/>
      <c r="Q105" s="154"/>
      <c r="R105" s="154"/>
      <c r="S105" s="154"/>
      <c r="T105" s="154"/>
      <c r="U105" s="154"/>
      <c r="V105" s="154"/>
      <c r="W105" s="154"/>
      <c r="X105" s="186"/>
      <c r="Y105" s="101"/>
      <c r="Z105" s="101"/>
      <c r="AA105" s="101"/>
      <c r="AB105" s="113">
        <v>0</v>
      </c>
      <c r="AC105" s="82">
        <f t="shared" ref="AC105:AC110" si="14">AB105*16</f>
        <v>0</v>
      </c>
      <c r="AD105" s="176"/>
      <c r="AE105" s="177"/>
      <c r="AF105" s="177"/>
      <c r="AG105" s="177"/>
      <c r="AH105" s="177"/>
      <c r="AI105" s="177"/>
      <c r="AJ105" s="177"/>
      <c r="AK105" s="102"/>
      <c r="AL105" s="103">
        <v>1</v>
      </c>
      <c r="AM105" s="118">
        <f t="shared" ref="AM105:AM110" si="15">AC105*AL105</f>
        <v>0</v>
      </c>
    </row>
    <row r="106" spans="1:39" ht="30" x14ac:dyDescent="0.25">
      <c r="A106" s="175"/>
      <c r="B106" s="179"/>
      <c r="C106" s="180"/>
      <c r="D106" s="180"/>
      <c r="E106" s="180"/>
      <c r="F106" s="181"/>
      <c r="G106" s="68" t="s">
        <v>29</v>
      </c>
      <c r="H106" s="1"/>
      <c r="I106" s="2"/>
      <c r="J106" s="187"/>
      <c r="K106" s="172"/>
      <c r="L106" s="172"/>
      <c r="M106" s="172"/>
      <c r="N106" s="172"/>
      <c r="O106" s="172"/>
      <c r="P106" s="172"/>
      <c r="Q106" s="172"/>
      <c r="R106" s="172"/>
      <c r="S106" s="172"/>
      <c r="T106" s="172"/>
      <c r="U106" s="172"/>
      <c r="V106" s="172"/>
      <c r="W106" s="172"/>
      <c r="X106" s="188"/>
      <c r="Y106" s="104"/>
      <c r="Z106" s="104"/>
      <c r="AA106" s="104"/>
      <c r="AB106" s="113">
        <v>0</v>
      </c>
      <c r="AC106" s="82">
        <f t="shared" si="14"/>
        <v>0</v>
      </c>
      <c r="AD106" s="179"/>
      <c r="AE106" s="180"/>
      <c r="AF106" s="180"/>
      <c r="AG106" s="180"/>
      <c r="AH106" s="180"/>
      <c r="AI106" s="180"/>
      <c r="AJ106" s="180"/>
      <c r="AK106" s="105"/>
      <c r="AL106" s="103">
        <v>1</v>
      </c>
      <c r="AM106" s="118">
        <f t="shared" si="15"/>
        <v>0</v>
      </c>
    </row>
    <row r="107" spans="1:39" ht="30" x14ac:dyDescent="0.25">
      <c r="A107" s="175"/>
      <c r="B107" s="179"/>
      <c r="C107" s="180"/>
      <c r="D107" s="180"/>
      <c r="E107" s="180"/>
      <c r="F107" s="181"/>
      <c r="G107" s="68" t="s">
        <v>30</v>
      </c>
      <c r="H107" s="1"/>
      <c r="I107" s="2"/>
      <c r="J107" s="187"/>
      <c r="K107" s="172"/>
      <c r="L107" s="172"/>
      <c r="M107" s="172"/>
      <c r="N107" s="172"/>
      <c r="O107" s="172"/>
      <c r="P107" s="172"/>
      <c r="Q107" s="172"/>
      <c r="R107" s="172"/>
      <c r="S107" s="172"/>
      <c r="T107" s="172"/>
      <c r="U107" s="172"/>
      <c r="V107" s="172"/>
      <c r="W107" s="172"/>
      <c r="X107" s="188"/>
      <c r="Y107" s="104"/>
      <c r="Z107" s="104"/>
      <c r="AA107" s="104"/>
      <c r="AB107" s="113">
        <v>0</v>
      </c>
      <c r="AC107" s="82">
        <f t="shared" si="14"/>
        <v>0</v>
      </c>
      <c r="AD107" s="179"/>
      <c r="AE107" s="180"/>
      <c r="AF107" s="180"/>
      <c r="AG107" s="180"/>
      <c r="AH107" s="180"/>
      <c r="AI107" s="180"/>
      <c r="AJ107" s="180"/>
      <c r="AK107" s="105"/>
      <c r="AL107" s="103">
        <v>1</v>
      </c>
      <c r="AM107" s="118">
        <f t="shared" si="15"/>
        <v>0</v>
      </c>
    </row>
    <row r="108" spans="1:39" x14ac:dyDescent="0.25">
      <c r="A108" s="175"/>
      <c r="B108" s="179"/>
      <c r="C108" s="180"/>
      <c r="D108" s="180"/>
      <c r="E108" s="180"/>
      <c r="F108" s="181"/>
      <c r="G108" s="68" t="s">
        <v>31</v>
      </c>
      <c r="H108" s="1"/>
      <c r="I108" s="2"/>
      <c r="J108" s="187"/>
      <c r="K108" s="172"/>
      <c r="L108" s="172"/>
      <c r="M108" s="172"/>
      <c r="N108" s="172"/>
      <c r="O108" s="172"/>
      <c r="P108" s="172"/>
      <c r="Q108" s="172"/>
      <c r="R108" s="172"/>
      <c r="S108" s="172"/>
      <c r="T108" s="172"/>
      <c r="U108" s="172"/>
      <c r="V108" s="172"/>
      <c r="W108" s="172"/>
      <c r="X108" s="188"/>
      <c r="Y108" s="104"/>
      <c r="Z108" s="104"/>
      <c r="AA108" s="104"/>
      <c r="AB108" s="113">
        <v>0</v>
      </c>
      <c r="AC108" s="82">
        <f t="shared" si="14"/>
        <v>0</v>
      </c>
      <c r="AD108" s="179"/>
      <c r="AE108" s="180"/>
      <c r="AF108" s="180"/>
      <c r="AG108" s="180"/>
      <c r="AH108" s="180"/>
      <c r="AI108" s="180"/>
      <c r="AJ108" s="180"/>
      <c r="AK108" s="105"/>
      <c r="AL108" s="103">
        <v>1</v>
      </c>
      <c r="AM108" s="118">
        <f t="shared" si="15"/>
        <v>0</v>
      </c>
    </row>
    <row r="109" spans="1:39" x14ac:dyDescent="0.25">
      <c r="A109" s="175"/>
      <c r="B109" s="179"/>
      <c r="C109" s="180"/>
      <c r="D109" s="180"/>
      <c r="E109" s="180"/>
      <c r="F109" s="181"/>
      <c r="G109" s="68" t="s">
        <v>23</v>
      </c>
      <c r="H109" s="1"/>
      <c r="I109" s="2"/>
      <c r="J109" s="187"/>
      <c r="K109" s="172"/>
      <c r="L109" s="172"/>
      <c r="M109" s="172"/>
      <c r="N109" s="172"/>
      <c r="O109" s="172"/>
      <c r="P109" s="172"/>
      <c r="Q109" s="172"/>
      <c r="R109" s="172"/>
      <c r="S109" s="172"/>
      <c r="T109" s="172"/>
      <c r="U109" s="172"/>
      <c r="V109" s="172"/>
      <c r="W109" s="172"/>
      <c r="X109" s="188"/>
      <c r="Y109" s="104"/>
      <c r="Z109" s="104"/>
      <c r="AA109" s="104"/>
      <c r="AB109" s="113">
        <v>0</v>
      </c>
      <c r="AC109" s="82">
        <f t="shared" si="14"/>
        <v>0</v>
      </c>
      <c r="AD109" s="179"/>
      <c r="AE109" s="180"/>
      <c r="AF109" s="180"/>
      <c r="AG109" s="180"/>
      <c r="AH109" s="180"/>
      <c r="AI109" s="180"/>
      <c r="AJ109" s="180"/>
      <c r="AK109" s="105"/>
      <c r="AL109" s="103">
        <v>1</v>
      </c>
      <c r="AM109" s="118">
        <f t="shared" si="15"/>
        <v>0</v>
      </c>
    </row>
    <row r="110" spans="1:39" x14ac:dyDescent="0.25">
      <c r="A110" s="175"/>
      <c r="B110" s="182"/>
      <c r="C110" s="183"/>
      <c r="D110" s="183"/>
      <c r="E110" s="183"/>
      <c r="F110" s="193"/>
      <c r="G110" s="68" t="s">
        <v>32</v>
      </c>
      <c r="H110" s="1"/>
      <c r="I110" s="2"/>
      <c r="J110" s="189"/>
      <c r="K110" s="156"/>
      <c r="L110" s="156"/>
      <c r="M110" s="156"/>
      <c r="N110" s="156"/>
      <c r="O110" s="156"/>
      <c r="P110" s="156"/>
      <c r="Q110" s="156"/>
      <c r="R110" s="156"/>
      <c r="S110" s="156"/>
      <c r="T110" s="156"/>
      <c r="U110" s="156"/>
      <c r="V110" s="156"/>
      <c r="W110" s="156"/>
      <c r="X110" s="190"/>
      <c r="Y110" s="106"/>
      <c r="Z110" s="106"/>
      <c r="AA110" s="106"/>
      <c r="AB110" s="113">
        <v>0</v>
      </c>
      <c r="AC110" s="82">
        <f t="shared" si="14"/>
        <v>0</v>
      </c>
      <c r="AD110" s="182"/>
      <c r="AE110" s="183"/>
      <c r="AF110" s="183"/>
      <c r="AG110" s="183"/>
      <c r="AH110" s="183"/>
      <c r="AI110" s="183"/>
      <c r="AJ110" s="183"/>
      <c r="AK110" s="107"/>
      <c r="AL110" s="103">
        <v>1</v>
      </c>
      <c r="AM110" s="118">
        <f t="shared" si="15"/>
        <v>0</v>
      </c>
    </row>
    <row r="111" spans="1:39" x14ac:dyDescent="0.25">
      <c r="A111" s="108"/>
      <c r="B111" s="160" t="s">
        <v>128</v>
      </c>
      <c r="C111" s="161"/>
      <c r="D111" s="161"/>
      <c r="E111" s="161"/>
      <c r="F111" s="161"/>
      <c r="G111" s="161"/>
      <c r="H111" s="161"/>
      <c r="I111" s="161"/>
      <c r="J111" s="161"/>
      <c r="K111" s="161"/>
      <c r="L111" s="161"/>
      <c r="M111" s="161"/>
      <c r="N111" s="161"/>
      <c r="O111" s="161"/>
      <c r="P111" s="161"/>
      <c r="Q111" s="161"/>
      <c r="R111" s="161"/>
      <c r="S111" s="161"/>
      <c r="T111" s="161"/>
      <c r="U111" s="161"/>
      <c r="V111" s="161"/>
      <c r="W111" s="161"/>
      <c r="X111" s="161"/>
      <c r="Y111" s="161"/>
      <c r="Z111" s="161"/>
      <c r="AA111" s="161"/>
      <c r="AB111" s="161"/>
      <c r="AC111" s="161"/>
      <c r="AD111" s="192"/>
      <c r="AE111" s="192"/>
      <c r="AF111" s="192"/>
      <c r="AG111" s="192"/>
      <c r="AH111" s="192"/>
      <c r="AI111" s="192"/>
      <c r="AJ111" s="192"/>
      <c r="AK111" s="161"/>
      <c r="AL111" s="162"/>
      <c r="AM111" s="120">
        <f>AM104+AM105+AM106+AM107+AM108+AM109+AM110</f>
        <v>0</v>
      </c>
    </row>
    <row r="112" spans="1:39" ht="26.25" x14ac:dyDescent="0.25">
      <c r="A112" s="149" t="s">
        <v>70</v>
      </c>
      <c r="B112" s="150"/>
      <c r="C112" s="150"/>
      <c r="D112" s="150"/>
      <c r="E112" s="150"/>
      <c r="F112" s="150"/>
      <c r="G112" s="150"/>
      <c r="H112" s="150"/>
      <c r="I112" s="150"/>
      <c r="J112" s="150"/>
      <c r="K112" s="150"/>
      <c r="L112" s="150"/>
      <c r="M112" s="150"/>
      <c r="N112" s="150"/>
      <c r="O112" s="150"/>
      <c r="P112" s="150"/>
      <c r="Q112" s="150"/>
      <c r="R112" s="150"/>
      <c r="S112" s="150"/>
      <c r="T112" s="150"/>
      <c r="U112" s="150"/>
      <c r="V112" s="150"/>
      <c r="W112" s="150"/>
      <c r="X112" s="150"/>
      <c r="Y112" s="150"/>
      <c r="Z112" s="150"/>
      <c r="AA112" s="150"/>
      <c r="AB112" s="150"/>
      <c r="AC112" s="150"/>
      <c r="AD112" s="150"/>
      <c r="AE112" s="150"/>
      <c r="AF112" s="150"/>
      <c r="AG112" s="150"/>
      <c r="AH112" s="150"/>
      <c r="AI112" s="150"/>
      <c r="AJ112" s="150"/>
      <c r="AK112" s="150"/>
      <c r="AL112" s="150"/>
      <c r="AM112" s="109">
        <f>AM67+AM74+AM81+AM88+AM95+AM103+AM111</f>
        <v>0</v>
      </c>
    </row>
    <row r="113" spans="1:39" x14ac:dyDescent="0.25">
      <c r="A113" s="64"/>
      <c r="B113" s="64"/>
      <c r="C113" s="64"/>
      <c r="D113" s="64"/>
      <c r="E113" s="64"/>
      <c r="F113" s="64"/>
      <c r="G113" s="64"/>
      <c r="H113" s="64"/>
      <c r="I113" s="64"/>
      <c r="J113" s="64"/>
      <c r="K113" s="64"/>
      <c r="L113" s="64"/>
      <c r="M113" s="64"/>
      <c r="N113" s="64"/>
      <c r="O113" s="64"/>
      <c r="P113" s="64"/>
      <c r="Q113" s="64"/>
      <c r="R113" s="64"/>
      <c r="S113" s="64"/>
      <c r="T113" s="64"/>
      <c r="U113" s="64"/>
      <c r="V113" s="64"/>
      <c r="W113" s="64"/>
      <c r="X113" s="64"/>
      <c r="Y113" s="64"/>
      <c r="Z113" s="64"/>
      <c r="AA113" s="64"/>
      <c r="AB113" s="64"/>
      <c r="AC113" s="64"/>
      <c r="AD113" s="64"/>
      <c r="AE113" s="64"/>
      <c r="AF113" s="64"/>
      <c r="AG113" s="64"/>
      <c r="AH113" s="64"/>
      <c r="AI113" s="64"/>
      <c r="AJ113" s="64"/>
      <c r="AK113" s="64"/>
      <c r="AL113" s="64"/>
      <c r="AM113" s="64"/>
    </row>
    <row r="114" spans="1:39" x14ac:dyDescent="0.25">
      <c r="A114" s="64"/>
      <c r="B114" s="64"/>
      <c r="C114" s="64"/>
      <c r="D114" s="64"/>
      <c r="E114" s="64"/>
      <c r="F114" s="64"/>
      <c r="G114" s="64"/>
      <c r="H114" s="64"/>
      <c r="I114" s="64"/>
      <c r="J114" s="64"/>
      <c r="K114" s="64"/>
      <c r="L114" s="64"/>
      <c r="M114" s="64"/>
      <c r="N114" s="64"/>
      <c r="O114" s="64"/>
      <c r="P114" s="64"/>
      <c r="Q114" s="64"/>
      <c r="R114" s="64"/>
      <c r="S114" s="64"/>
      <c r="T114" s="64"/>
      <c r="U114" s="64"/>
      <c r="V114" s="64"/>
      <c r="W114" s="64"/>
      <c r="X114" s="64"/>
      <c r="Y114" s="64"/>
      <c r="Z114" s="64"/>
      <c r="AA114" s="64"/>
      <c r="AB114" s="64"/>
      <c r="AC114" s="64"/>
      <c r="AD114" s="64"/>
      <c r="AE114" s="64"/>
      <c r="AF114" s="64"/>
      <c r="AG114" s="64"/>
      <c r="AH114" s="64"/>
      <c r="AI114" s="64"/>
      <c r="AJ114" s="64"/>
      <c r="AK114" s="64"/>
      <c r="AL114" s="64"/>
      <c r="AM114" s="64"/>
    </row>
    <row r="115" spans="1:39" x14ac:dyDescent="0.25">
      <c r="A115" s="64"/>
      <c r="B115" s="64"/>
      <c r="C115" s="64"/>
      <c r="D115" s="64"/>
      <c r="E115" s="64"/>
      <c r="F115" s="64"/>
      <c r="G115" s="64"/>
      <c r="H115" s="64"/>
      <c r="I115" s="64"/>
      <c r="J115" s="64"/>
      <c r="K115" s="64"/>
      <c r="L115" s="64"/>
      <c r="M115" s="64"/>
      <c r="N115" s="64"/>
      <c r="O115" s="64"/>
      <c r="P115" s="64"/>
      <c r="Q115" s="64"/>
      <c r="R115" s="64"/>
      <c r="S115" s="64"/>
      <c r="T115" s="64"/>
      <c r="U115" s="64"/>
      <c r="V115" s="64"/>
      <c r="W115" s="64"/>
      <c r="X115" s="64"/>
      <c r="Y115" s="64"/>
      <c r="Z115" s="64"/>
      <c r="AA115" s="64"/>
      <c r="AB115" s="64"/>
      <c r="AC115" s="64"/>
      <c r="AD115" s="64"/>
      <c r="AE115" s="64"/>
      <c r="AF115" s="64"/>
      <c r="AG115" s="64"/>
      <c r="AH115" s="64"/>
      <c r="AI115" s="64"/>
      <c r="AJ115" s="64"/>
      <c r="AK115" s="64"/>
      <c r="AL115" s="64"/>
      <c r="AM115" s="64"/>
    </row>
    <row r="116" spans="1:39" ht="21.75" thickBot="1" x14ac:dyDescent="0.3">
      <c r="A116" s="191" t="s">
        <v>312</v>
      </c>
      <c r="B116" s="191"/>
      <c r="C116" s="191"/>
      <c r="D116" s="191"/>
      <c r="E116" s="191"/>
      <c r="F116" s="191"/>
      <c r="G116" s="191"/>
      <c r="H116" s="191"/>
      <c r="I116" s="191"/>
      <c r="J116" s="191"/>
      <c r="K116" s="191"/>
      <c r="L116" s="191"/>
      <c r="M116" s="191"/>
      <c r="N116" s="191"/>
      <c r="O116" s="191"/>
      <c r="P116" s="191"/>
      <c r="Q116" s="191"/>
      <c r="R116" s="191"/>
      <c r="S116" s="191"/>
      <c r="T116" s="191"/>
      <c r="U116" s="191"/>
      <c r="V116" s="191"/>
      <c r="W116" s="191"/>
      <c r="X116" s="191"/>
      <c r="Y116" s="191"/>
      <c r="Z116" s="191"/>
      <c r="AA116" s="191"/>
      <c r="AB116" s="191"/>
      <c r="AC116" s="191"/>
      <c r="AD116" s="191"/>
      <c r="AE116" s="191"/>
      <c r="AF116" s="191"/>
      <c r="AG116" s="191"/>
      <c r="AH116" s="191"/>
      <c r="AI116" s="191"/>
      <c r="AJ116" s="191"/>
      <c r="AK116" s="191"/>
      <c r="AL116" s="191"/>
      <c r="AM116" s="191"/>
    </row>
    <row r="117" spans="1:39" ht="30" x14ac:dyDescent="0.25">
      <c r="A117" s="153" t="s">
        <v>102</v>
      </c>
      <c r="B117" s="153" t="s">
        <v>0</v>
      </c>
      <c r="C117" s="153" t="s">
        <v>26</v>
      </c>
      <c r="D117" s="153" t="s">
        <v>1</v>
      </c>
      <c r="E117" s="153" t="s">
        <v>2</v>
      </c>
      <c r="F117" s="153" t="s">
        <v>3</v>
      </c>
      <c r="G117" s="153" t="s">
        <v>4</v>
      </c>
      <c r="H117" s="153" t="s">
        <v>5</v>
      </c>
      <c r="I117" s="153" t="s">
        <v>6</v>
      </c>
      <c r="J117" s="153" t="s">
        <v>7</v>
      </c>
      <c r="K117" s="153"/>
      <c r="L117" s="153" t="s">
        <v>8</v>
      </c>
      <c r="M117" s="153"/>
      <c r="N117" s="153" t="s">
        <v>9</v>
      </c>
      <c r="O117" s="153"/>
      <c r="P117" s="153" t="s">
        <v>10</v>
      </c>
      <c r="Q117" s="153"/>
      <c r="R117" s="153" t="s">
        <v>11</v>
      </c>
      <c r="S117" s="153" t="s">
        <v>12</v>
      </c>
      <c r="T117" s="153" t="s">
        <v>13</v>
      </c>
      <c r="U117" s="153"/>
      <c r="V117" s="153"/>
      <c r="W117" s="153" t="s">
        <v>14</v>
      </c>
      <c r="X117" s="153"/>
      <c r="Y117" s="146" t="s">
        <v>217</v>
      </c>
      <c r="Z117" s="147"/>
      <c r="AA117" s="148"/>
      <c r="AB117" s="51" t="s">
        <v>147</v>
      </c>
      <c r="AC117" s="153" t="s">
        <v>161</v>
      </c>
      <c r="AD117" s="51" t="s">
        <v>210</v>
      </c>
      <c r="AE117" s="51" t="s">
        <v>15</v>
      </c>
      <c r="AF117" s="51" t="s">
        <v>210</v>
      </c>
      <c r="AG117" s="51" t="s">
        <v>15</v>
      </c>
      <c r="AH117" s="199" t="s">
        <v>113</v>
      </c>
      <c r="AI117" s="144" t="s">
        <v>213</v>
      </c>
      <c r="AJ117" s="197" t="s">
        <v>203</v>
      </c>
      <c r="AK117" s="199" t="s">
        <v>114</v>
      </c>
      <c r="AL117" s="153" t="s">
        <v>144</v>
      </c>
      <c r="AM117" s="153" t="s">
        <v>163</v>
      </c>
    </row>
    <row r="118" spans="1:39" ht="71.099999999999994" customHeight="1" x14ac:dyDescent="0.25">
      <c r="A118" s="153"/>
      <c r="B118" s="153"/>
      <c r="C118" s="153"/>
      <c r="D118" s="153"/>
      <c r="E118" s="153"/>
      <c r="F118" s="153"/>
      <c r="G118" s="153"/>
      <c r="H118" s="153"/>
      <c r="I118" s="153"/>
      <c r="J118" s="51" t="s">
        <v>16</v>
      </c>
      <c r="K118" s="51" t="s">
        <v>17</v>
      </c>
      <c r="L118" s="153" t="s">
        <v>18</v>
      </c>
      <c r="M118" s="184"/>
      <c r="N118" s="153" t="s">
        <v>18</v>
      </c>
      <c r="O118" s="184"/>
      <c r="P118" s="153" t="s">
        <v>18</v>
      </c>
      <c r="Q118" s="184"/>
      <c r="R118" s="184"/>
      <c r="S118" s="184"/>
      <c r="T118" s="51" t="s">
        <v>25</v>
      </c>
      <c r="U118" s="51" t="s">
        <v>19</v>
      </c>
      <c r="V118" s="51" t="s">
        <v>20</v>
      </c>
      <c r="W118" s="51" t="s">
        <v>25</v>
      </c>
      <c r="X118" s="51" t="s">
        <v>19</v>
      </c>
      <c r="Y118" s="58" t="s">
        <v>104</v>
      </c>
      <c r="Z118" s="58" t="s">
        <v>24</v>
      </c>
      <c r="AA118" s="58" t="s">
        <v>218</v>
      </c>
      <c r="AB118" s="51" t="s">
        <v>58</v>
      </c>
      <c r="AC118" s="153"/>
      <c r="AD118" s="51" t="s">
        <v>94</v>
      </c>
      <c r="AE118" s="51" t="s">
        <v>18</v>
      </c>
      <c r="AF118" s="51" t="s">
        <v>95</v>
      </c>
      <c r="AG118" s="51" t="s">
        <v>73</v>
      </c>
      <c r="AH118" s="200"/>
      <c r="AI118" s="145"/>
      <c r="AJ118" s="198"/>
      <c r="AK118" s="200"/>
      <c r="AL118" s="153"/>
      <c r="AM118" s="153"/>
    </row>
    <row r="119" spans="1:39" ht="30" x14ac:dyDescent="0.25">
      <c r="A119" s="158" t="s">
        <v>54</v>
      </c>
      <c r="B119" s="59">
        <v>30</v>
      </c>
      <c r="C119" s="59">
        <v>3500</v>
      </c>
      <c r="D119" s="52"/>
      <c r="E119" s="67" t="s">
        <v>16</v>
      </c>
      <c r="F119" s="67" t="s">
        <v>22</v>
      </c>
      <c r="G119" s="68" t="s">
        <v>37</v>
      </c>
      <c r="H119" s="1"/>
      <c r="I119" s="1"/>
      <c r="J119" s="52"/>
      <c r="K119" s="52"/>
      <c r="L119" s="151"/>
      <c r="M119" s="152"/>
      <c r="N119" s="151"/>
      <c r="O119" s="152"/>
      <c r="P119" s="151"/>
      <c r="Q119" s="152"/>
      <c r="R119" s="52"/>
      <c r="S119" s="52"/>
      <c r="T119" s="52"/>
      <c r="U119" s="52"/>
      <c r="V119" s="52"/>
      <c r="W119" s="52"/>
      <c r="X119" s="52"/>
      <c r="Y119" s="57"/>
      <c r="Z119" s="57"/>
      <c r="AA119" s="57"/>
      <c r="AB119" s="113">
        <v>0</v>
      </c>
      <c r="AC119" s="69">
        <f>AB119*20</f>
        <v>0</v>
      </c>
      <c r="AD119" s="59">
        <f>C119*60*0.8</f>
        <v>168000</v>
      </c>
      <c r="AE119" s="115">
        <v>0</v>
      </c>
      <c r="AF119" s="59">
        <f>C119*60*0.2</f>
        <v>42000</v>
      </c>
      <c r="AG119" s="115">
        <v>0</v>
      </c>
      <c r="AH119" s="70">
        <f>AE119*AD119+AG119*AF119</f>
        <v>0</v>
      </c>
      <c r="AI119" s="115">
        <v>0</v>
      </c>
      <c r="AJ119" s="70">
        <f>AI119*20</f>
        <v>0</v>
      </c>
      <c r="AK119" s="70">
        <f>AC119+AH119+AJ119</f>
        <v>0</v>
      </c>
      <c r="AL119" s="71">
        <v>10</v>
      </c>
      <c r="AM119" s="118">
        <f>AK119*AL119</f>
        <v>0</v>
      </c>
    </row>
    <row r="120" spans="1:39" x14ac:dyDescent="0.25">
      <c r="A120" s="159"/>
      <c r="B120" s="73"/>
      <c r="C120" s="74"/>
      <c r="D120" s="74"/>
      <c r="E120" s="75"/>
      <c r="F120" s="76"/>
      <c r="G120" s="77" t="s">
        <v>23</v>
      </c>
      <c r="H120" s="1"/>
      <c r="I120" s="2"/>
      <c r="J120" s="78"/>
      <c r="K120" s="79"/>
      <c r="L120" s="154"/>
      <c r="M120" s="155"/>
      <c r="N120" s="154"/>
      <c r="O120" s="155"/>
      <c r="P120" s="154"/>
      <c r="Q120" s="155"/>
      <c r="R120" s="79"/>
      <c r="S120" s="79"/>
      <c r="T120" s="79"/>
      <c r="U120" s="79"/>
      <c r="V120" s="79"/>
      <c r="W120" s="79"/>
      <c r="X120" s="81"/>
      <c r="Y120" s="101"/>
      <c r="Z120" s="101"/>
      <c r="AA120" s="101"/>
      <c r="AB120" s="114">
        <v>0</v>
      </c>
      <c r="AC120" s="69">
        <f t="shared" ref="AC120:AC149" si="16">AB120*20</f>
        <v>0</v>
      </c>
      <c r="AD120" s="73"/>
      <c r="AE120" s="83"/>
      <c r="AF120" s="73"/>
      <c r="AG120" s="83"/>
      <c r="AH120" s="83"/>
      <c r="AI120" s="83"/>
      <c r="AJ120" s="110"/>
      <c r="AK120" s="110"/>
      <c r="AL120" s="103">
        <v>1</v>
      </c>
      <c r="AM120" s="118">
        <f>AC120*AL120</f>
        <v>0</v>
      </c>
    </row>
    <row r="121" spans="1:39" x14ac:dyDescent="0.25">
      <c r="A121" s="159"/>
      <c r="B121" s="85"/>
      <c r="C121" s="86"/>
      <c r="D121" s="86"/>
      <c r="E121" s="87"/>
      <c r="F121" s="88"/>
      <c r="G121" s="77" t="s">
        <v>38</v>
      </c>
      <c r="H121" s="1"/>
      <c r="I121" s="2"/>
      <c r="J121" s="89"/>
      <c r="K121" s="90"/>
      <c r="L121" s="156"/>
      <c r="M121" s="157"/>
      <c r="N121" s="156"/>
      <c r="O121" s="157"/>
      <c r="P121" s="156"/>
      <c r="Q121" s="157"/>
      <c r="R121" s="90"/>
      <c r="S121" s="90"/>
      <c r="T121" s="90"/>
      <c r="U121" s="90"/>
      <c r="V121" s="90"/>
      <c r="W121" s="90"/>
      <c r="X121" s="92"/>
      <c r="Y121" s="106"/>
      <c r="Z121" s="106"/>
      <c r="AA121" s="106"/>
      <c r="AB121" s="114">
        <v>0</v>
      </c>
      <c r="AC121" s="69">
        <f t="shared" si="16"/>
        <v>0</v>
      </c>
      <c r="AD121" s="85"/>
      <c r="AE121" s="93"/>
      <c r="AF121" s="85"/>
      <c r="AG121" s="93"/>
      <c r="AH121" s="93"/>
      <c r="AI121" s="93"/>
      <c r="AJ121" s="111"/>
      <c r="AK121" s="111"/>
      <c r="AL121" s="103">
        <v>1</v>
      </c>
      <c r="AM121" s="118">
        <f>AC121*AL121</f>
        <v>0</v>
      </c>
    </row>
    <row r="122" spans="1:39" x14ac:dyDescent="0.25">
      <c r="A122" s="158"/>
      <c r="B122" s="194" t="s">
        <v>129</v>
      </c>
      <c r="C122" s="192"/>
      <c r="D122" s="192"/>
      <c r="E122" s="192"/>
      <c r="F122" s="192"/>
      <c r="G122" s="161"/>
      <c r="H122" s="161"/>
      <c r="I122" s="161"/>
      <c r="J122" s="192"/>
      <c r="K122" s="192"/>
      <c r="L122" s="192"/>
      <c r="M122" s="192"/>
      <c r="N122" s="192"/>
      <c r="O122" s="192"/>
      <c r="P122" s="192"/>
      <c r="Q122" s="192"/>
      <c r="R122" s="192"/>
      <c r="S122" s="192"/>
      <c r="T122" s="192"/>
      <c r="U122" s="192"/>
      <c r="V122" s="192"/>
      <c r="W122" s="192"/>
      <c r="X122" s="192"/>
      <c r="Y122" s="192"/>
      <c r="Z122" s="192"/>
      <c r="AA122" s="192"/>
      <c r="AB122" s="161"/>
      <c r="AC122" s="161"/>
      <c r="AD122" s="192"/>
      <c r="AE122" s="192"/>
      <c r="AF122" s="192"/>
      <c r="AG122" s="192"/>
      <c r="AH122" s="192"/>
      <c r="AI122" s="192"/>
      <c r="AJ122" s="192"/>
      <c r="AK122" s="192"/>
      <c r="AL122" s="162"/>
      <c r="AM122" s="120">
        <f>AM119+AM120+AM121</f>
        <v>0</v>
      </c>
    </row>
    <row r="123" spans="1:39" ht="30" x14ac:dyDescent="0.25">
      <c r="A123" s="174" t="s">
        <v>55</v>
      </c>
      <c r="B123" s="95" t="s">
        <v>96</v>
      </c>
      <c r="C123" s="95">
        <v>6500</v>
      </c>
      <c r="D123" s="1"/>
      <c r="E123" s="121" t="s">
        <v>105</v>
      </c>
      <c r="F123" s="68" t="s">
        <v>27</v>
      </c>
      <c r="G123" s="68" t="s">
        <v>37</v>
      </c>
      <c r="H123" s="1"/>
      <c r="I123" s="1"/>
      <c r="J123" s="52"/>
      <c r="K123" s="52"/>
      <c r="L123" s="151"/>
      <c r="M123" s="152"/>
      <c r="N123" s="151"/>
      <c r="O123" s="152"/>
      <c r="P123" s="151"/>
      <c r="Q123" s="152"/>
      <c r="R123" s="52"/>
      <c r="S123" s="52"/>
      <c r="T123" s="52"/>
      <c r="U123" s="52"/>
      <c r="V123" s="52"/>
      <c r="W123" s="52"/>
      <c r="X123" s="52"/>
      <c r="Y123" s="57"/>
      <c r="Z123" s="57"/>
      <c r="AA123" s="57"/>
      <c r="AB123" s="113">
        <v>0</v>
      </c>
      <c r="AC123" s="69">
        <f t="shared" si="16"/>
        <v>0</v>
      </c>
      <c r="AD123" s="59">
        <f>C123*60*0.8</f>
        <v>312000</v>
      </c>
      <c r="AE123" s="115">
        <v>0</v>
      </c>
      <c r="AF123" s="59">
        <f>C123*60*0.2</f>
        <v>78000</v>
      </c>
      <c r="AG123" s="115">
        <v>0</v>
      </c>
      <c r="AH123" s="70">
        <f>AE123*AD123+AG123*AF123</f>
        <v>0</v>
      </c>
      <c r="AI123" s="115">
        <v>0</v>
      </c>
      <c r="AJ123" s="70">
        <f>AI123*20</f>
        <v>0</v>
      </c>
      <c r="AK123" s="70">
        <f>AC123+AH123+AJ123</f>
        <v>0</v>
      </c>
      <c r="AL123" s="71">
        <v>47</v>
      </c>
      <c r="AM123" s="118">
        <f>AK123*AL123</f>
        <v>0</v>
      </c>
    </row>
    <row r="124" spans="1:39" ht="30" x14ac:dyDescent="0.25">
      <c r="A124" s="175"/>
      <c r="B124" s="176"/>
      <c r="C124" s="177"/>
      <c r="D124" s="177"/>
      <c r="E124" s="177"/>
      <c r="F124" s="178"/>
      <c r="G124" s="68" t="s">
        <v>28</v>
      </c>
      <c r="H124" s="1"/>
      <c r="I124" s="2"/>
      <c r="J124" s="78"/>
      <c r="K124" s="79"/>
      <c r="L124" s="154"/>
      <c r="M124" s="155"/>
      <c r="N124" s="154"/>
      <c r="O124" s="155"/>
      <c r="P124" s="154"/>
      <c r="Q124" s="155"/>
      <c r="R124" s="79"/>
      <c r="S124" s="79"/>
      <c r="T124" s="79"/>
      <c r="U124" s="79"/>
      <c r="V124" s="79"/>
      <c r="W124" s="79"/>
      <c r="X124" s="81"/>
      <c r="Y124" s="101"/>
      <c r="Z124" s="101"/>
      <c r="AA124" s="101"/>
      <c r="AB124" s="113">
        <v>0</v>
      </c>
      <c r="AC124" s="82">
        <f t="shared" si="16"/>
        <v>0</v>
      </c>
      <c r="AD124" s="176"/>
      <c r="AE124" s="177"/>
      <c r="AF124" s="177"/>
      <c r="AG124" s="177"/>
      <c r="AH124" s="177"/>
      <c r="AI124" s="177"/>
      <c r="AJ124" s="177"/>
      <c r="AK124" s="102"/>
      <c r="AL124" s="103">
        <v>1</v>
      </c>
      <c r="AM124" s="118">
        <f>AC124*AL124</f>
        <v>0</v>
      </c>
    </row>
    <row r="125" spans="1:39" ht="30" x14ac:dyDescent="0.25">
      <c r="A125" s="175"/>
      <c r="B125" s="179"/>
      <c r="C125" s="180"/>
      <c r="D125" s="180"/>
      <c r="E125" s="180"/>
      <c r="F125" s="181"/>
      <c r="G125" s="68" t="s">
        <v>29</v>
      </c>
      <c r="H125" s="1"/>
      <c r="I125" s="2"/>
      <c r="J125" s="97"/>
      <c r="K125" s="98"/>
      <c r="L125" s="172"/>
      <c r="M125" s="173"/>
      <c r="N125" s="172"/>
      <c r="O125" s="173"/>
      <c r="P125" s="172"/>
      <c r="Q125" s="173"/>
      <c r="R125" s="98"/>
      <c r="S125" s="98"/>
      <c r="T125" s="98"/>
      <c r="U125" s="98"/>
      <c r="V125" s="98"/>
      <c r="W125" s="98"/>
      <c r="X125" s="100"/>
      <c r="Y125" s="104"/>
      <c r="Z125" s="104"/>
      <c r="AA125" s="104"/>
      <c r="AB125" s="113">
        <v>0</v>
      </c>
      <c r="AC125" s="82">
        <f t="shared" si="16"/>
        <v>0</v>
      </c>
      <c r="AD125" s="179"/>
      <c r="AE125" s="180"/>
      <c r="AF125" s="180"/>
      <c r="AG125" s="180"/>
      <c r="AH125" s="180"/>
      <c r="AI125" s="180"/>
      <c r="AJ125" s="180"/>
      <c r="AK125" s="105"/>
      <c r="AL125" s="103">
        <v>1</v>
      </c>
      <c r="AM125" s="118">
        <f>AC125*AL125</f>
        <v>0</v>
      </c>
    </row>
    <row r="126" spans="1:39" ht="30" x14ac:dyDescent="0.25">
      <c r="A126" s="175"/>
      <c r="B126" s="179"/>
      <c r="C126" s="180"/>
      <c r="D126" s="180"/>
      <c r="E126" s="180"/>
      <c r="F126" s="181"/>
      <c r="G126" s="68" t="s">
        <v>30</v>
      </c>
      <c r="H126" s="1"/>
      <c r="I126" s="2"/>
      <c r="J126" s="97"/>
      <c r="K126" s="98"/>
      <c r="L126" s="172"/>
      <c r="M126" s="173"/>
      <c r="N126" s="172"/>
      <c r="O126" s="173"/>
      <c r="P126" s="172"/>
      <c r="Q126" s="173"/>
      <c r="R126" s="98"/>
      <c r="S126" s="98"/>
      <c r="T126" s="98"/>
      <c r="U126" s="98"/>
      <c r="V126" s="98"/>
      <c r="W126" s="98"/>
      <c r="X126" s="100"/>
      <c r="Y126" s="104"/>
      <c r="Z126" s="104"/>
      <c r="AA126" s="104"/>
      <c r="AB126" s="113">
        <v>0</v>
      </c>
      <c r="AC126" s="82">
        <f t="shared" si="16"/>
        <v>0</v>
      </c>
      <c r="AD126" s="179"/>
      <c r="AE126" s="180"/>
      <c r="AF126" s="180"/>
      <c r="AG126" s="180"/>
      <c r="AH126" s="180"/>
      <c r="AI126" s="180"/>
      <c r="AJ126" s="180"/>
      <c r="AK126" s="105"/>
      <c r="AL126" s="103">
        <v>1</v>
      </c>
      <c r="AM126" s="118">
        <f>AC126*AL126</f>
        <v>0</v>
      </c>
    </row>
    <row r="127" spans="1:39" x14ac:dyDescent="0.25">
      <c r="A127" s="175"/>
      <c r="B127" s="179"/>
      <c r="C127" s="180"/>
      <c r="D127" s="180"/>
      <c r="E127" s="180"/>
      <c r="F127" s="181"/>
      <c r="G127" s="68" t="s">
        <v>31</v>
      </c>
      <c r="H127" s="1"/>
      <c r="I127" s="2"/>
      <c r="J127" s="97"/>
      <c r="K127" s="98"/>
      <c r="L127" s="172"/>
      <c r="M127" s="173"/>
      <c r="N127" s="172"/>
      <c r="O127" s="173"/>
      <c r="P127" s="172"/>
      <c r="Q127" s="173"/>
      <c r="R127" s="98"/>
      <c r="S127" s="98"/>
      <c r="T127" s="98"/>
      <c r="U127" s="98"/>
      <c r="V127" s="98"/>
      <c r="W127" s="98"/>
      <c r="X127" s="100"/>
      <c r="Y127" s="104"/>
      <c r="Z127" s="104"/>
      <c r="AA127" s="104"/>
      <c r="AB127" s="113">
        <v>0</v>
      </c>
      <c r="AC127" s="82">
        <f t="shared" si="16"/>
        <v>0</v>
      </c>
      <c r="AD127" s="179"/>
      <c r="AE127" s="180"/>
      <c r="AF127" s="180"/>
      <c r="AG127" s="180"/>
      <c r="AH127" s="180"/>
      <c r="AI127" s="180"/>
      <c r="AJ127" s="180"/>
      <c r="AK127" s="105"/>
      <c r="AL127" s="103">
        <v>1</v>
      </c>
      <c r="AM127" s="118">
        <f>AC127*AL127</f>
        <v>0</v>
      </c>
    </row>
    <row r="128" spans="1:39" x14ac:dyDescent="0.25">
      <c r="A128" s="175"/>
      <c r="B128" s="179"/>
      <c r="C128" s="180"/>
      <c r="D128" s="180"/>
      <c r="E128" s="180"/>
      <c r="F128" s="181"/>
      <c r="G128" s="68" t="s">
        <v>23</v>
      </c>
      <c r="H128" s="1"/>
      <c r="I128" s="2"/>
      <c r="J128" s="89"/>
      <c r="K128" s="90"/>
      <c r="L128" s="156"/>
      <c r="M128" s="157"/>
      <c r="N128" s="156"/>
      <c r="O128" s="157"/>
      <c r="P128" s="156"/>
      <c r="Q128" s="157"/>
      <c r="R128" s="90"/>
      <c r="S128" s="90"/>
      <c r="T128" s="90"/>
      <c r="U128" s="90"/>
      <c r="V128" s="90"/>
      <c r="W128" s="90"/>
      <c r="X128" s="92"/>
      <c r="Y128" s="106"/>
      <c r="Z128" s="106"/>
      <c r="AA128" s="106"/>
      <c r="AB128" s="113">
        <v>0</v>
      </c>
      <c r="AC128" s="82">
        <f t="shared" si="16"/>
        <v>0</v>
      </c>
      <c r="AD128" s="182"/>
      <c r="AE128" s="183"/>
      <c r="AF128" s="183"/>
      <c r="AG128" s="183"/>
      <c r="AH128" s="183"/>
      <c r="AI128" s="183"/>
      <c r="AJ128" s="183"/>
      <c r="AK128" s="107"/>
      <c r="AL128" s="103">
        <v>1</v>
      </c>
      <c r="AM128" s="118">
        <f>AC128*AL128</f>
        <v>0</v>
      </c>
    </row>
    <row r="129" spans="1:39" x14ac:dyDescent="0.25">
      <c r="A129" s="175"/>
      <c r="B129" s="194" t="s">
        <v>130</v>
      </c>
      <c r="C129" s="192"/>
      <c r="D129" s="192"/>
      <c r="E129" s="192"/>
      <c r="F129" s="192"/>
      <c r="G129" s="161"/>
      <c r="H129" s="161"/>
      <c r="I129" s="161"/>
      <c r="J129" s="192"/>
      <c r="K129" s="192"/>
      <c r="L129" s="192"/>
      <c r="M129" s="192"/>
      <c r="N129" s="192"/>
      <c r="O129" s="192"/>
      <c r="P129" s="192"/>
      <c r="Q129" s="192"/>
      <c r="R129" s="192"/>
      <c r="S129" s="192"/>
      <c r="T129" s="192"/>
      <c r="U129" s="192"/>
      <c r="V129" s="192"/>
      <c r="W129" s="192"/>
      <c r="X129" s="192"/>
      <c r="Y129" s="192"/>
      <c r="Z129" s="192"/>
      <c r="AA129" s="192"/>
      <c r="AB129" s="161"/>
      <c r="AC129" s="161"/>
      <c r="AD129" s="192"/>
      <c r="AE129" s="192"/>
      <c r="AF129" s="192"/>
      <c r="AG129" s="192"/>
      <c r="AH129" s="192"/>
      <c r="AI129" s="192"/>
      <c r="AJ129" s="192"/>
      <c r="AK129" s="192"/>
      <c r="AL129" s="162"/>
      <c r="AM129" s="120">
        <f>AM123+AM124+AM125+AM126+AM127+AM128</f>
        <v>0</v>
      </c>
    </row>
    <row r="130" spans="1:39" ht="60" x14ac:dyDescent="0.25">
      <c r="A130" s="174" t="s">
        <v>56</v>
      </c>
      <c r="B130" s="95" t="s">
        <v>97</v>
      </c>
      <c r="C130" s="95">
        <v>15000</v>
      </c>
      <c r="D130" s="1"/>
      <c r="E130" s="121" t="s">
        <v>105</v>
      </c>
      <c r="F130" s="68" t="s">
        <v>110</v>
      </c>
      <c r="G130" s="68" t="s">
        <v>37</v>
      </c>
      <c r="H130" s="1"/>
      <c r="I130" s="1"/>
      <c r="J130" s="52"/>
      <c r="K130" s="52"/>
      <c r="L130" s="151"/>
      <c r="M130" s="152"/>
      <c r="N130" s="151"/>
      <c r="O130" s="152"/>
      <c r="P130" s="151"/>
      <c r="Q130" s="152"/>
      <c r="R130" s="52"/>
      <c r="S130" s="52"/>
      <c r="T130" s="52"/>
      <c r="U130" s="52"/>
      <c r="V130" s="52"/>
      <c r="W130" s="52"/>
      <c r="X130" s="52"/>
      <c r="Y130" s="57"/>
      <c r="Z130" s="57"/>
      <c r="AA130" s="57"/>
      <c r="AB130" s="113">
        <v>0</v>
      </c>
      <c r="AC130" s="69">
        <f t="shared" si="16"/>
        <v>0</v>
      </c>
      <c r="AD130" s="59">
        <f>C130*60*0.8</f>
        <v>720000</v>
      </c>
      <c r="AE130" s="115">
        <v>0</v>
      </c>
      <c r="AF130" s="59">
        <f>C130*60*0.2</f>
        <v>180000</v>
      </c>
      <c r="AG130" s="115">
        <v>0</v>
      </c>
      <c r="AH130" s="70">
        <f>AE130*AD130+AG130*AF130</f>
        <v>0</v>
      </c>
      <c r="AI130" s="115">
        <v>0</v>
      </c>
      <c r="AJ130" s="70">
        <f>AI130*20</f>
        <v>0</v>
      </c>
      <c r="AK130" s="70">
        <f>AC130+AH130+AJ130</f>
        <v>0</v>
      </c>
      <c r="AL130" s="71">
        <v>51</v>
      </c>
      <c r="AM130" s="118">
        <f>AK130*AL130</f>
        <v>0</v>
      </c>
    </row>
    <row r="131" spans="1:39" ht="30" x14ac:dyDescent="0.25">
      <c r="A131" s="175"/>
      <c r="B131" s="176"/>
      <c r="C131" s="177"/>
      <c r="D131" s="177"/>
      <c r="E131" s="177"/>
      <c r="F131" s="178"/>
      <c r="G131" s="68" t="s">
        <v>29</v>
      </c>
      <c r="H131" s="1"/>
      <c r="I131" s="2"/>
      <c r="J131" s="78"/>
      <c r="K131" s="79"/>
      <c r="L131" s="154"/>
      <c r="M131" s="155"/>
      <c r="N131" s="154"/>
      <c r="O131" s="155"/>
      <c r="P131" s="154"/>
      <c r="Q131" s="155"/>
      <c r="R131" s="79"/>
      <c r="S131" s="79"/>
      <c r="T131" s="79"/>
      <c r="U131" s="79"/>
      <c r="V131" s="79"/>
      <c r="W131" s="79"/>
      <c r="X131" s="81"/>
      <c r="Y131" s="101"/>
      <c r="Z131" s="101"/>
      <c r="AA131" s="101"/>
      <c r="AB131" s="113">
        <v>0</v>
      </c>
      <c r="AC131" s="82">
        <f t="shared" si="16"/>
        <v>0</v>
      </c>
      <c r="AD131" s="176"/>
      <c r="AE131" s="177"/>
      <c r="AF131" s="177"/>
      <c r="AG131" s="177"/>
      <c r="AH131" s="177"/>
      <c r="AI131" s="177"/>
      <c r="AJ131" s="177"/>
      <c r="AK131" s="102"/>
      <c r="AL131" s="103">
        <v>1</v>
      </c>
      <c r="AM131" s="118">
        <f>AC131*AL131</f>
        <v>0</v>
      </c>
    </row>
    <row r="132" spans="1:39" ht="30" x14ac:dyDescent="0.25">
      <c r="A132" s="175"/>
      <c r="B132" s="179"/>
      <c r="C132" s="180"/>
      <c r="D132" s="180"/>
      <c r="E132" s="180"/>
      <c r="F132" s="181"/>
      <c r="G132" s="68" t="s">
        <v>30</v>
      </c>
      <c r="H132" s="1"/>
      <c r="I132" s="2"/>
      <c r="J132" s="97"/>
      <c r="K132" s="98"/>
      <c r="L132" s="172"/>
      <c r="M132" s="173"/>
      <c r="N132" s="172"/>
      <c r="O132" s="173"/>
      <c r="P132" s="172"/>
      <c r="Q132" s="173"/>
      <c r="R132" s="98"/>
      <c r="S132" s="98"/>
      <c r="T132" s="98"/>
      <c r="U132" s="98"/>
      <c r="V132" s="98"/>
      <c r="W132" s="98"/>
      <c r="X132" s="100"/>
      <c r="Y132" s="104"/>
      <c r="Z132" s="104"/>
      <c r="AA132" s="104"/>
      <c r="AB132" s="113">
        <v>0</v>
      </c>
      <c r="AC132" s="82">
        <f t="shared" si="16"/>
        <v>0</v>
      </c>
      <c r="AD132" s="179"/>
      <c r="AE132" s="180"/>
      <c r="AF132" s="180"/>
      <c r="AG132" s="180"/>
      <c r="AH132" s="180"/>
      <c r="AI132" s="180"/>
      <c r="AJ132" s="180"/>
      <c r="AK132" s="105"/>
      <c r="AL132" s="103">
        <v>1</v>
      </c>
      <c r="AM132" s="118">
        <f>AC132*AL132</f>
        <v>0</v>
      </c>
    </row>
    <row r="133" spans="1:39" x14ac:dyDescent="0.25">
      <c r="A133" s="175"/>
      <c r="B133" s="179"/>
      <c r="C133" s="180"/>
      <c r="D133" s="180"/>
      <c r="E133" s="180"/>
      <c r="F133" s="181"/>
      <c r="G133" s="68" t="s">
        <v>31</v>
      </c>
      <c r="H133" s="1"/>
      <c r="I133" s="2"/>
      <c r="J133" s="97"/>
      <c r="K133" s="98"/>
      <c r="L133" s="172"/>
      <c r="M133" s="173"/>
      <c r="N133" s="172"/>
      <c r="O133" s="173"/>
      <c r="P133" s="172"/>
      <c r="Q133" s="173"/>
      <c r="R133" s="98"/>
      <c r="S133" s="98"/>
      <c r="T133" s="98"/>
      <c r="U133" s="98"/>
      <c r="V133" s="98"/>
      <c r="W133" s="98"/>
      <c r="X133" s="100"/>
      <c r="Y133" s="104"/>
      <c r="Z133" s="104"/>
      <c r="AA133" s="104"/>
      <c r="AB133" s="113">
        <v>0</v>
      </c>
      <c r="AC133" s="82">
        <f t="shared" si="16"/>
        <v>0</v>
      </c>
      <c r="AD133" s="179"/>
      <c r="AE133" s="180"/>
      <c r="AF133" s="180"/>
      <c r="AG133" s="180"/>
      <c r="AH133" s="180"/>
      <c r="AI133" s="180"/>
      <c r="AJ133" s="180"/>
      <c r="AK133" s="105"/>
      <c r="AL133" s="103">
        <v>1</v>
      </c>
      <c r="AM133" s="118">
        <f>AC133*AL133</f>
        <v>0</v>
      </c>
    </row>
    <row r="134" spans="1:39" x14ac:dyDescent="0.25">
      <c r="A134" s="175"/>
      <c r="B134" s="179"/>
      <c r="C134" s="180"/>
      <c r="D134" s="180"/>
      <c r="E134" s="180"/>
      <c r="F134" s="181"/>
      <c r="G134" s="68" t="s">
        <v>23</v>
      </c>
      <c r="H134" s="1"/>
      <c r="I134" s="2"/>
      <c r="J134" s="97"/>
      <c r="K134" s="98"/>
      <c r="L134" s="172"/>
      <c r="M134" s="173"/>
      <c r="N134" s="172"/>
      <c r="O134" s="173"/>
      <c r="P134" s="172"/>
      <c r="Q134" s="173"/>
      <c r="R134" s="98"/>
      <c r="S134" s="98"/>
      <c r="T134" s="98"/>
      <c r="U134" s="98"/>
      <c r="V134" s="98"/>
      <c r="W134" s="98"/>
      <c r="X134" s="100"/>
      <c r="Y134" s="104"/>
      <c r="Z134" s="104"/>
      <c r="AA134" s="104"/>
      <c r="AB134" s="113">
        <v>0</v>
      </c>
      <c r="AC134" s="82">
        <f t="shared" si="16"/>
        <v>0</v>
      </c>
      <c r="AD134" s="179"/>
      <c r="AE134" s="180"/>
      <c r="AF134" s="180"/>
      <c r="AG134" s="180"/>
      <c r="AH134" s="180"/>
      <c r="AI134" s="180"/>
      <c r="AJ134" s="180"/>
      <c r="AK134" s="105"/>
      <c r="AL134" s="103">
        <v>1</v>
      </c>
      <c r="AM134" s="118">
        <f>AC134*AL134</f>
        <v>0</v>
      </c>
    </row>
    <row r="135" spans="1:39" x14ac:dyDescent="0.25">
      <c r="A135" s="175"/>
      <c r="B135" s="179"/>
      <c r="C135" s="180"/>
      <c r="D135" s="180"/>
      <c r="E135" s="180"/>
      <c r="F135" s="181"/>
      <c r="G135" s="68" t="s">
        <v>32</v>
      </c>
      <c r="H135" s="1"/>
      <c r="I135" s="2"/>
      <c r="J135" s="89"/>
      <c r="K135" s="90"/>
      <c r="L135" s="156"/>
      <c r="M135" s="157"/>
      <c r="N135" s="156"/>
      <c r="O135" s="157"/>
      <c r="P135" s="156"/>
      <c r="Q135" s="157"/>
      <c r="R135" s="90"/>
      <c r="S135" s="90"/>
      <c r="T135" s="90"/>
      <c r="U135" s="90"/>
      <c r="V135" s="90"/>
      <c r="W135" s="90"/>
      <c r="X135" s="92"/>
      <c r="Y135" s="106"/>
      <c r="Z135" s="106"/>
      <c r="AA135" s="106"/>
      <c r="AB135" s="113">
        <v>0</v>
      </c>
      <c r="AC135" s="82">
        <f t="shared" si="16"/>
        <v>0</v>
      </c>
      <c r="AD135" s="182"/>
      <c r="AE135" s="183"/>
      <c r="AF135" s="183"/>
      <c r="AG135" s="183"/>
      <c r="AH135" s="183"/>
      <c r="AI135" s="183"/>
      <c r="AJ135" s="183"/>
      <c r="AK135" s="107"/>
      <c r="AL135" s="103">
        <v>1</v>
      </c>
      <c r="AM135" s="118">
        <f>AC135*AL135</f>
        <v>0</v>
      </c>
    </row>
    <row r="136" spans="1:39" x14ac:dyDescent="0.25">
      <c r="A136" s="175"/>
      <c r="B136" s="160" t="s">
        <v>131</v>
      </c>
      <c r="C136" s="161"/>
      <c r="D136" s="161"/>
      <c r="E136" s="161"/>
      <c r="F136" s="161"/>
      <c r="G136" s="161"/>
      <c r="H136" s="161"/>
      <c r="I136" s="161"/>
      <c r="J136" s="161"/>
      <c r="K136" s="161"/>
      <c r="L136" s="161"/>
      <c r="M136" s="161"/>
      <c r="N136" s="161"/>
      <c r="O136" s="161"/>
      <c r="P136" s="161"/>
      <c r="Q136" s="161"/>
      <c r="R136" s="161"/>
      <c r="S136" s="161"/>
      <c r="T136" s="161"/>
      <c r="U136" s="161"/>
      <c r="V136" s="161"/>
      <c r="W136" s="161"/>
      <c r="X136" s="161"/>
      <c r="Y136" s="161"/>
      <c r="Z136" s="161"/>
      <c r="AA136" s="161"/>
      <c r="AB136" s="161"/>
      <c r="AC136" s="161"/>
      <c r="AD136" s="192"/>
      <c r="AE136" s="192"/>
      <c r="AF136" s="192"/>
      <c r="AG136" s="192"/>
      <c r="AH136" s="192"/>
      <c r="AI136" s="192"/>
      <c r="AJ136" s="192"/>
      <c r="AK136" s="161"/>
      <c r="AL136" s="162"/>
      <c r="AM136" s="120">
        <f>AM130+AM131+AM132+AM133+AM134+AM135</f>
        <v>0</v>
      </c>
    </row>
    <row r="137" spans="1:39" ht="60" x14ac:dyDescent="0.25">
      <c r="A137" s="174" t="s">
        <v>57</v>
      </c>
      <c r="B137" s="95" t="s">
        <v>98</v>
      </c>
      <c r="C137" s="95">
        <v>15000</v>
      </c>
      <c r="D137" s="1"/>
      <c r="E137" s="121" t="s">
        <v>105</v>
      </c>
      <c r="F137" s="68" t="s">
        <v>33</v>
      </c>
      <c r="G137" s="68" t="s">
        <v>37</v>
      </c>
      <c r="H137" s="1"/>
      <c r="I137" s="1"/>
      <c r="J137" s="52"/>
      <c r="K137" s="52"/>
      <c r="L137" s="151"/>
      <c r="M137" s="152"/>
      <c r="N137" s="151"/>
      <c r="O137" s="152"/>
      <c r="P137" s="151"/>
      <c r="Q137" s="152"/>
      <c r="R137" s="52"/>
      <c r="S137" s="52"/>
      <c r="T137" s="52"/>
      <c r="U137" s="52"/>
      <c r="V137" s="52"/>
      <c r="W137" s="52"/>
      <c r="X137" s="52"/>
      <c r="Y137" s="57"/>
      <c r="Z137" s="57"/>
      <c r="AA137" s="57"/>
      <c r="AB137" s="113">
        <v>0</v>
      </c>
      <c r="AC137" s="69">
        <f t="shared" si="16"/>
        <v>0</v>
      </c>
      <c r="AD137" s="59">
        <f>C137*60*0.8</f>
        <v>720000</v>
      </c>
      <c r="AE137" s="115">
        <v>0</v>
      </c>
      <c r="AF137" s="59">
        <f>C137*60*0.2</f>
        <v>180000</v>
      </c>
      <c r="AG137" s="115">
        <v>0</v>
      </c>
      <c r="AH137" s="70">
        <f>AE137*AD137+AG137*AF137</f>
        <v>0</v>
      </c>
      <c r="AI137" s="115">
        <v>0</v>
      </c>
      <c r="AJ137" s="70">
        <f>AI137*20</f>
        <v>0</v>
      </c>
      <c r="AK137" s="70">
        <f>AC137+AH137+AJ137</f>
        <v>0</v>
      </c>
      <c r="AL137" s="71">
        <v>86</v>
      </c>
      <c r="AM137" s="118">
        <f>AK137*AL137</f>
        <v>0</v>
      </c>
    </row>
    <row r="138" spans="1:39" ht="30" x14ac:dyDescent="0.25">
      <c r="A138" s="175"/>
      <c r="B138" s="176"/>
      <c r="C138" s="177"/>
      <c r="D138" s="177"/>
      <c r="E138" s="177"/>
      <c r="F138" s="178"/>
      <c r="G138" s="68" t="s">
        <v>29</v>
      </c>
      <c r="H138" s="1"/>
      <c r="I138" s="2"/>
      <c r="J138" s="78"/>
      <c r="K138" s="79"/>
      <c r="L138" s="154"/>
      <c r="M138" s="155"/>
      <c r="N138" s="154"/>
      <c r="O138" s="155"/>
      <c r="P138" s="154"/>
      <c r="Q138" s="155"/>
      <c r="R138" s="79"/>
      <c r="S138" s="79"/>
      <c r="T138" s="79"/>
      <c r="U138" s="79"/>
      <c r="V138" s="79"/>
      <c r="W138" s="79"/>
      <c r="X138" s="81"/>
      <c r="Y138" s="101"/>
      <c r="Z138" s="101"/>
      <c r="AA138" s="101"/>
      <c r="AB138" s="113">
        <v>0</v>
      </c>
      <c r="AC138" s="82">
        <f t="shared" si="16"/>
        <v>0</v>
      </c>
      <c r="AD138" s="176"/>
      <c r="AE138" s="177"/>
      <c r="AF138" s="177"/>
      <c r="AG138" s="177"/>
      <c r="AH138" s="177"/>
      <c r="AI138" s="177"/>
      <c r="AJ138" s="177"/>
      <c r="AK138" s="102"/>
      <c r="AL138" s="103">
        <v>2</v>
      </c>
      <c r="AM138" s="118">
        <f>AC138*AL138</f>
        <v>0</v>
      </c>
    </row>
    <row r="139" spans="1:39" ht="30" x14ac:dyDescent="0.25">
      <c r="A139" s="175"/>
      <c r="B139" s="179"/>
      <c r="C139" s="180"/>
      <c r="D139" s="180"/>
      <c r="E139" s="180"/>
      <c r="F139" s="181"/>
      <c r="G139" s="68" t="s">
        <v>30</v>
      </c>
      <c r="H139" s="1"/>
      <c r="I139" s="2"/>
      <c r="J139" s="97"/>
      <c r="K139" s="98"/>
      <c r="L139" s="172"/>
      <c r="M139" s="173"/>
      <c r="N139" s="172"/>
      <c r="O139" s="173"/>
      <c r="P139" s="172"/>
      <c r="Q139" s="173"/>
      <c r="R139" s="98"/>
      <c r="S139" s="98"/>
      <c r="T139" s="98"/>
      <c r="U139" s="98"/>
      <c r="V139" s="98"/>
      <c r="W139" s="98"/>
      <c r="X139" s="100"/>
      <c r="Y139" s="104"/>
      <c r="Z139" s="104"/>
      <c r="AA139" s="104"/>
      <c r="AB139" s="113">
        <v>0</v>
      </c>
      <c r="AC139" s="82">
        <f t="shared" si="16"/>
        <v>0</v>
      </c>
      <c r="AD139" s="179"/>
      <c r="AE139" s="180"/>
      <c r="AF139" s="180"/>
      <c r="AG139" s="180"/>
      <c r="AH139" s="180"/>
      <c r="AI139" s="180"/>
      <c r="AJ139" s="180"/>
      <c r="AK139" s="105"/>
      <c r="AL139" s="103">
        <v>2</v>
      </c>
      <c r="AM139" s="118">
        <f t="shared" ref="AM139:AM142" si="17">AC139*AL139</f>
        <v>0</v>
      </c>
    </row>
    <row r="140" spans="1:39" x14ac:dyDescent="0.25">
      <c r="A140" s="175"/>
      <c r="B140" s="179"/>
      <c r="C140" s="180"/>
      <c r="D140" s="180"/>
      <c r="E140" s="180"/>
      <c r="F140" s="181"/>
      <c r="G140" s="68" t="s">
        <v>31</v>
      </c>
      <c r="H140" s="1"/>
      <c r="I140" s="2"/>
      <c r="J140" s="97"/>
      <c r="K140" s="98"/>
      <c r="L140" s="172"/>
      <c r="M140" s="173"/>
      <c r="N140" s="172"/>
      <c r="O140" s="173"/>
      <c r="P140" s="172"/>
      <c r="Q140" s="173"/>
      <c r="R140" s="98"/>
      <c r="S140" s="98"/>
      <c r="T140" s="98"/>
      <c r="U140" s="98"/>
      <c r="V140" s="98"/>
      <c r="W140" s="98"/>
      <c r="X140" s="100"/>
      <c r="Y140" s="104"/>
      <c r="Z140" s="104"/>
      <c r="AA140" s="104"/>
      <c r="AB140" s="113">
        <v>0</v>
      </c>
      <c r="AC140" s="82">
        <f t="shared" si="16"/>
        <v>0</v>
      </c>
      <c r="AD140" s="179"/>
      <c r="AE140" s="180"/>
      <c r="AF140" s="180"/>
      <c r="AG140" s="180"/>
      <c r="AH140" s="180"/>
      <c r="AI140" s="180"/>
      <c r="AJ140" s="180"/>
      <c r="AK140" s="105"/>
      <c r="AL140" s="103">
        <v>2</v>
      </c>
      <c r="AM140" s="118">
        <f t="shared" si="17"/>
        <v>0</v>
      </c>
    </row>
    <row r="141" spans="1:39" x14ac:dyDescent="0.25">
      <c r="A141" s="175"/>
      <c r="B141" s="179"/>
      <c r="C141" s="180"/>
      <c r="D141" s="180"/>
      <c r="E141" s="180"/>
      <c r="F141" s="181"/>
      <c r="G141" s="68" t="s">
        <v>23</v>
      </c>
      <c r="H141" s="1"/>
      <c r="I141" s="2"/>
      <c r="J141" s="97"/>
      <c r="K141" s="98"/>
      <c r="L141" s="172"/>
      <c r="M141" s="173"/>
      <c r="N141" s="172"/>
      <c r="O141" s="173"/>
      <c r="P141" s="172"/>
      <c r="Q141" s="173"/>
      <c r="R141" s="98"/>
      <c r="S141" s="98"/>
      <c r="T141" s="98"/>
      <c r="U141" s="98"/>
      <c r="V141" s="98"/>
      <c r="W141" s="98"/>
      <c r="X141" s="100"/>
      <c r="Y141" s="104"/>
      <c r="Z141" s="104"/>
      <c r="AA141" s="104"/>
      <c r="AB141" s="113">
        <v>0</v>
      </c>
      <c r="AC141" s="82">
        <f t="shared" si="16"/>
        <v>0</v>
      </c>
      <c r="AD141" s="179"/>
      <c r="AE141" s="180"/>
      <c r="AF141" s="180"/>
      <c r="AG141" s="180"/>
      <c r="AH141" s="180"/>
      <c r="AI141" s="180"/>
      <c r="AJ141" s="180"/>
      <c r="AK141" s="105"/>
      <c r="AL141" s="103">
        <v>2</v>
      </c>
      <c r="AM141" s="118">
        <f t="shared" si="17"/>
        <v>0</v>
      </c>
    </row>
    <row r="142" spans="1:39" x14ac:dyDescent="0.25">
      <c r="A142" s="175"/>
      <c r="B142" s="179"/>
      <c r="C142" s="180"/>
      <c r="D142" s="180"/>
      <c r="E142" s="180"/>
      <c r="F142" s="181"/>
      <c r="G142" s="68" t="s">
        <v>32</v>
      </c>
      <c r="H142" s="1"/>
      <c r="I142" s="2"/>
      <c r="J142" s="89"/>
      <c r="K142" s="90"/>
      <c r="L142" s="156"/>
      <c r="M142" s="157"/>
      <c r="N142" s="156"/>
      <c r="O142" s="157"/>
      <c r="P142" s="156"/>
      <c r="Q142" s="157"/>
      <c r="R142" s="90"/>
      <c r="S142" s="90"/>
      <c r="T142" s="90"/>
      <c r="U142" s="90"/>
      <c r="V142" s="90"/>
      <c r="W142" s="90"/>
      <c r="X142" s="92"/>
      <c r="Y142" s="106"/>
      <c r="Z142" s="106"/>
      <c r="AA142" s="106"/>
      <c r="AB142" s="113">
        <v>0</v>
      </c>
      <c r="AC142" s="82">
        <f t="shared" si="16"/>
        <v>0</v>
      </c>
      <c r="AD142" s="182"/>
      <c r="AE142" s="183"/>
      <c r="AF142" s="183"/>
      <c r="AG142" s="183"/>
      <c r="AH142" s="183"/>
      <c r="AI142" s="183"/>
      <c r="AJ142" s="183"/>
      <c r="AK142" s="107"/>
      <c r="AL142" s="103">
        <v>1</v>
      </c>
      <c r="AM142" s="118">
        <f t="shared" si="17"/>
        <v>0</v>
      </c>
    </row>
    <row r="143" spans="1:39" x14ac:dyDescent="0.25">
      <c r="A143" s="175"/>
      <c r="B143" s="160" t="s">
        <v>132</v>
      </c>
      <c r="C143" s="161"/>
      <c r="D143" s="161"/>
      <c r="E143" s="161"/>
      <c r="F143" s="161"/>
      <c r="G143" s="161"/>
      <c r="H143" s="161"/>
      <c r="I143" s="161"/>
      <c r="J143" s="161"/>
      <c r="K143" s="161"/>
      <c r="L143" s="161"/>
      <c r="M143" s="161"/>
      <c r="N143" s="161"/>
      <c r="O143" s="161"/>
      <c r="P143" s="161"/>
      <c r="Q143" s="161"/>
      <c r="R143" s="161"/>
      <c r="S143" s="161"/>
      <c r="T143" s="161"/>
      <c r="U143" s="161"/>
      <c r="V143" s="161"/>
      <c r="W143" s="161"/>
      <c r="X143" s="161"/>
      <c r="Y143" s="161"/>
      <c r="Z143" s="161"/>
      <c r="AA143" s="161"/>
      <c r="AB143" s="161"/>
      <c r="AC143" s="161"/>
      <c r="AD143" s="192"/>
      <c r="AE143" s="192"/>
      <c r="AF143" s="192"/>
      <c r="AG143" s="192"/>
      <c r="AH143" s="192"/>
      <c r="AI143" s="192"/>
      <c r="AJ143" s="192"/>
      <c r="AK143" s="161"/>
      <c r="AL143" s="162"/>
      <c r="AM143" s="120">
        <f>AM137+AM138+AM139+AM140+AM141+AM142</f>
        <v>0</v>
      </c>
    </row>
    <row r="144" spans="1:39" ht="60" x14ac:dyDescent="0.25">
      <c r="A144" s="174" t="s">
        <v>60</v>
      </c>
      <c r="B144" s="95" t="s">
        <v>99</v>
      </c>
      <c r="C144" s="95">
        <v>25000</v>
      </c>
      <c r="D144" s="1"/>
      <c r="E144" s="121" t="s">
        <v>105</v>
      </c>
      <c r="F144" s="68" t="s">
        <v>34</v>
      </c>
      <c r="G144" s="68" t="s">
        <v>37</v>
      </c>
      <c r="H144" s="1"/>
      <c r="I144" s="1"/>
      <c r="J144" s="52"/>
      <c r="K144" s="52"/>
      <c r="L144" s="151"/>
      <c r="M144" s="152"/>
      <c r="N144" s="151"/>
      <c r="O144" s="152"/>
      <c r="P144" s="151"/>
      <c r="Q144" s="152"/>
      <c r="R144" s="52"/>
      <c r="S144" s="52"/>
      <c r="T144" s="52"/>
      <c r="U144" s="52"/>
      <c r="V144" s="52"/>
      <c r="W144" s="52"/>
      <c r="X144" s="52"/>
      <c r="Y144" s="57"/>
      <c r="Z144" s="57"/>
      <c r="AA144" s="57"/>
      <c r="AB144" s="113">
        <v>0</v>
      </c>
      <c r="AC144" s="69">
        <f t="shared" si="16"/>
        <v>0</v>
      </c>
      <c r="AD144" s="59">
        <f>C144*60*0.8</f>
        <v>1200000</v>
      </c>
      <c r="AE144" s="115">
        <v>0</v>
      </c>
      <c r="AF144" s="59">
        <f>C144*60*0.2</f>
        <v>300000</v>
      </c>
      <c r="AG144" s="115">
        <v>0</v>
      </c>
      <c r="AH144" s="70">
        <f>AE144*AD144+AG144*AF144</f>
        <v>0</v>
      </c>
      <c r="AI144" s="115">
        <v>0</v>
      </c>
      <c r="AJ144" s="70">
        <f>AI144*20</f>
        <v>0</v>
      </c>
      <c r="AK144" s="70">
        <f>AC144+AH144+AJ144</f>
        <v>0</v>
      </c>
      <c r="AL144" s="71">
        <v>78</v>
      </c>
      <c r="AM144" s="118">
        <f>AK144*AL144</f>
        <v>0</v>
      </c>
    </row>
    <row r="145" spans="1:39" ht="30" x14ac:dyDescent="0.25">
      <c r="A145" s="175"/>
      <c r="B145" s="176"/>
      <c r="C145" s="177"/>
      <c r="D145" s="177"/>
      <c r="E145" s="177"/>
      <c r="F145" s="178"/>
      <c r="G145" s="68" t="s">
        <v>29</v>
      </c>
      <c r="H145" s="1"/>
      <c r="I145" s="2"/>
      <c r="J145" s="78"/>
      <c r="K145" s="79"/>
      <c r="L145" s="154"/>
      <c r="M145" s="155"/>
      <c r="N145" s="154"/>
      <c r="O145" s="155"/>
      <c r="P145" s="154"/>
      <c r="Q145" s="155"/>
      <c r="R145" s="79"/>
      <c r="S145" s="79"/>
      <c r="T145" s="79"/>
      <c r="U145" s="79"/>
      <c r="V145" s="79"/>
      <c r="W145" s="79"/>
      <c r="X145" s="81"/>
      <c r="Y145" s="101"/>
      <c r="Z145" s="101"/>
      <c r="AA145" s="101"/>
      <c r="AB145" s="113">
        <v>0</v>
      </c>
      <c r="AC145" s="82">
        <f t="shared" si="16"/>
        <v>0</v>
      </c>
      <c r="AD145" s="176"/>
      <c r="AE145" s="177"/>
      <c r="AF145" s="177"/>
      <c r="AG145" s="177"/>
      <c r="AH145" s="177"/>
      <c r="AI145" s="177"/>
      <c r="AJ145" s="177"/>
      <c r="AK145" s="102"/>
      <c r="AL145" s="103">
        <v>2</v>
      </c>
      <c r="AM145" s="118">
        <f t="shared" ref="AM145:AM149" si="18">AC145*AL145</f>
        <v>0</v>
      </c>
    </row>
    <row r="146" spans="1:39" ht="30" x14ac:dyDescent="0.25">
      <c r="A146" s="175"/>
      <c r="B146" s="179"/>
      <c r="C146" s="180"/>
      <c r="D146" s="180"/>
      <c r="E146" s="180"/>
      <c r="F146" s="181"/>
      <c r="G146" s="68" t="s">
        <v>30</v>
      </c>
      <c r="H146" s="1"/>
      <c r="I146" s="2"/>
      <c r="J146" s="97"/>
      <c r="K146" s="98"/>
      <c r="L146" s="172"/>
      <c r="M146" s="173"/>
      <c r="N146" s="172"/>
      <c r="O146" s="173"/>
      <c r="P146" s="172"/>
      <c r="Q146" s="173"/>
      <c r="R146" s="98"/>
      <c r="S146" s="98"/>
      <c r="T146" s="98"/>
      <c r="U146" s="98"/>
      <c r="V146" s="98"/>
      <c r="W146" s="98"/>
      <c r="X146" s="100"/>
      <c r="Y146" s="104"/>
      <c r="Z146" s="104"/>
      <c r="AA146" s="104"/>
      <c r="AB146" s="113">
        <v>0</v>
      </c>
      <c r="AC146" s="82">
        <f t="shared" si="16"/>
        <v>0</v>
      </c>
      <c r="AD146" s="179"/>
      <c r="AE146" s="180"/>
      <c r="AF146" s="180"/>
      <c r="AG146" s="180"/>
      <c r="AH146" s="180"/>
      <c r="AI146" s="180"/>
      <c r="AJ146" s="180"/>
      <c r="AK146" s="105"/>
      <c r="AL146" s="103">
        <v>2</v>
      </c>
      <c r="AM146" s="118">
        <f t="shared" si="18"/>
        <v>0</v>
      </c>
    </row>
    <row r="147" spans="1:39" x14ac:dyDescent="0.25">
      <c r="A147" s="175"/>
      <c r="B147" s="179"/>
      <c r="C147" s="180"/>
      <c r="D147" s="180"/>
      <c r="E147" s="180"/>
      <c r="F147" s="181"/>
      <c r="G147" s="68" t="s">
        <v>31</v>
      </c>
      <c r="H147" s="1"/>
      <c r="I147" s="2"/>
      <c r="J147" s="97"/>
      <c r="K147" s="98"/>
      <c r="L147" s="172"/>
      <c r="M147" s="173"/>
      <c r="N147" s="172"/>
      <c r="O147" s="173"/>
      <c r="P147" s="172"/>
      <c r="Q147" s="173"/>
      <c r="R147" s="98"/>
      <c r="S147" s="98"/>
      <c r="T147" s="98"/>
      <c r="U147" s="98"/>
      <c r="V147" s="98"/>
      <c r="W147" s="98"/>
      <c r="X147" s="100"/>
      <c r="Y147" s="104"/>
      <c r="Z147" s="104"/>
      <c r="AA147" s="104"/>
      <c r="AB147" s="113">
        <v>0</v>
      </c>
      <c r="AC147" s="82">
        <f t="shared" si="16"/>
        <v>0</v>
      </c>
      <c r="AD147" s="179"/>
      <c r="AE147" s="180"/>
      <c r="AF147" s="180"/>
      <c r="AG147" s="180"/>
      <c r="AH147" s="180"/>
      <c r="AI147" s="180"/>
      <c r="AJ147" s="180"/>
      <c r="AK147" s="105"/>
      <c r="AL147" s="103">
        <v>2</v>
      </c>
      <c r="AM147" s="118">
        <f t="shared" si="18"/>
        <v>0</v>
      </c>
    </row>
    <row r="148" spans="1:39" x14ac:dyDescent="0.25">
      <c r="A148" s="175"/>
      <c r="B148" s="179"/>
      <c r="C148" s="180"/>
      <c r="D148" s="180"/>
      <c r="E148" s="180"/>
      <c r="F148" s="181"/>
      <c r="G148" s="68" t="s">
        <v>23</v>
      </c>
      <c r="H148" s="1"/>
      <c r="I148" s="2"/>
      <c r="J148" s="97"/>
      <c r="K148" s="98"/>
      <c r="L148" s="172"/>
      <c r="M148" s="173"/>
      <c r="N148" s="172"/>
      <c r="O148" s="173"/>
      <c r="P148" s="172"/>
      <c r="Q148" s="173"/>
      <c r="R148" s="98"/>
      <c r="S148" s="98"/>
      <c r="T148" s="98"/>
      <c r="U148" s="98"/>
      <c r="V148" s="98"/>
      <c r="W148" s="98"/>
      <c r="X148" s="100"/>
      <c r="Y148" s="104"/>
      <c r="Z148" s="104"/>
      <c r="AA148" s="104"/>
      <c r="AB148" s="113">
        <v>0</v>
      </c>
      <c r="AC148" s="82">
        <f t="shared" si="16"/>
        <v>0</v>
      </c>
      <c r="AD148" s="179"/>
      <c r="AE148" s="180"/>
      <c r="AF148" s="180"/>
      <c r="AG148" s="180"/>
      <c r="AH148" s="180"/>
      <c r="AI148" s="180"/>
      <c r="AJ148" s="180"/>
      <c r="AK148" s="105"/>
      <c r="AL148" s="103">
        <v>2</v>
      </c>
      <c r="AM148" s="118">
        <f t="shared" si="18"/>
        <v>0</v>
      </c>
    </row>
    <row r="149" spans="1:39" x14ac:dyDescent="0.25">
      <c r="A149" s="175"/>
      <c r="B149" s="179"/>
      <c r="C149" s="180"/>
      <c r="D149" s="180"/>
      <c r="E149" s="180"/>
      <c r="F149" s="181"/>
      <c r="G149" s="68" t="s">
        <v>32</v>
      </c>
      <c r="H149" s="1"/>
      <c r="I149" s="2"/>
      <c r="J149" s="89"/>
      <c r="K149" s="90"/>
      <c r="L149" s="156"/>
      <c r="M149" s="157"/>
      <c r="N149" s="156"/>
      <c r="O149" s="157"/>
      <c r="P149" s="156"/>
      <c r="Q149" s="157"/>
      <c r="R149" s="90"/>
      <c r="S149" s="90"/>
      <c r="T149" s="90"/>
      <c r="U149" s="90"/>
      <c r="V149" s="90"/>
      <c r="W149" s="90"/>
      <c r="X149" s="92"/>
      <c r="Y149" s="106"/>
      <c r="Z149" s="106"/>
      <c r="AA149" s="106"/>
      <c r="AB149" s="113">
        <v>0</v>
      </c>
      <c r="AC149" s="82">
        <f t="shared" si="16"/>
        <v>0</v>
      </c>
      <c r="AD149" s="182"/>
      <c r="AE149" s="183"/>
      <c r="AF149" s="183"/>
      <c r="AG149" s="183"/>
      <c r="AH149" s="183"/>
      <c r="AI149" s="183"/>
      <c r="AJ149" s="183"/>
      <c r="AK149" s="107"/>
      <c r="AL149" s="103">
        <v>2</v>
      </c>
      <c r="AM149" s="118">
        <f t="shared" si="18"/>
        <v>0</v>
      </c>
    </row>
    <row r="150" spans="1:39" x14ac:dyDescent="0.25">
      <c r="A150" s="175"/>
      <c r="B150" s="160" t="s">
        <v>133</v>
      </c>
      <c r="C150" s="161"/>
      <c r="D150" s="161"/>
      <c r="E150" s="161"/>
      <c r="F150" s="161"/>
      <c r="G150" s="161"/>
      <c r="H150" s="161"/>
      <c r="I150" s="161"/>
      <c r="J150" s="161"/>
      <c r="K150" s="161"/>
      <c r="L150" s="161"/>
      <c r="M150" s="161"/>
      <c r="N150" s="161"/>
      <c r="O150" s="161"/>
      <c r="P150" s="161"/>
      <c r="Q150" s="161"/>
      <c r="R150" s="161"/>
      <c r="S150" s="161"/>
      <c r="T150" s="161"/>
      <c r="U150" s="161"/>
      <c r="V150" s="161"/>
      <c r="W150" s="161"/>
      <c r="X150" s="161"/>
      <c r="Y150" s="161"/>
      <c r="Z150" s="161"/>
      <c r="AA150" s="161"/>
      <c r="AB150" s="161"/>
      <c r="AC150" s="161"/>
      <c r="AD150" s="192"/>
      <c r="AE150" s="192"/>
      <c r="AF150" s="192"/>
      <c r="AG150" s="192"/>
      <c r="AH150" s="192"/>
      <c r="AI150" s="192"/>
      <c r="AJ150" s="192"/>
      <c r="AK150" s="161"/>
      <c r="AL150" s="162"/>
      <c r="AM150" s="120">
        <f>AM144+AM145+AM146+AM147+AM148+AM149</f>
        <v>0</v>
      </c>
    </row>
    <row r="151" spans="1:39" ht="75" x14ac:dyDescent="0.25">
      <c r="A151" s="174" t="s">
        <v>61</v>
      </c>
      <c r="B151" s="95" t="s">
        <v>100</v>
      </c>
      <c r="C151" s="95">
        <v>40000</v>
      </c>
      <c r="D151" s="1"/>
      <c r="E151" s="121" t="s">
        <v>105</v>
      </c>
      <c r="F151" s="68" t="s">
        <v>35</v>
      </c>
      <c r="G151" s="68" t="s">
        <v>37</v>
      </c>
      <c r="H151" s="1"/>
      <c r="I151" s="1"/>
      <c r="J151" s="52"/>
      <c r="K151" s="52"/>
      <c r="L151" s="151"/>
      <c r="M151" s="152"/>
      <c r="N151" s="151"/>
      <c r="O151" s="152"/>
      <c r="P151" s="151"/>
      <c r="Q151" s="152"/>
      <c r="R151" s="52"/>
      <c r="S151" s="52"/>
      <c r="T151" s="52"/>
      <c r="U151" s="52"/>
      <c r="V151" s="52"/>
      <c r="W151" s="52"/>
      <c r="X151" s="52"/>
      <c r="Y151" s="57"/>
      <c r="Z151" s="57"/>
      <c r="AA151" s="57"/>
      <c r="AB151" s="113">
        <v>0</v>
      </c>
      <c r="AC151" s="69">
        <f>AB151*20</f>
        <v>0</v>
      </c>
      <c r="AD151" s="59">
        <f>C151*60*0.8</f>
        <v>1920000</v>
      </c>
      <c r="AE151" s="115">
        <v>0</v>
      </c>
      <c r="AF151" s="59">
        <f>C151*60*0.2</f>
        <v>480000</v>
      </c>
      <c r="AG151" s="115">
        <v>0</v>
      </c>
      <c r="AH151" s="70">
        <f>AE151*AD151+AG151*AF151</f>
        <v>0</v>
      </c>
      <c r="AI151" s="115">
        <v>0</v>
      </c>
      <c r="AJ151" s="70">
        <f>AI151*20</f>
        <v>0</v>
      </c>
      <c r="AK151" s="70">
        <f>AC151+AH151+AJ151</f>
        <v>0</v>
      </c>
      <c r="AL151" s="71">
        <v>47</v>
      </c>
      <c r="AM151" s="118">
        <f>AK151*AL151</f>
        <v>0</v>
      </c>
    </row>
    <row r="152" spans="1:39" x14ac:dyDescent="0.25">
      <c r="A152" s="175"/>
      <c r="B152" s="176"/>
      <c r="C152" s="177"/>
      <c r="D152" s="177"/>
      <c r="E152" s="177"/>
      <c r="F152" s="178"/>
      <c r="G152" s="68" t="s">
        <v>36</v>
      </c>
      <c r="H152" s="1"/>
      <c r="I152" s="2"/>
      <c r="J152" s="185"/>
      <c r="K152" s="154"/>
      <c r="L152" s="154"/>
      <c r="M152" s="154"/>
      <c r="N152" s="154"/>
      <c r="O152" s="154"/>
      <c r="P152" s="154"/>
      <c r="Q152" s="154"/>
      <c r="R152" s="154"/>
      <c r="S152" s="154"/>
      <c r="T152" s="154"/>
      <c r="U152" s="154"/>
      <c r="V152" s="154"/>
      <c r="W152" s="154"/>
      <c r="X152" s="186"/>
      <c r="Y152" s="101"/>
      <c r="Z152" s="101"/>
      <c r="AA152" s="101"/>
      <c r="AB152" s="113">
        <v>0</v>
      </c>
      <c r="AC152" s="82">
        <f t="shared" ref="AC152:AC157" si="19">AB152*20</f>
        <v>0</v>
      </c>
      <c r="AD152" s="176"/>
      <c r="AE152" s="177"/>
      <c r="AF152" s="177"/>
      <c r="AG152" s="177"/>
      <c r="AH152" s="177"/>
      <c r="AI152" s="177"/>
      <c r="AJ152" s="177"/>
      <c r="AK152" s="102"/>
      <c r="AL152" s="103">
        <v>1</v>
      </c>
      <c r="AM152" s="118">
        <f t="shared" ref="AM152:AM157" si="20">AC152*AL152</f>
        <v>0</v>
      </c>
    </row>
    <row r="153" spans="1:39" ht="30" x14ac:dyDescent="0.25">
      <c r="A153" s="175"/>
      <c r="B153" s="179"/>
      <c r="C153" s="180"/>
      <c r="D153" s="180"/>
      <c r="E153" s="180"/>
      <c r="F153" s="181"/>
      <c r="G153" s="68" t="s">
        <v>29</v>
      </c>
      <c r="H153" s="1"/>
      <c r="I153" s="2"/>
      <c r="J153" s="187"/>
      <c r="K153" s="172"/>
      <c r="L153" s="172"/>
      <c r="M153" s="172"/>
      <c r="N153" s="172"/>
      <c r="O153" s="172"/>
      <c r="P153" s="172"/>
      <c r="Q153" s="172"/>
      <c r="R153" s="172"/>
      <c r="S153" s="172"/>
      <c r="T153" s="172"/>
      <c r="U153" s="172"/>
      <c r="V153" s="172"/>
      <c r="W153" s="172"/>
      <c r="X153" s="188"/>
      <c r="Y153" s="104"/>
      <c r="Z153" s="104"/>
      <c r="AA153" s="104"/>
      <c r="AB153" s="113">
        <v>0</v>
      </c>
      <c r="AC153" s="82">
        <f t="shared" si="19"/>
        <v>0</v>
      </c>
      <c r="AD153" s="179"/>
      <c r="AE153" s="180"/>
      <c r="AF153" s="180"/>
      <c r="AG153" s="180"/>
      <c r="AH153" s="180"/>
      <c r="AI153" s="180"/>
      <c r="AJ153" s="180"/>
      <c r="AK153" s="105"/>
      <c r="AL153" s="103">
        <v>1</v>
      </c>
      <c r="AM153" s="118">
        <f t="shared" si="20"/>
        <v>0</v>
      </c>
    </row>
    <row r="154" spans="1:39" ht="30" x14ac:dyDescent="0.25">
      <c r="A154" s="175"/>
      <c r="B154" s="179"/>
      <c r="C154" s="180"/>
      <c r="D154" s="180"/>
      <c r="E154" s="180"/>
      <c r="F154" s="181"/>
      <c r="G154" s="68" t="s">
        <v>30</v>
      </c>
      <c r="H154" s="1"/>
      <c r="I154" s="2"/>
      <c r="J154" s="187"/>
      <c r="K154" s="172"/>
      <c r="L154" s="172"/>
      <c r="M154" s="172"/>
      <c r="N154" s="172"/>
      <c r="O154" s="172"/>
      <c r="P154" s="172"/>
      <c r="Q154" s="172"/>
      <c r="R154" s="172"/>
      <c r="S154" s="172"/>
      <c r="T154" s="172"/>
      <c r="U154" s="172"/>
      <c r="V154" s="172"/>
      <c r="W154" s="172"/>
      <c r="X154" s="188"/>
      <c r="Y154" s="104"/>
      <c r="Z154" s="104"/>
      <c r="AA154" s="104"/>
      <c r="AB154" s="113">
        <v>0</v>
      </c>
      <c r="AC154" s="82">
        <f t="shared" si="19"/>
        <v>0</v>
      </c>
      <c r="AD154" s="179"/>
      <c r="AE154" s="180"/>
      <c r="AF154" s="180"/>
      <c r="AG154" s="180"/>
      <c r="AH154" s="180"/>
      <c r="AI154" s="180"/>
      <c r="AJ154" s="180"/>
      <c r="AK154" s="105"/>
      <c r="AL154" s="103">
        <v>1</v>
      </c>
      <c r="AM154" s="118">
        <f t="shared" si="20"/>
        <v>0</v>
      </c>
    </row>
    <row r="155" spans="1:39" x14ac:dyDescent="0.25">
      <c r="A155" s="175"/>
      <c r="B155" s="179"/>
      <c r="C155" s="180"/>
      <c r="D155" s="180"/>
      <c r="E155" s="180"/>
      <c r="F155" s="181"/>
      <c r="G155" s="68" t="s">
        <v>31</v>
      </c>
      <c r="H155" s="1"/>
      <c r="I155" s="2"/>
      <c r="J155" s="187"/>
      <c r="K155" s="172"/>
      <c r="L155" s="172"/>
      <c r="M155" s="172"/>
      <c r="N155" s="172"/>
      <c r="O155" s="172"/>
      <c r="P155" s="172"/>
      <c r="Q155" s="172"/>
      <c r="R155" s="172"/>
      <c r="S155" s="172"/>
      <c r="T155" s="172"/>
      <c r="U155" s="172"/>
      <c r="V155" s="172"/>
      <c r="W155" s="172"/>
      <c r="X155" s="188"/>
      <c r="Y155" s="104"/>
      <c r="Z155" s="104"/>
      <c r="AA155" s="104"/>
      <c r="AB155" s="113">
        <v>0</v>
      </c>
      <c r="AC155" s="82">
        <f t="shared" si="19"/>
        <v>0</v>
      </c>
      <c r="AD155" s="179"/>
      <c r="AE155" s="180"/>
      <c r="AF155" s="180"/>
      <c r="AG155" s="180"/>
      <c r="AH155" s="180"/>
      <c r="AI155" s="180"/>
      <c r="AJ155" s="180"/>
      <c r="AK155" s="105"/>
      <c r="AL155" s="103">
        <v>1</v>
      </c>
      <c r="AM155" s="118">
        <f t="shared" si="20"/>
        <v>0</v>
      </c>
    </row>
    <row r="156" spans="1:39" x14ac:dyDescent="0.25">
      <c r="A156" s="175"/>
      <c r="B156" s="179"/>
      <c r="C156" s="180"/>
      <c r="D156" s="180"/>
      <c r="E156" s="180"/>
      <c r="F156" s="181"/>
      <c r="G156" s="68" t="s">
        <v>23</v>
      </c>
      <c r="H156" s="1"/>
      <c r="I156" s="2"/>
      <c r="J156" s="187"/>
      <c r="K156" s="172"/>
      <c r="L156" s="172"/>
      <c r="M156" s="172"/>
      <c r="N156" s="172"/>
      <c r="O156" s="172"/>
      <c r="P156" s="172"/>
      <c r="Q156" s="172"/>
      <c r="R156" s="172"/>
      <c r="S156" s="172"/>
      <c r="T156" s="172"/>
      <c r="U156" s="172"/>
      <c r="V156" s="172"/>
      <c r="W156" s="172"/>
      <c r="X156" s="188"/>
      <c r="Y156" s="104"/>
      <c r="Z156" s="104"/>
      <c r="AA156" s="104"/>
      <c r="AB156" s="113">
        <v>0</v>
      </c>
      <c r="AC156" s="82">
        <f t="shared" si="19"/>
        <v>0</v>
      </c>
      <c r="AD156" s="179"/>
      <c r="AE156" s="180"/>
      <c r="AF156" s="180"/>
      <c r="AG156" s="180"/>
      <c r="AH156" s="180"/>
      <c r="AI156" s="180"/>
      <c r="AJ156" s="180"/>
      <c r="AK156" s="105"/>
      <c r="AL156" s="103">
        <v>1</v>
      </c>
      <c r="AM156" s="118">
        <f t="shared" si="20"/>
        <v>0</v>
      </c>
    </row>
    <row r="157" spans="1:39" x14ac:dyDescent="0.25">
      <c r="A157" s="175"/>
      <c r="B157" s="182"/>
      <c r="C157" s="183"/>
      <c r="D157" s="183"/>
      <c r="E157" s="183"/>
      <c r="F157" s="193"/>
      <c r="G157" s="68" t="s">
        <v>32</v>
      </c>
      <c r="H157" s="1"/>
      <c r="I157" s="2"/>
      <c r="J157" s="189"/>
      <c r="K157" s="156"/>
      <c r="L157" s="156"/>
      <c r="M157" s="156"/>
      <c r="N157" s="156"/>
      <c r="O157" s="156"/>
      <c r="P157" s="156"/>
      <c r="Q157" s="156"/>
      <c r="R157" s="156"/>
      <c r="S157" s="156"/>
      <c r="T157" s="156"/>
      <c r="U157" s="156"/>
      <c r="V157" s="156"/>
      <c r="W157" s="156"/>
      <c r="X157" s="190"/>
      <c r="Y157" s="106"/>
      <c r="Z157" s="106"/>
      <c r="AA157" s="106"/>
      <c r="AB157" s="113">
        <v>0</v>
      </c>
      <c r="AC157" s="82">
        <f t="shared" si="19"/>
        <v>0</v>
      </c>
      <c r="AD157" s="182"/>
      <c r="AE157" s="183"/>
      <c r="AF157" s="183"/>
      <c r="AG157" s="183"/>
      <c r="AH157" s="183"/>
      <c r="AI157" s="183"/>
      <c r="AJ157" s="183"/>
      <c r="AK157" s="107"/>
      <c r="AL157" s="103">
        <v>1</v>
      </c>
      <c r="AM157" s="118">
        <f t="shared" si="20"/>
        <v>0</v>
      </c>
    </row>
    <row r="158" spans="1:39" x14ac:dyDescent="0.25">
      <c r="A158" s="175"/>
      <c r="B158" s="160" t="s">
        <v>134</v>
      </c>
      <c r="C158" s="161"/>
      <c r="D158" s="161"/>
      <c r="E158" s="161"/>
      <c r="F158" s="161"/>
      <c r="G158" s="161"/>
      <c r="H158" s="161"/>
      <c r="I158" s="161"/>
      <c r="J158" s="161"/>
      <c r="K158" s="161"/>
      <c r="L158" s="161"/>
      <c r="M158" s="161"/>
      <c r="N158" s="161"/>
      <c r="O158" s="161"/>
      <c r="P158" s="161"/>
      <c r="Q158" s="161"/>
      <c r="R158" s="161"/>
      <c r="S158" s="161"/>
      <c r="T158" s="161"/>
      <c r="U158" s="161"/>
      <c r="V158" s="161"/>
      <c r="W158" s="161"/>
      <c r="X158" s="161"/>
      <c r="Y158" s="161"/>
      <c r="Z158" s="161"/>
      <c r="AA158" s="161"/>
      <c r="AB158" s="161"/>
      <c r="AC158" s="161"/>
      <c r="AD158" s="192"/>
      <c r="AE158" s="192"/>
      <c r="AF158" s="192"/>
      <c r="AG158" s="192"/>
      <c r="AH158" s="192"/>
      <c r="AI158" s="192"/>
      <c r="AJ158" s="192"/>
      <c r="AK158" s="161"/>
      <c r="AL158" s="162"/>
      <c r="AM158" s="120">
        <f>AM151+AM152+AM153+AM154+AM155+AM156+AM157</f>
        <v>0</v>
      </c>
    </row>
    <row r="159" spans="1:39" ht="75" x14ac:dyDescent="0.25">
      <c r="A159" s="174" t="s">
        <v>62</v>
      </c>
      <c r="B159" s="95" t="s">
        <v>93</v>
      </c>
      <c r="C159" s="95">
        <v>55000</v>
      </c>
      <c r="D159" s="1"/>
      <c r="E159" s="121" t="s">
        <v>105</v>
      </c>
      <c r="F159" s="68" t="s">
        <v>35</v>
      </c>
      <c r="G159" s="68" t="s">
        <v>37</v>
      </c>
      <c r="H159" s="1"/>
      <c r="I159" s="1"/>
      <c r="J159" s="52"/>
      <c r="K159" s="52"/>
      <c r="L159" s="151"/>
      <c r="M159" s="152"/>
      <c r="N159" s="151"/>
      <c r="O159" s="152"/>
      <c r="P159" s="151"/>
      <c r="Q159" s="152"/>
      <c r="R159" s="52"/>
      <c r="S159" s="52"/>
      <c r="T159" s="52"/>
      <c r="U159" s="52"/>
      <c r="V159" s="52"/>
      <c r="W159" s="52"/>
      <c r="X159" s="52"/>
      <c r="Y159" s="57"/>
      <c r="Z159" s="57"/>
      <c r="AA159" s="57"/>
      <c r="AB159" s="113">
        <v>0</v>
      </c>
      <c r="AC159" s="69">
        <f>AB159*20</f>
        <v>0</v>
      </c>
      <c r="AD159" s="59">
        <f>C159*60*0.8</f>
        <v>2640000</v>
      </c>
      <c r="AE159" s="115">
        <v>0</v>
      </c>
      <c r="AF159" s="59">
        <f>C159*60*0.2</f>
        <v>660000</v>
      </c>
      <c r="AG159" s="115">
        <v>0</v>
      </c>
      <c r="AH159" s="70">
        <f>AE159*AD159+AG159*AF159</f>
        <v>0</v>
      </c>
      <c r="AI159" s="115">
        <v>0</v>
      </c>
      <c r="AJ159" s="70">
        <f>AI159*20</f>
        <v>0</v>
      </c>
      <c r="AK159" s="70">
        <f>AC159+AH159+AJ159</f>
        <v>0</v>
      </c>
      <c r="AL159" s="71">
        <v>20</v>
      </c>
      <c r="AM159" s="118">
        <f>AK159*AL159</f>
        <v>0</v>
      </c>
    </row>
    <row r="160" spans="1:39" x14ac:dyDescent="0.25">
      <c r="A160" s="175"/>
      <c r="B160" s="176"/>
      <c r="C160" s="177"/>
      <c r="D160" s="177"/>
      <c r="E160" s="177"/>
      <c r="F160" s="178"/>
      <c r="G160" s="68" t="s">
        <v>36</v>
      </c>
      <c r="H160" s="1"/>
      <c r="I160" s="2"/>
      <c r="J160" s="185"/>
      <c r="K160" s="154"/>
      <c r="L160" s="154"/>
      <c r="M160" s="154"/>
      <c r="N160" s="154"/>
      <c r="O160" s="154"/>
      <c r="P160" s="154"/>
      <c r="Q160" s="154"/>
      <c r="R160" s="154"/>
      <c r="S160" s="154"/>
      <c r="T160" s="154"/>
      <c r="U160" s="154"/>
      <c r="V160" s="154"/>
      <c r="W160" s="154"/>
      <c r="X160" s="186"/>
      <c r="Y160" s="101"/>
      <c r="Z160" s="101"/>
      <c r="AA160" s="101"/>
      <c r="AB160" s="113">
        <v>0</v>
      </c>
      <c r="AC160" s="82">
        <f t="shared" ref="AC160:AC165" si="21">AB160*20</f>
        <v>0</v>
      </c>
      <c r="AD160" s="176"/>
      <c r="AE160" s="177"/>
      <c r="AF160" s="177"/>
      <c r="AG160" s="177"/>
      <c r="AH160" s="177"/>
      <c r="AI160" s="177"/>
      <c r="AJ160" s="177"/>
      <c r="AK160" s="102"/>
      <c r="AL160" s="103">
        <v>1</v>
      </c>
      <c r="AM160" s="118">
        <f t="shared" ref="AM160:AM165" si="22">AC160*AL160</f>
        <v>0</v>
      </c>
    </row>
    <row r="161" spans="1:39" ht="30" x14ac:dyDescent="0.25">
      <c r="A161" s="175"/>
      <c r="B161" s="179"/>
      <c r="C161" s="180"/>
      <c r="D161" s="180"/>
      <c r="E161" s="180"/>
      <c r="F161" s="181"/>
      <c r="G161" s="68" t="s">
        <v>29</v>
      </c>
      <c r="H161" s="1"/>
      <c r="I161" s="2"/>
      <c r="J161" s="187"/>
      <c r="K161" s="172"/>
      <c r="L161" s="172"/>
      <c r="M161" s="172"/>
      <c r="N161" s="172"/>
      <c r="O161" s="172"/>
      <c r="P161" s="172"/>
      <c r="Q161" s="172"/>
      <c r="R161" s="172"/>
      <c r="S161" s="172"/>
      <c r="T161" s="172"/>
      <c r="U161" s="172"/>
      <c r="V161" s="172"/>
      <c r="W161" s="172"/>
      <c r="X161" s="188"/>
      <c r="Y161" s="104"/>
      <c r="Z161" s="104"/>
      <c r="AA161" s="104"/>
      <c r="AB161" s="113">
        <v>0</v>
      </c>
      <c r="AC161" s="82">
        <f t="shared" si="21"/>
        <v>0</v>
      </c>
      <c r="AD161" s="179"/>
      <c r="AE161" s="180"/>
      <c r="AF161" s="180"/>
      <c r="AG161" s="180"/>
      <c r="AH161" s="180"/>
      <c r="AI161" s="180"/>
      <c r="AJ161" s="180"/>
      <c r="AK161" s="105"/>
      <c r="AL161" s="103">
        <v>1</v>
      </c>
      <c r="AM161" s="118">
        <f t="shared" si="22"/>
        <v>0</v>
      </c>
    </row>
    <row r="162" spans="1:39" ht="30" x14ac:dyDescent="0.25">
      <c r="A162" s="175"/>
      <c r="B162" s="179"/>
      <c r="C162" s="180"/>
      <c r="D162" s="180"/>
      <c r="E162" s="180"/>
      <c r="F162" s="181"/>
      <c r="G162" s="68" t="s">
        <v>30</v>
      </c>
      <c r="H162" s="1"/>
      <c r="I162" s="2"/>
      <c r="J162" s="187"/>
      <c r="K162" s="172"/>
      <c r="L162" s="172"/>
      <c r="M162" s="172"/>
      <c r="N162" s="172"/>
      <c r="O162" s="172"/>
      <c r="P162" s="172"/>
      <c r="Q162" s="172"/>
      <c r="R162" s="172"/>
      <c r="S162" s="172"/>
      <c r="T162" s="172"/>
      <c r="U162" s="172"/>
      <c r="V162" s="172"/>
      <c r="W162" s="172"/>
      <c r="X162" s="188"/>
      <c r="Y162" s="104"/>
      <c r="Z162" s="104"/>
      <c r="AA162" s="104"/>
      <c r="AB162" s="113">
        <v>0</v>
      </c>
      <c r="AC162" s="82">
        <f t="shared" si="21"/>
        <v>0</v>
      </c>
      <c r="AD162" s="179"/>
      <c r="AE162" s="180"/>
      <c r="AF162" s="180"/>
      <c r="AG162" s="180"/>
      <c r="AH162" s="180"/>
      <c r="AI162" s="180"/>
      <c r="AJ162" s="180"/>
      <c r="AK162" s="105"/>
      <c r="AL162" s="103">
        <v>1</v>
      </c>
      <c r="AM162" s="118">
        <f t="shared" si="22"/>
        <v>0</v>
      </c>
    </row>
    <row r="163" spans="1:39" x14ac:dyDescent="0.25">
      <c r="A163" s="175"/>
      <c r="B163" s="179"/>
      <c r="C163" s="180"/>
      <c r="D163" s="180"/>
      <c r="E163" s="180"/>
      <c r="F163" s="181"/>
      <c r="G163" s="68" t="s">
        <v>31</v>
      </c>
      <c r="H163" s="1"/>
      <c r="I163" s="2"/>
      <c r="J163" s="187"/>
      <c r="K163" s="172"/>
      <c r="L163" s="172"/>
      <c r="M163" s="172"/>
      <c r="N163" s="172"/>
      <c r="O163" s="172"/>
      <c r="P163" s="172"/>
      <c r="Q163" s="172"/>
      <c r="R163" s="172"/>
      <c r="S163" s="172"/>
      <c r="T163" s="172"/>
      <c r="U163" s="172"/>
      <c r="V163" s="172"/>
      <c r="W163" s="172"/>
      <c r="X163" s="188"/>
      <c r="Y163" s="104"/>
      <c r="Z163" s="104"/>
      <c r="AA163" s="104"/>
      <c r="AB163" s="113">
        <v>0</v>
      </c>
      <c r="AC163" s="82">
        <f t="shared" si="21"/>
        <v>0</v>
      </c>
      <c r="AD163" s="179"/>
      <c r="AE163" s="180"/>
      <c r="AF163" s="180"/>
      <c r="AG163" s="180"/>
      <c r="AH163" s="180"/>
      <c r="AI163" s="180"/>
      <c r="AJ163" s="180"/>
      <c r="AK163" s="105"/>
      <c r="AL163" s="103">
        <v>1</v>
      </c>
      <c r="AM163" s="118">
        <f t="shared" si="22"/>
        <v>0</v>
      </c>
    </row>
    <row r="164" spans="1:39" x14ac:dyDescent="0.25">
      <c r="A164" s="175"/>
      <c r="B164" s="179"/>
      <c r="C164" s="180"/>
      <c r="D164" s="180"/>
      <c r="E164" s="180"/>
      <c r="F164" s="181"/>
      <c r="G164" s="68" t="s">
        <v>23</v>
      </c>
      <c r="H164" s="1"/>
      <c r="I164" s="2"/>
      <c r="J164" s="187"/>
      <c r="K164" s="172"/>
      <c r="L164" s="172"/>
      <c r="M164" s="172"/>
      <c r="N164" s="172"/>
      <c r="O164" s="172"/>
      <c r="P164" s="172"/>
      <c r="Q164" s="172"/>
      <c r="R164" s="172"/>
      <c r="S164" s="172"/>
      <c r="T164" s="172"/>
      <c r="U164" s="172"/>
      <c r="V164" s="172"/>
      <c r="W164" s="172"/>
      <c r="X164" s="188"/>
      <c r="Y164" s="104"/>
      <c r="Z164" s="104"/>
      <c r="AA164" s="104"/>
      <c r="AB164" s="113">
        <v>0</v>
      </c>
      <c r="AC164" s="82">
        <f t="shared" si="21"/>
        <v>0</v>
      </c>
      <c r="AD164" s="179"/>
      <c r="AE164" s="180"/>
      <c r="AF164" s="180"/>
      <c r="AG164" s="180"/>
      <c r="AH164" s="180"/>
      <c r="AI164" s="180"/>
      <c r="AJ164" s="180"/>
      <c r="AK164" s="105"/>
      <c r="AL164" s="103">
        <v>1</v>
      </c>
      <c r="AM164" s="118">
        <f t="shared" si="22"/>
        <v>0</v>
      </c>
    </row>
    <row r="165" spans="1:39" x14ac:dyDescent="0.25">
      <c r="A165" s="175"/>
      <c r="B165" s="182"/>
      <c r="C165" s="183"/>
      <c r="D165" s="183"/>
      <c r="E165" s="183"/>
      <c r="F165" s="193"/>
      <c r="G165" s="68" t="s">
        <v>32</v>
      </c>
      <c r="H165" s="1"/>
      <c r="I165" s="2"/>
      <c r="J165" s="189"/>
      <c r="K165" s="156"/>
      <c r="L165" s="156"/>
      <c r="M165" s="156"/>
      <c r="N165" s="156"/>
      <c r="O165" s="156"/>
      <c r="P165" s="156"/>
      <c r="Q165" s="156"/>
      <c r="R165" s="156"/>
      <c r="S165" s="156"/>
      <c r="T165" s="156"/>
      <c r="U165" s="156"/>
      <c r="V165" s="156"/>
      <c r="W165" s="156"/>
      <c r="X165" s="190"/>
      <c r="Y165" s="106"/>
      <c r="Z165" s="106"/>
      <c r="AA165" s="106"/>
      <c r="AB165" s="113">
        <v>0</v>
      </c>
      <c r="AC165" s="82">
        <f t="shared" si="21"/>
        <v>0</v>
      </c>
      <c r="AD165" s="182"/>
      <c r="AE165" s="183"/>
      <c r="AF165" s="183"/>
      <c r="AG165" s="183"/>
      <c r="AH165" s="183"/>
      <c r="AI165" s="183"/>
      <c r="AJ165" s="183"/>
      <c r="AK165" s="107"/>
      <c r="AL165" s="103">
        <v>1</v>
      </c>
      <c r="AM165" s="118">
        <f t="shared" si="22"/>
        <v>0</v>
      </c>
    </row>
    <row r="166" spans="1:39" x14ac:dyDescent="0.25">
      <c r="A166" s="108"/>
      <c r="B166" s="160" t="s">
        <v>135</v>
      </c>
      <c r="C166" s="161"/>
      <c r="D166" s="161"/>
      <c r="E166" s="161"/>
      <c r="F166" s="161"/>
      <c r="G166" s="161"/>
      <c r="H166" s="161"/>
      <c r="I166" s="161"/>
      <c r="J166" s="161"/>
      <c r="K166" s="161"/>
      <c r="L166" s="161"/>
      <c r="M166" s="161"/>
      <c r="N166" s="161"/>
      <c r="O166" s="161"/>
      <c r="P166" s="161"/>
      <c r="Q166" s="161"/>
      <c r="R166" s="161"/>
      <c r="S166" s="161"/>
      <c r="T166" s="161"/>
      <c r="U166" s="161"/>
      <c r="V166" s="161"/>
      <c r="W166" s="161"/>
      <c r="X166" s="161"/>
      <c r="Y166" s="161"/>
      <c r="Z166" s="161"/>
      <c r="AA166" s="161"/>
      <c r="AB166" s="161"/>
      <c r="AC166" s="161"/>
      <c r="AD166" s="192"/>
      <c r="AE166" s="192"/>
      <c r="AF166" s="192"/>
      <c r="AG166" s="192"/>
      <c r="AH166" s="192"/>
      <c r="AI166" s="192"/>
      <c r="AJ166" s="192"/>
      <c r="AK166" s="161"/>
      <c r="AL166" s="162"/>
      <c r="AM166" s="120">
        <f>AM159+AM160+AM161+AM162+AM163+AM164+AM165</f>
        <v>0</v>
      </c>
    </row>
    <row r="167" spans="1:39" ht="26.25" x14ac:dyDescent="0.25">
      <c r="A167" s="149" t="s">
        <v>72</v>
      </c>
      <c r="B167" s="150"/>
      <c r="C167" s="150"/>
      <c r="D167" s="150"/>
      <c r="E167" s="150"/>
      <c r="F167" s="150"/>
      <c r="G167" s="150"/>
      <c r="H167" s="150"/>
      <c r="I167" s="150"/>
      <c r="J167" s="150"/>
      <c r="K167" s="150"/>
      <c r="L167" s="150"/>
      <c r="M167" s="150"/>
      <c r="N167" s="150"/>
      <c r="O167" s="150"/>
      <c r="P167" s="150"/>
      <c r="Q167" s="150"/>
      <c r="R167" s="150"/>
      <c r="S167" s="150"/>
      <c r="T167" s="150"/>
      <c r="U167" s="150"/>
      <c r="V167" s="150"/>
      <c r="W167" s="150"/>
      <c r="X167" s="150"/>
      <c r="Y167" s="150"/>
      <c r="Z167" s="150"/>
      <c r="AA167" s="150"/>
      <c r="AB167" s="150"/>
      <c r="AC167" s="150"/>
      <c r="AD167" s="150"/>
      <c r="AE167" s="150"/>
      <c r="AF167" s="150"/>
      <c r="AG167" s="150"/>
      <c r="AH167" s="150"/>
      <c r="AI167" s="150"/>
      <c r="AJ167" s="150"/>
      <c r="AK167" s="150"/>
      <c r="AL167" s="150"/>
      <c r="AM167" s="109">
        <f>AM122+AM129+AM136+AM143+AM150+AM158+AM166</f>
        <v>0</v>
      </c>
    </row>
    <row r="168" spans="1:39" x14ac:dyDescent="0.25">
      <c r="A168" s="64"/>
      <c r="B168" s="64"/>
      <c r="C168" s="64"/>
      <c r="D168" s="64"/>
      <c r="E168" s="64"/>
      <c r="F168" s="64"/>
      <c r="G168" s="64"/>
      <c r="H168" s="64"/>
      <c r="I168" s="64"/>
      <c r="J168" s="64"/>
      <c r="K168" s="64"/>
      <c r="L168" s="64"/>
      <c r="M168" s="64"/>
      <c r="N168" s="64"/>
      <c r="O168" s="64"/>
      <c r="P168" s="64"/>
      <c r="Q168" s="64"/>
      <c r="R168" s="64"/>
      <c r="S168" s="64"/>
      <c r="T168" s="64"/>
      <c r="U168" s="64"/>
      <c r="V168" s="64"/>
      <c r="W168" s="64"/>
      <c r="X168" s="64"/>
      <c r="Y168" s="64"/>
      <c r="Z168" s="64"/>
      <c r="AA168" s="64"/>
      <c r="AB168" s="64"/>
      <c r="AC168" s="64"/>
      <c r="AD168" s="64"/>
      <c r="AE168" s="64"/>
      <c r="AF168" s="64"/>
      <c r="AG168" s="64"/>
      <c r="AH168" s="64"/>
      <c r="AI168" s="64"/>
      <c r="AJ168" s="64"/>
      <c r="AK168" s="64"/>
      <c r="AL168" s="64"/>
      <c r="AM168" s="64"/>
    </row>
    <row r="169" spans="1:39" x14ac:dyDescent="0.25">
      <c r="A169" s="64"/>
      <c r="B169" s="64"/>
      <c r="C169" s="64"/>
      <c r="D169" s="64"/>
      <c r="E169" s="64"/>
      <c r="F169" s="64"/>
      <c r="G169" s="64"/>
      <c r="H169" s="64"/>
      <c r="I169" s="64"/>
      <c r="J169" s="64"/>
      <c r="K169" s="64"/>
      <c r="L169" s="64"/>
      <c r="M169" s="64"/>
      <c r="N169" s="64"/>
      <c r="O169" s="64"/>
      <c r="P169" s="64"/>
      <c r="Q169" s="64"/>
      <c r="R169" s="64"/>
      <c r="S169" s="64"/>
      <c r="T169" s="64"/>
      <c r="U169" s="64"/>
      <c r="V169" s="64"/>
      <c r="W169" s="64"/>
      <c r="X169" s="64"/>
      <c r="Y169" s="64"/>
      <c r="Z169" s="64"/>
      <c r="AA169" s="64"/>
      <c r="AB169" s="64"/>
      <c r="AC169" s="64"/>
      <c r="AD169" s="64"/>
      <c r="AE169" s="64"/>
      <c r="AF169" s="64"/>
      <c r="AG169" s="64"/>
      <c r="AH169" s="64"/>
      <c r="AI169" s="64"/>
      <c r="AJ169" s="64"/>
      <c r="AK169" s="64"/>
      <c r="AL169" s="64"/>
      <c r="AM169" s="64"/>
    </row>
    <row r="170" spans="1:39" x14ac:dyDescent="0.25">
      <c r="A170" s="64"/>
      <c r="B170" s="64"/>
      <c r="C170" s="64"/>
      <c r="D170" s="64"/>
      <c r="E170" s="64"/>
      <c r="F170" s="64"/>
      <c r="G170" s="64"/>
      <c r="H170" s="64"/>
      <c r="I170" s="64"/>
      <c r="J170" s="64"/>
      <c r="K170" s="64"/>
      <c r="L170" s="64"/>
      <c r="M170" s="64"/>
      <c r="N170" s="64"/>
      <c r="O170" s="64"/>
      <c r="P170" s="64"/>
      <c r="Q170" s="64"/>
      <c r="R170" s="64"/>
      <c r="S170" s="64"/>
      <c r="T170" s="64"/>
      <c r="U170" s="64"/>
      <c r="V170" s="64"/>
      <c r="W170" s="64"/>
      <c r="X170" s="64"/>
      <c r="Y170" s="64"/>
      <c r="Z170" s="64"/>
      <c r="AA170" s="64"/>
      <c r="AB170" s="64"/>
      <c r="AC170" s="64"/>
      <c r="AD170" s="64"/>
      <c r="AE170" s="64"/>
      <c r="AF170" s="64"/>
      <c r="AG170" s="64"/>
      <c r="AH170" s="64"/>
      <c r="AI170" s="64"/>
      <c r="AJ170" s="64"/>
      <c r="AK170" s="64"/>
      <c r="AL170" s="64"/>
      <c r="AM170" s="64"/>
    </row>
    <row r="171" spans="1:39" ht="21.75" thickBot="1" x14ac:dyDescent="0.3">
      <c r="A171" s="191" t="s">
        <v>313</v>
      </c>
      <c r="B171" s="229"/>
      <c r="C171" s="229"/>
      <c r="D171" s="229"/>
      <c r="E171" s="229"/>
      <c r="F171" s="229"/>
      <c r="G171" s="229"/>
      <c r="H171" s="229"/>
      <c r="I171" s="229"/>
      <c r="J171" s="229"/>
      <c r="K171" s="229"/>
      <c r="L171" s="229"/>
      <c r="M171" s="229"/>
      <c r="N171" s="229"/>
      <c r="O171" s="229"/>
      <c r="P171" s="229"/>
      <c r="Q171" s="229"/>
      <c r="R171" s="229"/>
      <c r="S171" s="229"/>
      <c r="T171" s="229"/>
      <c r="U171" s="229"/>
      <c r="V171" s="229"/>
      <c r="W171" s="229"/>
      <c r="X171" s="229"/>
      <c r="Y171" s="229"/>
      <c r="Z171" s="229"/>
      <c r="AA171" s="229"/>
      <c r="AB171" s="229"/>
      <c r="AC171" s="229"/>
      <c r="AD171" s="229"/>
      <c r="AE171" s="229"/>
      <c r="AF171" s="229"/>
      <c r="AG171" s="229"/>
      <c r="AH171" s="229"/>
      <c r="AI171" s="229"/>
      <c r="AJ171" s="229"/>
      <c r="AK171" s="229"/>
      <c r="AL171" s="229"/>
      <c r="AM171" s="229"/>
    </row>
    <row r="172" spans="1:39" ht="30" customHeight="1" x14ac:dyDescent="0.25">
      <c r="A172" s="153" t="s">
        <v>102</v>
      </c>
      <c r="B172" s="153" t="s">
        <v>0</v>
      </c>
      <c r="C172" s="153" t="s">
        <v>26</v>
      </c>
      <c r="D172" s="153" t="s">
        <v>1</v>
      </c>
      <c r="E172" s="153" t="s">
        <v>2</v>
      </c>
      <c r="F172" s="153" t="s">
        <v>3</v>
      </c>
      <c r="G172" s="153" t="s">
        <v>4</v>
      </c>
      <c r="H172" s="153" t="s">
        <v>5</v>
      </c>
      <c r="I172" s="153" t="s">
        <v>6</v>
      </c>
      <c r="J172" s="153" t="s">
        <v>7</v>
      </c>
      <c r="K172" s="153"/>
      <c r="L172" s="153" t="s">
        <v>8</v>
      </c>
      <c r="M172" s="153"/>
      <c r="N172" s="153" t="s">
        <v>9</v>
      </c>
      <c r="O172" s="153"/>
      <c r="P172" s="153" t="s">
        <v>10</v>
      </c>
      <c r="Q172" s="153"/>
      <c r="R172" s="153" t="s">
        <v>11</v>
      </c>
      <c r="S172" s="153" t="s">
        <v>12</v>
      </c>
      <c r="T172" s="153" t="s">
        <v>13</v>
      </c>
      <c r="U172" s="153"/>
      <c r="V172" s="153"/>
      <c r="W172" s="153" t="s">
        <v>14</v>
      </c>
      <c r="X172" s="153"/>
      <c r="Y172" s="146" t="s">
        <v>217</v>
      </c>
      <c r="Z172" s="147"/>
      <c r="AA172" s="148"/>
      <c r="AB172" s="201" t="s">
        <v>158</v>
      </c>
      <c r="AC172" s="202"/>
      <c r="AD172" s="51" t="s">
        <v>149</v>
      </c>
      <c r="AE172" s="51" t="s">
        <v>15</v>
      </c>
      <c r="AF172" s="51" t="s">
        <v>149</v>
      </c>
      <c r="AG172" s="51" t="s">
        <v>15</v>
      </c>
      <c r="AH172" s="199" t="s">
        <v>154</v>
      </c>
      <c r="AI172" s="144" t="s">
        <v>213</v>
      </c>
      <c r="AJ172" s="197" t="s">
        <v>192</v>
      </c>
      <c r="AK172" s="199" t="s">
        <v>162</v>
      </c>
      <c r="AL172" s="153" t="s">
        <v>152</v>
      </c>
      <c r="AM172" s="153" t="s">
        <v>166</v>
      </c>
    </row>
    <row r="173" spans="1:39" ht="78" customHeight="1" x14ac:dyDescent="0.25">
      <c r="A173" s="153"/>
      <c r="B173" s="153"/>
      <c r="C173" s="153"/>
      <c r="D173" s="153"/>
      <c r="E173" s="153"/>
      <c r="F173" s="153"/>
      <c r="G173" s="153"/>
      <c r="H173" s="153"/>
      <c r="I173" s="153"/>
      <c r="J173" s="51" t="s">
        <v>16</v>
      </c>
      <c r="K173" s="51" t="s">
        <v>17</v>
      </c>
      <c r="L173" s="153" t="s">
        <v>18</v>
      </c>
      <c r="M173" s="184"/>
      <c r="N173" s="153" t="s">
        <v>18</v>
      </c>
      <c r="O173" s="184"/>
      <c r="P173" s="153" t="s">
        <v>18</v>
      </c>
      <c r="Q173" s="184"/>
      <c r="R173" s="184"/>
      <c r="S173" s="184"/>
      <c r="T173" s="51" t="s">
        <v>25</v>
      </c>
      <c r="U173" s="51" t="s">
        <v>19</v>
      </c>
      <c r="V173" s="51" t="s">
        <v>20</v>
      </c>
      <c r="W173" s="51" t="s">
        <v>25</v>
      </c>
      <c r="X173" s="51" t="s">
        <v>19</v>
      </c>
      <c r="Y173" s="58" t="s">
        <v>104</v>
      </c>
      <c r="Z173" s="58" t="s">
        <v>24</v>
      </c>
      <c r="AA173" s="58" t="s">
        <v>218</v>
      </c>
      <c r="AB173" s="203"/>
      <c r="AC173" s="204"/>
      <c r="AD173" s="51" t="s">
        <v>94</v>
      </c>
      <c r="AE173" s="51" t="s">
        <v>18</v>
      </c>
      <c r="AF173" s="51" t="s">
        <v>95</v>
      </c>
      <c r="AG173" s="51" t="s">
        <v>73</v>
      </c>
      <c r="AH173" s="200"/>
      <c r="AI173" s="145"/>
      <c r="AJ173" s="198"/>
      <c r="AK173" s="200"/>
      <c r="AL173" s="153"/>
      <c r="AM173" s="153"/>
    </row>
    <row r="174" spans="1:39" ht="30" x14ac:dyDescent="0.25">
      <c r="A174" s="158" t="s">
        <v>59</v>
      </c>
      <c r="B174" s="59">
        <v>30</v>
      </c>
      <c r="C174" s="59">
        <v>3500</v>
      </c>
      <c r="D174" s="52"/>
      <c r="E174" s="67" t="s">
        <v>16</v>
      </c>
      <c r="F174" s="67" t="s">
        <v>22</v>
      </c>
      <c r="G174" s="68" t="s">
        <v>37</v>
      </c>
      <c r="H174" s="1"/>
      <c r="I174" s="1"/>
      <c r="J174" s="52"/>
      <c r="K174" s="52"/>
      <c r="L174" s="151"/>
      <c r="M174" s="152"/>
      <c r="N174" s="151"/>
      <c r="O174" s="152"/>
      <c r="P174" s="151"/>
      <c r="Q174" s="152"/>
      <c r="R174" s="52"/>
      <c r="S174" s="52"/>
      <c r="T174" s="52"/>
      <c r="U174" s="52"/>
      <c r="V174" s="52"/>
      <c r="W174" s="52"/>
      <c r="X174" s="52"/>
      <c r="Y174" s="135"/>
      <c r="Z174" s="135"/>
      <c r="AA174" s="135"/>
      <c r="AB174" s="195">
        <v>0</v>
      </c>
      <c r="AC174" s="196"/>
      <c r="AD174" s="59">
        <f>C174*12*0.8</f>
        <v>33600</v>
      </c>
      <c r="AE174" s="115">
        <v>0</v>
      </c>
      <c r="AF174" s="59">
        <f>C174*12*0.2</f>
        <v>8400</v>
      </c>
      <c r="AG174" s="115">
        <v>0</v>
      </c>
      <c r="AH174" s="70">
        <f>AE174*AD174+AG174*AF174</f>
        <v>0</v>
      </c>
      <c r="AI174" s="115">
        <v>0</v>
      </c>
      <c r="AJ174" s="70">
        <f>AI174*4</f>
        <v>0</v>
      </c>
      <c r="AK174" s="70">
        <f>AB174+AH174+AJ174</f>
        <v>0</v>
      </c>
      <c r="AL174" s="71">
        <v>5</v>
      </c>
      <c r="AM174" s="118">
        <f>AK174*AL174</f>
        <v>0</v>
      </c>
    </row>
    <row r="175" spans="1:39" x14ac:dyDescent="0.25">
      <c r="A175" s="159"/>
      <c r="B175" s="73"/>
      <c r="C175" s="74"/>
      <c r="D175" s="74"/>
      <c r="E175" s="75"/>
      <c r="F175" s="76"/>
      <c r="G175" s="77" t="s">
        <v>23</v>
      </c>
      <c r="H175" s="1"/>
      <c r="I175" s="2"/>
      <c r="J175" s="78"/>
      <c r="K175" s="79"/>
      <c r="L175" s="154"/>
      <c r="M175" s="155"/>
      <c r="N175" s="154"/>
      <c r="O175" s="155"/>
      <c r="P175" s="154"/>
      <c r="Q175" s="155"/>
      <c r="R175" s="79"/>
      <c r="S175" s="79"/>
      <c r="T175" s="79"/>
      <c r="U175" s="79"/>
      <c r="V175" s="79"/>
      <c r="W175" s="79"/>
      <c r="X175" s="81"/>
      <c r="Y175" s="80"/>
      <c r="Z175" s="80"/>
      <c r="AA175" s="80"/>
      <c r="AB175" s="195">
        <v>0</v>
      </c>
      <c r="AC175" s="196"/>
      <c r="AD175" s="73"/>
      <c r="AE175" s="83"/>
      <c r="AF175" s="73"/>
      <c r="AG175" s="83"/>
      <c r="AH175" s="83"/>
      <c r="AI175" s="83"/>
      <c r="AJ175" s="83"/>
      <c r="AK175" s="110"/>
      <c r="AL175" s="103">
        <v>1</v>
      </c>
      <c r="AM175" s="118">
        <f>AB175*AL175</f>
        <v>0</v>
      </c>
    </row>
    <row r="176" spans="1:39" x14ac:dyDescent="0.25">
      <c r="A176" s="159"/>
      <c r="B176" s="85"/>
      <c r="C176" s="86"/>
      <c r="D176" s="86"/>
      <c r="E176" s="87"/>
      <c r="F176" s="88"/>
      <c r="G176" s="77" t="s">
        <v>38</v>
      </c>
      <c r="H176" s="1"/>
      <c r="I176" s="2"/>
      <c r="J176" s="89"/>
      <c r="K176" s="90"/>
      <c r="L176" s="156"/>
      <c r="M176" s="157"/>
      <c r="N176" s="156"/>
      <c r="O176" s="157"/>
      <c r="P176" s="156"/>
      <c r="Q176" s="157"/>
      <c r="R176" s="90"/>
      <c r="S176" s="90"/>
      <c r="T176" s="90"/>
      <c r="U176" s="90"/>
      <c r="V176" s="90"/>
      <c r="W176" s="90"/>
      <c r="X176" s="92"/>
      <c r="Y176" s="91"/>
      <c r="Z176" s="91"/>
      <c r="AA176" s="91"/>
      <c r="AB176" s="195">
        <v>0</v>
      </c>
      <c r="AC176" s="196"/>
      <c r="AD176" s="85"/>
      <c r="AE176" s="93"/>
      <c r="AF176" s="85"/>
      <c r="AG176" s="93"/>
      <c r="AH176" s="93"/>
      <c r="AI176" s="93"/>
      <c r="AJ176" s="93"/>
      <c r="AK176" s="111"/>
      <c r="AL176" s="103">
        <v>1</v>
      </c>
      <c r="AM176" s="118">
        <f>AB176*AL176</f>
        <v>0</v>
      </c>
    </row>
    <row r="177" spans="1:39" x14ac:dyDescent="0.25">
      <c r="A177" s="158"/>
      <c r="B177" s="194" t="s">
        <v>136</v>
      </c>
      <c r="C177" s="192"/>
      <c r="D177" s="192"/>
      <c r="E177" s="192"/>
      <c r="F177" s="192"/>
      <c r="G177" s="161"/>
      <c r="H177" s="161"/>
      <c r="I177" s="161"/>
      <c r="J177" s="192"/>
      <c r="K177" s="192"/>
      <c r="L177" s="192"/>
      <c r="M177" s="192"/>
      <c r="N177" s="192"/>
      <c r="O177" s="192"/>
      <c r="P177" s="192"/>
      <c r="Q177" s="192"/>
      <c r="R177" s="192"/>
      <c r="S177" s="192"/>
      <c r="T177" s="192"/>
      <c r="U177" s="192"/>
      <c r="V177" s="192"/>
      <c r="W177" s="192"/>
      <c r="X177" s="192"/>
      <c r="Y177" s="192"/>
      <c r="Z177" s="192"/>
      <c r="AA177" s="192"/>
      <c r="AB177" s="161"/>
      <c r="AC177" s="161"/>
      <c r="AD177" s="192"/>
      <c r="AE177" s="192"/>
      <c r="AF177" s="192"/>
      <c r="AG177" s="192"/>
      <c r="AH177" s="192"/>
      <c r="AI177" s="192"/>
      <c r="AJ177" s="192"/>
      <c r="AK177" s="192"/>
      <c r="AL177" s="162"/>
      <c r="AM177" s="120">
        <f>AM174+AM175+AM176</f>
        <v>0</v>
      </c>
    </row>
    <row r="178" spans="1:39" ht="30" x14ac:dyDescent="0.25">
      <c r="A178" s="174" t="s">
        <v>63</v>
      </c>
      <c r="B178" s="95" t="s">
        <v>96</v>
      </c>
      <c r="C178" s="95">
        <v>6500</v>
      </c>
      <c r="D178" s="1"/>
      <c r="E178" s="121" t="s">
        <v>105</v>
      </c>
      <c r="F178" s="68" t="s">
        <v>27</v>
      </c>
      <c r="G178" s="68" t="s">
        <v>37</v>
      </c>
      <c r="H178" s="1"/>
      <c r="I178" s="1"/>
      <c r="J178" s="52"/>
      <c r="K178" s="52"/>
      <c r="L178" s="151"/>
      <c r="M178" s="152"/>
      <c r="N178" s="151"/>
      <c r="O178" s="152"/>
      <c r="P178" s="151"/>
      <c r="Q178" s="152"/>
      <c r="R178" s="52"/>
      <c r="S178" s="52"/>
      <c r="T178" s="52"/>
      <c r="U178" s="52"/>
      <c r="V178" s="52"/>
      <c r="W178" s="52"/>
      <c r="X178" s="52"/>
      <c r="Y178" s="135"/>
      <c r="Z178" s="135"/>
      <c r="AA178" s="135"/>
      <c r="AB178" s="195">
        <v>0</v>
      </c>
      <c r="AC178" s="196"/>
      <c r="AD178" s="59">
        <f>C178*12*0.8</f>
        <v>62400</v>
      </c>
      <c r="AE178" s="115">
        <v>0</v>
      </c>
      <c r="AF178" s="59">
        <f>C178*12*0.2</f>
        <v>15600</v>
      </c>
      <c r="AG178" s="115">
        <v>0</v>
      </c>
      <c r="AH178" s="70">
        <f>AE178*AD178+AG178*AF178</f>
        <v>0</v>
      </c>
      <c r="AI178" s="115">
        <v>0</v>
      </c>
      <c r="AJ178" s="70">
        <f>AI178*4</f>
        <v>0</v>
      </c>
      <c r="AK178" s="69">
        <f>AB178+AH178+AJ178</f>
        <v>0</v>
      </c>
      <c r="AL178" s="71">
        <v>24</v>
      </c>
      <c r="AM178" s="118">
        <f>AK178*AL178</f>
        <v>0</v>
      </c>
    </row>
    <row r="179" spans="1:39" ht="30" x14ac:dyDescent="0.25">
      <c r="A179" s="175"/>
      <c r="B179" s="176"/>
      <c r="C179" s="177"/>
      <c r="D179" s="177"/>
      <c r="E179" s="177"/>
      <c r="F179" s="178"/>
      <c r="G179" s="68" t="s">
        <v>28</v>
      </c>
      <c r="H179" s="1"/>
      <c r="I179" s="2"/>
      <c r="J179" s="78"/>
      <c r="K179" s="79"/>
      <c r="L179" s="154"/>
      <c r="M179" s="155"/>
      <c r="N179" s="154"/>
      <c r="O179" s="155"/>
      <c r="P179" s="154"/>
      <c r="Q179" s="155"/>
      <c r="R179" s="79"/>
      <c r="S179" s="79"/>
      <c r="T179" s="79"/>
      <c r="U179" s="79"/>
      <c r="V179" s="79"/>
      <c r="W179" s="79"/>
      <c r="X179" s="81"/>
      <c r="Y179" s="80"/>
      <c r="Z179" s="80"/>
      <c r="AA179" s="80"/>
      <c r="AB179" s="195">
        <v>0</v>
      </c>
      <c r="AC179" s="196"/>
      <c r="AD179" s="176"/>
      <c r="AE179" s="177"/>
      <c r="AF179" s="177"/>
      <c r="AG179" s="177"/>
      <c r="AH179" s="177"/>
      <c r="AI179" s="177"/>
      <c r="AJ179" s="177"/>
      <c r="AK179" s="102"/>
      <c r="AL179" s="103">
        <v>1</v>
      </c>
      <c r="AM179" s="118">
        <f>AB179*AL179</f>
        <v>0</v>
      </c>
    </row>
    <row r="180" spans="1:39" ht="30" x14ac:dyDescent="0.25">
      <c r="A180" s="175"/>
      <c r="B180" s="179"/>
      <c r="C180" s="180"/>
      <c r="D180" s="180"/>
      <c r="E180" s="180"/>
      <c r="F180" s="181"/>
      <c r="G180" s="68" t="s">
        <v>29</v>
      </c>
      <c r="H180" s="1"/>
      <c r="I180" s="2"/>
      <c r="J180" s="97"/>
      <c r="K180" s="98"/>
      <c r="L180" s="172"/>
      <c r="M180" s="173"/>
      <c r="N180" s="172"/>
      <c r="O180" s="173"/>
      <c r="P180" s="172"/>
      <c r="Q180" s="173"/>
      <c r="R180" s="98"/>
      <c r="S180" s="98"/>
      <c r="T180" s="98"/>
      <c r="U180" s="98"/>
      <c r="V180" s="98"/>
      <c r="W180" s="98"/>
      <c r="X180" s="100"/>
      <c r="Y180" s="99"/>
      <c r="Z180" s="99"/>
      <c r="AA180" s="99"/>
      <c r="AB180" s="195">
        <v>0</v>
      </c>
      <c r="AC180" s="196"/>
      <c r="AD180" s="179"/>
      <c r="AE180" s="180"/>
      <c r="AF180" s="180"/>
      <c r="AG180" s="180"/>
      <c r="AH180" s="180"/>
      <c r="AI180" s="180"/>
      <c r="AJ180" s="180"/>
      <c r="AK180" s="105"/>
      <c r="AL180" s="103">
        <v>1</v>
      </c>
      <c r="AM180" s="118">
        <f t="shared" ref="AM180:AM183" si="23">AB180*AL180</f>
        <v>0</v>
      </c>
    </row>
    <row r="181" spans="1:39" ht="30" x14ac:dyDescent="0.25">
      <c r="A181" s="175"/>
      <c r="B181" s="179"/>
      <c r="C181" s="180"/>
      <c r="D181" s="180"/>
      <c r="E181" s="180"/>
      <c r="F181" s="181"/>
      <c r="G181" s="68" t="s">
        <v>30</v>
      </c>
      <c r="H181" s="1"/>
      <c r="I181" s="2"/>
      <c r="J181" s="97"/>
      <c r="K181" s="98"/>
      <c r="L181" s="172"/>
      <c r="M181" s="173"/>
      <c r="N181" s="172"/>
      <c r="O181" s="173"/>
      <c r="P181" s="172"/>
      <c r="Q181" s="173"/>
      <c r="R181" s="98"/>
      <c r="S181" s="98"/>
      <c r="T181" s="98"/>
      <c r="U181" s="98"/>
      <c r="V181" s="98"/>
      <c r="W181" s="98"/>
      <c r="X181" s="100"/>
      <c r="Y181" s="99"/>
      <c r="Z181" s="99"/>
      <c r="AA181" s="99"/>
      <c r="AB181" s="195">
        <v>0</v>
      </c>
      <c r="AC181" s="196"/>
      <c r="AD181" s="179"/>
      <c r="AE181" s="180"/>
      <c r="AF181" s="180"/>
      <c r="AG181" s="180"/>
      <c r="AH181" s="180"/>
      <c r="AI181" s="180"/>
      <c r="AJ181" s="180"/>
      <c r="AK181" s="105"/>
      <c r="AL181" s="103">
        <v>1</v>
      </c>
      <c r="AM181" s="118">
        <f t="shared" si="23"/>
        <v>0</v>
      </c>
    </row>
    <row r="182" spans="1:39" x14ac:dyDescent="0.25">
      <c r="A182" s="175"/>
      <c r="B182" s="179"/>
      <c r="C182" s="180"/>
      <c r="D182" s="180"/>
      <c r="E182" s="180"/>
      <c r="F182" s="181"/>
      <c r="G182" s="68" t="s">
        <v>31</v>
      </c>
      <c r="H182" s="1"/>
      <c r="I182" s="2"/>
      <c r="J182" s="97"/>
      <c r="K182" s="98"/>
      <c r="L182" s="172"/>
      <c r="M182" s="173"/>
      <c r="N182" s="172"/>
      <c r="O182" s="173"/>
      <c r="P182" s="172"/>
      <c r="Q182" s="173"/>
      <c r="R182" s="98"/>
      <c r="S182" s="98"/>
      <c r="T182" s="98"/>
      <c r="U182" s="98"/>
      <c r="V182" s="98"/>
      <c r="W182" s="98"/>
      <c r="X182" s="100"/>
      <c r="Y182" s="99"/>
      <c r="Z182" s="99"/>
      <c r="AA182" s="99"/>
      <c r="AB182" s="195">
        <v>0</v>
      </c>
      <c r="AC182" s="196"/>
      <c r="AD182" s="179"/>
      <c r="AE182" s="180"/>
      <c r="AF182" s="180"/>
      <c r="AG182" s="180"/>
      <c r="AH182" s="180"/>
      <c r="AI182" s="180"/>
      <c r="AJ182" s="180"/>
      <c r="AK182" s="105"/>
      <c r="AL182" s="103">
        <v>1</v>
      </c>
      <c r="AM182" s="118">
        <f t="shared" si="23"/>
        <v>0</v>
      </c>
    </row>
    <row r="183" spans="1:39" x14ac:dyDescent="0.25">
      <c r="A183" s="175"/>
      <c r="B183" s="179"/>
      <c r="C183" s="180"/>
      <c r="D183" s="180"/>
      <c r="E183" s="180"/>
      <c r="F183" s="181"/>
      <c r="G183" s="68" t="s">
        <v>23</v>
      </c>
      <c r="H183" s="1"/>
      <c r="I183" s="2"/>
      <c r="J183" s="89"/>
      <c r="K183" s="90"/>
      <c r="L183" s="156"/>
      <c r="M183" s="157"/>
      <c r="N183" s="156"/>
      <c r="O183" s="157"/>
      <c r="P183" s="156"/>
      <c r="Q183" s="157"/>
      <c r="R183" s="90"/>
      <c r="S183" s="90"/>
      <c r="T183" s="90"/>
      <c r="U183" s="90"/>
      <c r="V183" s="90"/>
      <c r="W183" s="90"/>
      <c r="X183" s="92"/>
      <c r="Y183" s="91"/>
      <c r="Z183" s="91"/>
      <c r="AA183" s="91"/>
      <c r="AB183" s="195">
        <v>0</v>
      </c>
      <c r="AC183" s="196"/>
      <c r="AD183" s="182"/>
      <c r="AE183" s="183"/>
      <c r="AF183" s="183"/>
      <c r="AG183" s="183"/>
      <c r="AH183" s="183"/>
      <c r="AI183" s="183"/>
      <c r="AJ183" s="183"/>
      <c r="AK183" s="107"/>
      <c r="AL183" s="103">
        <v>1</v>
      </c>
      <c r="AM183" s="118">
        <f t="shared" si="23"/>
        <v>0</v>
      </c>
    </row>
    <row r="184" spans="1:39" x14ac:dyDescent="0.25">
      <c r="A184" s="175"/>
      <c r="B184" s="194" t="s">
        <v>137</v>
      </c>
      <c r="C184" s="192"/>
      <c r="D184" s="192"/>
      <c r="E184" s="192"/>
      <c r="F184" s="192"/>
      <c r="G184" s="161"/>
      <c r="H184" s="161"/>
      <c r="I184" s="161"/>
      <c r="J184" s="192"/>
      <c r="K184" s="192"/>
      <c r="L184" s="192"/>
      <c r="M184" s="192"/>
      <c r="N184" s="192"/>
      <c r="O184" s="192"/>
      <c r="P184" s="192"/>
      <c r="Q184" s="192"/>
      <c r="R184" s="192"/>
      <c r="S184" s="192"/>
      <c r="T184" s="192"/>
      <c r="U184" s="192"/>
      <c r="V184" s="192"/>
      <c r="W184" s="192"/>
      <c r="X184" s="192"/>
      <c r="Y184" s="192"/>
      <c r="Z184" s="192"/>
      <c r="AA184" s="192"/>
      <c r="AB184" s="161"/>
      <c r="AC184" s="161"/>
      <c r="AD184" s="192"/>
      <c r="AE184" s="192"/>
      <c r="AF184" s="192"/>
      <c r="AG184" s="192"/>
      <c r="AH184" s="192"/>
      <c r="AI184" s="192"/>
      <c r="AJ184" s="192"/>
      <c r="AK184" s="192"/>
      <c r="AL184" s="162"/>
      <c r="AM184" s="120">
        <f>AM178+AM179+AM180+AM181+AM182+AM183</f>
        <v>0</v>
      </c>
    </row>
    <row r="185" spans="1:39" ht="60" x14ac:dyDescent="0.25">
      <c r="A185" s="174" t="s">
        <v>64</v>
      </c>
      <c r="B185" s="95" t="s">
        <v>97</v>
      </c>
      <c r="C185" s="95">
        <v>15000</v>
      </c>
      <c r="D185" s="1"/>
      <c r="E185" s="121" t="s">
        <v>105</v>
      </c>
      <c r="F185" s="68" t="s">
        <v>110</v>
      </c>
      <c r="G185" s="68" t="s">
        <v>37</v>
      </c>
      <c r="H185" s="1"/>
      <c r="I185" s="1"/>
      <c r="J185" s="52"/>
      <c r="K185" s="52"/>
      <c r="L185" s="151"/>
      <c r="M185" s="152"/>
      <c r="N185" s="151"/>
      <c r="O185" s="152"/>
      <c r="P185" s="151"/>
      <c r="Q185" s="152"/>
      <c r="R185" s="52"/>
      <c r="S185" s="52"/>
      <c r="T185" s="52"/>
      <c r="U185" s="52"/>
      <c r="V185" s="52"/>
      <c r="W185" s="52"/>
      <c r="X185" s="52"/>
      <c r="Y185" s="135"/>
      <c r="Z185" s="135"/>
      <c r="AA185" s="135"/>
      <c r="AB185" s="195">
        <v>0</v>
      </c>
      <c r="AC185" s="196"/>
      <c r="AD185" s="59">
        <f>C185*12*0.8</f>
        <v>144000</v>
      </c>
      <c r="AE185" s="115">
        <v>0</v>
      </c>
      <c r="AF185" s="59">
        <f>C185*12*0.2</f>
        <v>36000</v>
      </c>
      <c r="AG185" s="115">
        <v>0</v>
      </c>
      <c r="AH185" s="70">
        <f>AE185*AD185+AG185*AF185</f>
        <v>0</v>
      </c>
      <c r="AI185" s="115">
        <v>0</v>
      </c>
      <c r="AJ185" s="70">
        <f>AI185*4</f>
        <v>0</v>
      </c>
      <c r="AK185" s="69">
        <f>AB185+AH185+AJ185</f>
        <v>0</v>
      </c>
      <c r="AL185" s="71">
        <v>25</v>
      </c>
      <c r="AM185" s="118">
        <f>AK185*AL185</f>
        <v>0</v>
      </c>
    </row>
    <row r="186" spans="1:39" ht="30" x14ac:dyDescent="0.25">
      <c r="A186" s="175"/>
      <c r="B186" s="176"/>
      <c r="C186" s="177"/>
      <c r="D186" s="177"/>
      <c r="E186" s="177"/>
      <c r="F186" s="178"/>
      <c r="G186" s="68" t="s">
        <v>29</v>
      </c>
      <c r="H186" s="1"/>
      <c r="I186" s="2"/>
      <c r="J186" s="78"/>
      <c r="K186" s="79"/>
      <c r="L186" s="154"/>
      <c r="M186" s="155"/>
      <c r="N186" s="154"/>
      <c r="O186" s="155"/>
      <c r="P186" s="154"/>
      <c r="Q186" s="155"/>
      <c r="R186" s="79"/>
      <c r="S186" s="79"/>
      <c r="T186" s="79"/>
      <c r="U186" s="79"/>
      <c r="V186" s="79"/>
      <c r="W186" s="79"/>
      <c r="X186" s="81"/>
      <c r="Y186" s="80"/>
      <c r="Z186" s="80"/>
      <c r="AA186" s="80"/>
      <c r="AB186" s="195">
        <v>0</v>
      </c>
      <c r="AC186" s="196"/>
      <c r="AD186" s="176"/>
      <c r="AE186" s="177"/>
      <c r="AF186" s="177"/>
      <c r="AG186" s="177"/>
      <c r="AH186" s="177"/>
      <c r="AI186" s="177"/>
      <c r="AJ186" s="177"/>
      <c r="AK186" s="102"/>
      <c r="AL186" s="103">
        <v>1</v>
      </c>
      <c r="AM186" s="118">
        <f>AB186*AL186</f>
        <v>0</v>
      </c>
    </row>
    <row r="187" spans="1:39" ht="30" x14ac:dyDescent="0.25">
      <c r="A187" s="175"/>
      <c r="B187" s="179"/>
      <c r="C187" s="180"/>
      <c r="D187" s="180"/>
      <c r="E187" s="180"/>
      <c r="F187" s="181"/>
      <c r="G187" s="68" t="s">
        <v>30</v>
      </c>
      <c r="H187" s="1"/>
      <c r="I187" s="2"/>
      <c r="J187" s="97"/>
      <c r="K187" s="98"/>
      <c r="L187" s="172"/>
      <c r="M187" s="173"/>
      <c r="N187" s="172"/>
      <c r="O187" s="173"/>
      <c r="P187" s="172"/>
      <c r="Q187" s="173"/>
      <c r="R187" s="98"/>
      <c r="S187" s="98"/>
      <c r="T187" s="98"/>
      <c r="U187" s="98"/>
      <c r="V187" s="98"/>
      <c r="W187" s="98"/>
      <c r="X187" s="100"/>
      <c r="Y187" s="99"/>
      <c r="Z187" s="99"/>
      <c r="AA187" s="99"/>
      <c r="AB187" s="195">
        <v>0</v>
      </c>
      <c r="AC187" s="196"/>
      <c r="AD187" s="179"/>
      <c r="AE187" s="180"/>
      <c r="AF187" s="180"/>
      <c r="AG187" s="180"/>
      <c r="AH187" s="180"/>
      <c r="AI187" s="180"/>
      <c r="AJ187" s="180"/>
      <c r="AK187" s="105"/>
      <c r="AL187" s="103">
        <v>1</v>
      </c>
      <c r="AM187" s="118">
        <f t="shared" ref="AM187:AM190" si="24">AB187*AL187</f>
        <v>0</v>
      </c>
    </row>
    <row r="188" spans="1:39" x14ac:dyDescent="0.25">
      <c r="A188" s="175"/>
      <c r="B188" s="179"/>
      <c r="C188" s="180"/>
      <c r="D188" s="180"/>
      <c r="E188" s="180"/>
      <c r="F188" s="181"/>
      <c r="G188" s="68" t="s">
        <v>31</v>
      </c>
      <c r="H188" s="1"/>
      <c r="I188" s="2"/>
      <c r="J188" s="97"/>
      <c r="K188" s="98"/>
      <c r="L188" s="172"/>
      <c r="M188" s="173"/>
      <c r="N188" s="172"/>
      <c r="O188" s="173"/>
      <c r="P188" s="172"/>
      <c r="Q188" s="173"/>
      <c r="R188" s="98"/>
      <c r="S188" s="98"/>
      <c r="T188" s="98"/>
      <c r="U188" s="98"/>
      <c r="V188" s="98"/>
      <c r="W188" s="98"/>
      <c r="X188" s="100"/>
      <c r="Y188" s="99"/>
      <c r="Z188" s="99"/>
      <c r="AA188" s="99"/>
      <c r="AB188" s="195">
        <v>0</v>
      </c>
      <c r="AC188" s="196"/>
      <c r="AD188" s="179"/>
      <c r="AE188" s="180"/>
      <c r="AF188" s="180"/>
      <c r="AG188" s="180"/>
      <c r="AH188" s="180"/>
      <c r="AI188" s="180"/>
      <c r="AJ188" s="180"/>
      <c r="AK188" s="105"/>
      <c r="AL188" s="103">
        <v>1</v>
      </c>
      <c r="AM188" s="118">
        <f t="shared" si="24"/>
        <v>0</v>
      </c>
    </row>
    <row r="189" spans="1:39" x14ac:dyDescent="0.25">
      <c r="A189" s="175"/>
      <c r="B189" s="179"/>
      <c r="C189" s="180"/>
      <c r="D189" s="180"/>
      <c r="E189" s="180"/>
      <c r="F189" s="181"/>
      <c r="G189" s="68" t="s">
        <v>23</v>
      </c>
      <c r="H189" s="1"/>
      <c r="I189" s="2"/>
      <c r="J189" s="97"/>
      <c r="K189" s="98"/>
      <c r="L189" s="172"/>
      <c r="M189" s="173"/>
      <c r="N189" s="172"/>
      <c r="O189" s="173"/>
      <c r="P189" s="172"/>
      <c r="Q189" s="173"/>
      <c r="R189" s="98"/>
      <c r="S189" s="98"/>
      <c r="T189" s="98"/>
      <c r="U189" s="98"/>
      <c r="V189" s="98"/>
      <c r="W189" s="98"/>
      <c r="X189" s="100"/>
      <c r="Y189" s="99"/>
      <c r="Z189" s="99"/>
      <c r="AA189" s="99"/>
      <c r="AB189" s="195">
        <v>0</v>
      </c>
      <c r="AC189" s="196"/>
      <c r="AD189" s="179"/>
      <c r="AE189" s="180"/>
      <c r="AF189" s="180"/>
      <c r="AG189" s="180"/>
      <c r="AH189" s="180"/>
      <c r="AI189" s="180"/>
      <c r="AJ189" s="180"/>
      <c r="AK189" s="105"/>
      <c r="AL189" s="103">
        <v>1</v>
      </c>
      <c r="AM189" s="118">
        <f t="shared" si="24"/>
        <v>0</v>
      </c>
    </row>
    <row r="190" spans="1:39" x14ac:dyDescent="0.25">
      <c r="A190" s="175"/>
      <c r="B190" s="179"/>
      <c r="C190" s="180"/>
      <c r="D190" s="180"/>
      <c r="E190" s="180"/>
      <c r="F190" s="181"/>
      <c r="G190" s="68" t="s">
        <v>32</v>
      </c>
      <c r="H190" s="1"/>
      <c r="I190" s="2"/>
      <c r="J190" s="89"/>
      <c r="K190" s="90"/>
      <c r="L190" s="156"/>
      <c r="M190" s="157"/>
      <c r="N190" s="156"/>
      <c r="O190" s="157"/>
      <c r="P190" s="156"/>
      <c r="Q190" s="157"/>
      <c r="R190" s="90"/>
      <c r="S190" s="90"/>
      <c r="T190" s="90"/>
      <c r="U190" s="90"/>
      <c r="V190" s="90"/>
      <c r="W190" s="90"/>
      <c r="X190" s="92"/>
      <c r="Y190" s="91"/>
      <c r="Z190" s="91"/>
      <c r="AA190" s="91"/>
      <c r="AB190" s="195">
        <v>0</v>
      </c>
      <c r="AC190" s="196"/>
      <c r="AD190" s="182"/>
      <c r="AE190" s="183"/>
      <c r="AF190" s="183"/>
      <c r="AG190" s="183"/>
      <c r="AH190" s="183"/>
      <c r="AI190" s="183"/>
      <c r="AJ190" s="183"/>
      <c r="AK190" s="107"/>
      <c r="AL190" s="103">
        <v>1</v>
      </c>
      <c r="AM190" s="118">
        <f t="shared" si="24"/>
        <v>0</v>
      </c>
    </row>
    <row r="191" spans="1:39" x14ac:dyDescent="0.25">
      <c r="A191" s="175"/>
      <c r="B191" s="160" t="s">
        <v>138</v>
      </c>
      <c r="C191" s="161"/>
      <c r="D191" s="161"/>
      <c r="E191" s="161"/>
      <c r="F191" s="161"/>
      <c r="G191" s="161"/>
      <c r="H191" s="161"/>
      <c r="I191" s="161"/>
      <c r="J191" s="161"/>
      <c r="K191" s="161"/>
      <c r="L191" s="161"/>
      <c r="M191" s="161"/>
      <c r="N191" s="161"/>
      <c r="O191" s="161"/>
      <c r="P191" s="161"/>
      <c r="Q191" s="161"/>
      <c r="R191" s="161"/>
      <c r="S191" s="161"/>
      <c r="T191" s="161"/>
      <c r="U191" s="161"/>
      <c r="V191" s="161"/>
      <c r="W191" s="161"/>
      <c r="X191" s="161"/>
      <c r="Y191" s="161"/>
      <c r="Z191" s="161"/>
      <c r="AA191" s="161"/>
      <c r="AB191" s="161"/>
      <c r="AC191" s="161"/>
      <c r="AD191" s="192"/>
      <c r="AE191" s="192"/>
      <c r="AF191" s="192"/>
      <c r="AG191" s="192"/>
      <c r="AH191" s="192"/>
      <c r="AI191" s="192"/>
      <c r="AJ191" s="192"/>
      <c r="AK191" s="161"/>
      <c r="AL191" s="162"/>
      <c r="AM191" s="120">
        <f>AM185+AM186+AM187+AM188+AM189+AM190</f>
        <v>0</v>
      </c>
    </row>
    <row r="192" spans="1:39" ht="60" x14ac:dyDescent="0.25">
      <c r="A192" s="174" t="s">
        <v>65</v>
      </c>
      <c r="B192" s="95" t="s">
        <v>98</v>
      </c>
      <c r="C192" s="95">
        <v>15000</v>
      </c>
      <c r="D192" s="1"/>
      <c r="E192" s="121" t="s">
        <v>105</v>
      </c>
      <c r="F192" s="68" t="s">
        <v>33</v>
      </c>
      <c r="G192" s="68" t="s">
        <v>37</v>
      </c>
      <c r="H192" s="1"/>
      <c r="I192" s="1"/>
      <c r="J192" s="52"/>
      <c r="K192" s="52"/>
      <c r="L192" s="151"/>
      <c r="M192" s="152"/>
      <c r="N192" s="151"/>
      <c r="O192" s="152"/>
      <c r="P192" s="151"/>
      <c r="Q192" s="152"/>
      <c r="R192" s="52"/>
      <c r="S192" s="52"/>
      <c r="T192" s="52"/>
      <c r="U192" s="52"/>
      <c r="V192" s="52"/>
      <c r="W192" s="52"/>
      <c r="X192" s="52"/>
      <c r="Y192" s="135"/>
      <c r="Z192" s="135"/>
      <c r="AA192" s="135"/>
      <c r="AB192" s="195">
        <v>0</v>
      </c>
      <c r="AC192" s="196"/>
      <c r="AD192" s="59">
        <f>C192*12*0.8</f>
        <v>144000</v>
      </c>
      <c r="AE192" s="115">
        <v>0</v>
      </c>
      <c r="AF192" s="59">
        <f>C192*12*0.2</f>
        <v>36000</v>
      </c>
      <c r="AG192" s="115">
        <v>0</v>
      </c>
      <c r="AH192" s="70">
        <f>AE192*AD192+AG192*AF192</f>
        <v>0</v>
      </c>
      <c r="AI192" s="115">
        <v>0</v>
      </c>
      <c r="AJ192" s="70">
        <f>AI192*4</f>
        <v>0</v>
      </c>
      <c r="AK192" s="69">
        <f>AB192+AH192+AJ192</f>
        <v>0</v>
      </c>
      <c r="AL192" s="71">
        <v>43</v>
      </c>
      <c r="AM192" s="118">
        <f>AK192*AL192</f>
        <v>0</v>
      </c>
    </row>
    <row r="193" spans="1:39" ht="30" x14ac:dyDescent="0.25">
      <c r="A193" s="175"/>
      <c r="B193" s="176"/>
      <c r="C193" s="177"/>
      <c r="D193" s="177"/>
      <c r="E193" s="177"/>
      <c r="F193" s="178"/>
      <c r="G193" s="68" t="s">
        <v>29</v>
      </c>
      <c r="H193" s="1"/>
      <c r="I193" s="2"/>
      <c r="J193" s="78"/>
      <c r="K193" s="79"/>
      <c r="L193" s="154"/>
      <c r="M193" s="155"/>
      <c r="N193" s="154"/>
      <c r="O193" s="155"/>
      <c r="P193" s="154"/>
      <c r="Q193" s="155"/>
      <c r="R193" s="79"/>
      <c r="S193" s="79"/>
      <c r="T193" s="79"/>
      <c r="U193" s="79"/>
      <c r="V193" s="79"/>
      <c r="W193" s="79"/>
      <c r="X193" s="81"/>
      <c r="Y193" s="80"/>
      <c r="Z193" s="80"/>
      <c r="AA193" s="80"/>
      <c r="AB193" s="195">
        <v>0</v>
      </c>
      <c r="AC193" s="196"/>
      <c r="AD193" s="176"/>
      <c r="AE193" s="177"/>
      <c r="AF193" s="177"/>
      <c r="AG193" s="177"/>
      <c r="AH193" s="177"/>
      <c r="AI193" s="177"/>
      <c r="AJ193" s="177"/>
      <c r="AK193" s="102"/>
      <c r="AL193" s="103">
        <v>1</v>
      </c>
      <c r="AM193" s="118">
        <f>AB193*AL193</f>
        <v>0</v>
      </c>
    </row>
    <row r="194" spans="1:39" ht="30" x14ac:dyDescent="0.25">
      <c r="A194" s="175"/>
      <c r="B194" s="179"/>
      <c r="C194" s="180"/>
      <c r="D194" s="180"/>
      <c r="E194" s="180"/>
      <c r="F194" s="181"/>
      <c r="G194" s="68" t="s">
        <v>30</v>
      </c>
      <c r="H194" s="1"/>
      <c r="I194" s="2"/>
      <c r="J194" s="97"/>
      <c r="K194" s="98"/>
      <c r="L194" s="172"/>
      <c r="M194" s="173"/>
      <c r="N194" s="172"/>
      <c r="O194" s="173"/>
      <c r="P194" s="172"/>
      <c r="Q194" s="173"/>
      <c r="R194" s="98"/>
      <c r="S194" s="98"/>
      <c r="T194" s="98"/>
      <c r="U194" s="98"/>
      <c r="V194" s="98"/>
      <c r="W194" s="98"/>
      <c r="X194" s="100"/>
      <c r="Y194" s="99"/>
      <c r="Z194" s="99"/>
      <c r="AA194" s="99"/>
      <c r="AB194" s="195">
        <v>0</v>
      </c>
      <c r="AC194" s="196"/>
      <c r="AD194" s="179"/>
      <c r="AE194" s="180"/>
      <c r="AF194" s="180"/>
      <c r="AG194" s="180"/>
      <c r="AH194" s="180"/>
      <c r="AI194" s="180"/>
      <c r="AJ194" s="180"/>
      <c r="AK194" s="105"/>
      <c r="AL194" s="103">
        <v>1</v>
      </c>
      <c r="AM194" s="118">
        <f t="shared" ref="AM194:AM197" si="25">AB194*AL194</f>
        <v>0</v>
      </c>
    </row>
    <row r="195" spans="1:39" x14ac:dyDescent="0.25">
      <c r="A195" s="175"/>
      <c r="B195" s="179"/>
      <c r="C195" s="180"/>
      <c r="D195" s="180"/>
      <c r="E195" s="180"/>
      <c r="F195" s="181"/>
      <c r="G195" s="68" t="s">
        <v>31</v>
      </c>
      <c r="H195" s="1"/>
      <c r="I195" s="2"/>
      <c r="J195" s="97"/>
      <c r="K195" s="98"/>
      <c r="L195" s="172"/>
      <c r="M195" s="173"/>
      <c r="N195" s="172"/>
      <c r="O195" s="173"/>
      <c r="P195" s="172"/>
      <c r="Q195" s="173"/>
      <c r="R195" s="98"/>
      <c r="S195" s="98"/>
      <c r="T195" s="98"/>
      <c r="U195" s="98"/>
      <c r="V195" s="98"/>
      <c r="W195" s="98"/>
      <c r="X195" s="100"/>
      <c r="Y195" s="99"/>
      <c r="Z195" s="99"/>
      <c r="AA195" s="99"/>
      <c r="AB195" s="195">
        <v>0</v>
      </c>
      <c r="AC195" s="196"/>
      <c r="AD195" s="179"/>
      <c r="AE195" s="180"/>
      <c r="AF195" s="180"/>
      <c r="AG195" s="180"/>
      <c r="AH195" s="180"/>
      <c r="AI195" s="180"/>
      <c r="AJ195" s="180"/>
      <c r="AK195" s="105"/>
      <c r="AL195" s="103">
        <v>1</v>
      </c>
      <c r="AM195" s="118">
        <f t="shared" si="25"/>
        <v>0</v>
      </c>
    </row>
    <row r="196" spans="1:39" x14ac:dyDescent="0.25">
      <c r="A196" s="175"/>
      <c r="B196" s="179"/>
      <c r="C196" s="180"/>
      <c r="D196" s="180"/>
      <c r="E196" s="180"/>
      <c r="F196" s="181"/>
      <c r="G196" s="68" t="s">
        <v>23</v>
      </c>
      <c r="H196" s="1"/>
      <c r="I196" s="2"/>
      <c r="J196" s="97"/>
      <c r="K196" s="98"/>
      <c r="L196" s="172"/>
      <c r="M196" s="173"/>
      <c r="N196" s="172"/>
      <c r="O196" s="173"/>
      <c r="P196" s="172"/>
      <c r="Q196" s="173"/>
      <c r="R196" s="98"/>
      <c r="S196" s="98"/>
      <c r="T196" s="98"/>
      <c r="U196" s="98"/>
      <c r="V196" s="98"/>
      <c r="W196" s="98"/>
      <c r="X196" s="100"/>
      <c r="Y196" s="99"/>
      <c r="Z196" s="99"/>
      <c r="AA196" s="99"/>
      <c r="AB196" s="195">
        <v>0</v>
      </c>
      <c r="AC196" s="196"/>
      <c r="AD196" s="179"/>
      <c r="AE196" s="180"/>
      <c r="AF196" s="180"/>
      <c r="AG196" s="180"/>
      <c r="AH196" s="180"/>
      <c r="AI196" s="180"/>
      <c r="AJ196" s="180"/>
      <c r="AK196" s="105"/>
      <c r="AL196" s="103">
        <v>1</v>
      </c>
      <c r="AM196" s="118">
        <f t="shared" si="25"/>
        <v>0</v>
      </c>
    </row>
    <row r="197" spans="1:39" x14ac:dyDescent="0.25">
      <c r="A197" s="175"/>
      <c r="B197" s="179"/>
      <c r="C197" s="180"/>
      <c r="D197" s="180"/>
      <c r="E197" s="180"/>
      <c r="F197" s="181"/>
      <c r="G197" s="68" t="s">
        <v>32</v>
      </c>
      <c r="H197" s="1"/>
      <c r="I197" s="2"/>
      <c r="J197" s="89"/>
      <c r="K197" s="90"/>
      <c r="L197" s="156"/>
      <c r="M197" s="157"/>
      <c r="N197" s="156"/>
      <c r="O197" s="157"/>
      <c r="P197" s="156"/>
      <c r="Q197" s="157"/>
      <c r="R197" s="90"/>
      <c r="S197" s="90"/>
      <c r="T197" s="90"/>
      <c r="U197" s="90"/>
      <c r="V197" s="90"/>
      <c r="W197" s="90"/>
      <c r="X197" s="92"/>
      <c r="Y197" s="91"/>
      <c r="Z197" s="91"/>
      <c r="AA197" s="91"/>
      <c r="AB197" s="195">
        <v>0</v>
      </c>
      <c r="AC197" s="196"/>
      <c r="AD197" s="182"/>
      <c r="AE197" s="183"/>
      <c r="AF197" s="183"/>
      <c r="AG197" s="183"/>
      <c r="AH197" s="183"/>
      <c r="AI197" s="183"/>
      <c r="AJ197" s="183"/>
      <c r="AK197" s="107"/>
      <c r="AL197" s="103">
        <v>1</v>
      </c>
      <c r="AM197" s="118">
        <f t="shared" si="25"/>
        <v>0</v>
      </c>
    </row>
    <row r="198" spans="1:39" x14ac:dyDescent="0.25">
      <c r="A198" s="175"/>
      <c r="B198" s="160" t="s">
        <v>139</v>
      </c>
      <c r="C198" s="161"/>
      <c r="D198" s="161"/>
      <c r="E198" s="161"/>
      <c r="F198" s="161"/>
      <c r="G198" s="161"/>
      <c r="H198" s="161"/>
      <c r="I198" s="161"/>
      <c r="J198" s="161"/>
      <c r="K198" s="161"/>
      <c r="L198" s="161"/>
      <c r="M198" s="161"/>
      <c r="N198" s="161"/>
      <c r="O198" s="161"/>
      <c r="P198" s="161"/>
      <c r="Q198" s="161"/>
      <c r="R198" s="161"/>
      <c r="S198" s="161"/>
      <c r="T198" s="161"/>
      <c r="U198" s="161"/>
      <c r="V198" s="161"/>
      <c r="W198" s="161"/>
      <c r="X198" s="161"/>
      <c r="Y198" s="161"/>
      <c r="Z198" s="161"/>
      <c r="AA198" s="161"/>
      <c r="AB198" s="161"/>
      <c r="AC198" s="161"/>
      <c r="AD198" s="192"/>
      <c r="AE198" s="192"/>
      <c r="AF198" s="192"/>
      <c r="AG198" s="192"/>
      <c r="AH198" s="192"/>
      <c r="AI198" s="192"/>
      <c r="AJ198" s="192"/>
      <c r="AK198" s="161"/>
      <c r="AL198" s="162"/>
      <c r="AM198" s="120">
        <f>AM192+AM193+AM194+AM195+AM196+AM197</f>
        <v>0</v>
      </c>
    </row>
    <row r="199" spans="1:39" ht="60" x14ac:dyDescent="0.25">
      <c r="A199" s="174" t="s">
        <v>66</v>
      </c>
      <c r="B199" s="95" t="s">
        <v>99</v>
      </c>
      <c r="C199" s="95">
        <v>25000</v>
      </c>
      <c r="D199" s="1"/>
      <c r="E199" s="121" t="s">
        <v>105</v>
      </c>
      <c r="F199" s="68" t="s">
        <v>34</v>
      </c>
      <c r="G199" s="68" t="s">
        <v>37</v>
      </c>
      <c r="H199" s="1"/>
      <c r="I199" s="1"/>
      <c r="J199" s="52"/>
      <c r="K199" s="52"/>
      <c r="L199" s="151"/>
      <c r="M199" s="152"/>
      <c r="N199" s="151"/>
      <c r="O199" s="152"/>
      <c r="P199" s="151"/>
      <c r="Q199" s="152"/>
      <c r="R199" s="52"/>
      <c r="S199" s="52"/>
      <c r="T199" s="52"/>
      <c r="U199" s="52"/>
      <c r="V199" s="52"/>
      <c r="W199" s="52"/>
      <c r="X199" s="52"/>
      <c r="Y199" s="135"/>
      <c r="Z199" s="135"/>
      <c r="AA199" s="135"/>
      <c r="AB199" s="195">
        <v>0</v>
      </c>
      <c r="AC199" s="196"/>
      <c r="AD199" s="59">
        <f>C199*12*0.8</f>
        <v>240000</v>
      </c>
      <c r="AE199" s="115">
        <v>0</v>
      </c>
      <c r="AF199" s="59">
        <f>C199*12*0.2</f>
        <v>60000</v>
      </c>
      <c r="AG199" s="115">
        <v>0</v>
      </c>
      <c r="AH199" s="70">
        <f>AE199*AD199+AG199*AF199</f>
        <v>0</v>
      </c>
      <c r="AI199" s="115">
        <v>0</v>
      </c>
      <c r="AJ199" s="70">
        <f>AI199*4</f>
        <v>0</v>
      </c>
      <c r="AK199" s="69">
        <f>AB199+AH199+AJ199</f>
        <v>0</v>
      </c>
      <c r="AL199" s="71">
        <v>39</v>
      </c>
      <c r="AM199" s="118">
        <f>AK199*AL199</f>
        <v>0</v>
      </c>
    </row>
    <row r="200" spans="1:39" ht="30" x14ac:dyDescent="0.25">
      <c r="A200" s="175"/>
      <c r="B200" s="176"/>
      <c r="C200" s="177"/>
      <c r="D200" s="177"/>
      <c r="E200" s="177"/>
      <c r="F200" s="178"/>
      <c r="G200" s="68" t="s">
        <v>29</v>
      </c>
      <c r="H200" s="1"/>
      <c r="I200" s="2"/>
      <c r="J200" s="78"/>
      <c r="K200" s="79"/>
      <c r="L200" s="154"/>
      <c r="M200" s="155"/>
      <c r="N200" s="154"/>
      <c r="O200" s="155"/>
      <c r="P200" s="154"/>
      <c r="Q200" s="155"/>
      <c r="R200" s="79"/>
      <c r="S200" s="79"/>
      <c r="T200" s="79"/>
      <c r="U200" s="79"/>
      <c r="V200" s="79"/>
      <c r="W200" s="79"/>
      <c r="X200" s="81"/>
      <c r="Y200" s="80"/>
      <c r="Z200" s="80"/>
      <c r="AA200" s="80"/>
      <c r="AB200" s="195">
        <v>0</v>
      </c>
      <c r="AC200" s="196"/>
      <c r="AD200" s="176"/>
      <c r="AE200" s="177"/>
      <c r="AF200" s="177"/>
      <c r="AG200" s="177"/>
      <c r="AH200" s="177"/>
      <c r="AI200" s="177"/>
      <c r="AJ200" s="177"/>
      <c r="AK200" s="102"/>
      <c r="AL200" s="103">
        <v>1</v>
      </c>
      <c r="AM200" s="118">
        <f>AB200*AL200</f>
        <v>0</v>
      </c>
    </row>
    <row r="201" spans="1:39" ht="30" x14ac:dyDescent="0.25">
      <c r="A201" s="175"/>
      <c r="B201" s="179"/>
      <c r="C201" s="180"/>
      <c r="D201" s="180"/>
      <c r="E201" s="180"/>
      <c r="F201" s="181"/>
      <c r="G201" s="68" t="s">
        <v>30</v>
      </c>
      <c r="H201" s="1"/>
      <c r="I201" s="2"/>
      <c r="J201" s="97"/>
      <c r="K201" s="98"/>
      <c r="L201" s="172"/>
      <c r="M201" s="173"/>
      <c r="N201" s="172"/>
      <c r="O201" s="173"/>
      <c r="P201" s="172"/>
      <c r="Q201" s="173"/>
      <c r="R201" s="98"/>
      <c r="S201" s="98"/>
      <c r="T201" s="98"/>
      <c r="U201" s="98"/>
      <c r="V201" s="98"/>
      <c r="W201" s="98"/>
      <c r="X201" s="100"/>
      <c r="Y201" s="99"/>
      <c r="Z201" s="99"/>
      <c r="AA201" s="99"/>
      <c r="AB201" s="195">
        <v>0</v>
      </c>
      <c r="AC201" s="196"/>
      <c r="AD201" s="179"/>
      <c r="AE201" s="180"/>
      <c r="AF201" s="180"/>
      <c r="AG201" s="180"/>
      <c r="AH201" s="180"/>
      <c r="AI201" s="180"/>
      <c r="AJ201" s="180"/>
      <c r="AK201" s="105"/>
      <c r="AL201" s="103">
        <v>1</v>
      </c>
      <c r="AM201" s="118">
        <f t="shared" ref="AM201:AM204" si="26">AB201*AL201</f>
        <v>0</v>
      </c>
    </row>
    <row r="202" spans="1:39" x14ac:dyDescent="0.25">
      <c r="A202" s="175"/>
      <c r="B202" s="179"/>
      <c r="C202" s="180"/>
      <c r="D202" s="180"/>
      <c r="E202" s="180"/>
      <c r="F202" s="181"/>
      <c r="G202" s="68" t="s">
        <v>31</v>
      </c>
      <c r="H202" s="1"/>
      <c r="I202" s="2"/>
      <c r="J202" s="97"/>
      <c r="K202" s="98"/>
      <c r="L202" s="172"/>
      <c r="M202" s="173"/>
      <c r="N202" s="172"/>
      <c r="O202" s="173"/>
      <c r="P202" s="172"/>
      <c r="Q202" s="173"/>
      <c r="R202" s="98"/>
      <c r="S202" s="98"/>
      <c r="T202" s="98"/>
      <c r="U202" s="98"/>
      <c r="V202" s="98"/>
      <c r="W202" s="98"/>
      <c r="X202" s="100"/>
      <c r="Y202" s="99"/>
      <c r="Z202" s="99"/>
      <c r="AA202" s="99"/>
      <c r="AB202" s="195">
        <v>0</v>
      </c>
      <c r="AC202" s="196"/>
      <c r="AD202" s="179"/>
      <c r="AE202" s="180"/>
      <c r="AF202" s="180"/>
      <c r="AG202" s="180"/>
      <c r="AH202" s="180"/>
      <c r="AI202" s="180"/>
      <c r="AJ202" s="180"/>
      <c r="AK202" s="105"/>
      <c r="AL202" s="103">
        <v>1</v>
      </c>
      <c r="AM202" s="118">
        <f t="shared" si="26"/>
        <v>0</v>
      </c>
    </row>
    <row r="203" spans="1:39" x14ac:dyDescent="0.25">
      <c r="A203" s="175"/>
      <c r="B203" s="179"/>
      <c r="C203" s="180"/>
      <c r="D203" s="180"/>
      <c r="E203" s="180"/>
      <c r="F203" s="181"/>
      <c r="G203" s="68" t="s">
        <v>23</v>
      </c>
      <c r="H203" s="1"/>
      <c r="I203" s="2"/>
      <c r="J203" s="97"/>
      <c r="K203" s="98"/>
      <c r="L203" s="172"/>
      <c r="M203" s="173"/>
      <c r="N203" s="172"/>
      <c r="O203" s="173"/>
      <c r="P203" s="172"/>
      <c r="Q203" s="173"/>
      <c r="R203" s="98"/>
      <c r="S203" s="98"/>
      <c r="T203" s="98"/>
      <c r="U203" s="98"/>
      <c r="V203" s="98"/>
      <c r="W203" s="98"/>
      <c r="X203" s="100"/>
      <c r="Y203" s="99"/>
      <c r="Z203" s="99"/>
      <c r="AA203" s="99"/>
      <c r="AB203" s="195">
        <v>0</v>
      </c>
      <c r="AC203" s="196"/>
      <c r="AD203" s="179"/>
      <c r="AE203" s="180"/>
      <c r="AF203" s="180"/>
      <c r="AG203" s="180"/>
      <c r="AH203" s="180"/>
      <c r="AI203" s="180"/>
      <c r="AJ203" s="180"/>
      <c r="AK203" s="105"/>
      <c r="AL203" s="103">
        <v>1</v>
      </c>
      <c r="AM203" s="118">
        <f t="shared" si="26"/>
        <v>0</v>
      </c>
    </row>
    <row r="204" spans="1:39" x14ac:dyDescent="0.25">
      <c r="A204" s="175"/>
      <c r="B204" s="179"/>
      <c r="C204" s="180"/>
      <c r="D204" s="180"/>
      <c r="E204" s="180"/>
      <c r="F204" s="181"/>
      <c r="G204" s="68" t="s">
        <v>32</v>
      </c>
      <c r="H204" s="1"/>
      <c r="I204" s="2"/>
      <c r="J204" s="89"/>
      <c r="K204" s="90"/>
      <c r="L204" s="156"/>
      <c r="M204" s="157"/>
      <c r="N204" s="156"/>
      <c r="O204" s="157"/>
      <c r="P204" s="156"/>
      <c r="Q204" s="157"/>
      <c r="R204" s="90"/>
      <c r="S204" s="90"/>
      <c r="T204" s="90"/>
      <c r="U204" s="90"/>
      <c r="V204" s="90"/>
      <c r="W204" s="90"/>
      <c r="X204" s="92"/>
      <c r="Y204" s="91"/>
      <c r="Z204" s="91"/>
      <c r="AA204" s="91"/>
      <c r="AB204" s="195">
        <v>0</v>
      </c>
      <c r="AC204" s="196"/>
      <c r="AD204" s="182"/>
      <c r="AE204" s="183"/>
      <c r="AF204" s="183"/>
      <c r="AG204" s="183"/>
      <c r="AH204" s="183"/>
      <c r="AI204" s="183"/>
      <c r="AJ204" s="183"/>
      <c r="AK204" s="107"/>
      <c r="AL204" s="103">
        <v>1</v>
      </c>
      <c r="AM204" s="118">
        <f t="shared" si="26"/>
        <v>0</v>
      </c>
    </row>
    <row r="205" spans="1:39" x14ac:dyDescent="0.25">
      <c r="A205" s="175"/>
      <c r="B205" s="160" t="s">
        <v>140</v>
      </c>
      <c r="C205" s="161"/>
      <c r="D205" s="161"/>
      <c r="E205" s="161"/>
      <c r="F205" s="161"/>
      <c r="G205" s="161"/>
      <c r="H205" s="161"/>
      <c r="I205" s="161"/>
      <c r="J205" s="161"/>
      <c r="K205" s="161"/>
      <c r="L205" s="161"/>
      <c r="M205" s="161"/>
      <c r="N205" s="161"/>
      <c r="O205" s="161"/>
      <c r="P205" s="161"/>
      <c r="Q205" s="161"/>
      <c r="R205" s="161"/>
      <c r="S205" s="161"/>
      <c r="T205" s="161"/>
      <c r="U205" s="161"/>
      <c r="V205" s="161"/>
      <c r="W205" s="161"/>
      <c r="X205" s="161"/>
      <c r="Y205" s="161"/>
      <c r="Z205" s="161"/>
      <c r="AA205" s="161"/>
      <c r="AB205" s="161"/>
      <c r="AC205" s="161"/>
      <c r="AD205" s="192"/>
      <c r="AE205" s="192"/>
      <c r="AF205" s="192"/>
      <c r="AG205" s="192"/>
      <c r="AH205" s="192"/>
      <c r="AI205" s="192"/>
      <c r="AJ205" s="192"/>
      <c r="AK205" s="161"/>
      <c r="AL205" s="162"/>
      <c r="AM205" s="120">
        <f>AM199+AM200+AM201+AM202+AM203+AM204</f>
        <v>0</v>
      </c>
    </row>
    <row r="206" spans="1:39" ht="75" x14ac:dyDescent="0.25">
      <c r="A206" s="174" t="s">
        <v>67</v>
      </c>
      <c r="B206" s="95" t="s">
        <v>100</v>
      </c>
      <c r="C206" s="95">
        <v>40000</v>
      </c>
      <c r="D206" s="1"/>
      <c r="E206" s="121" t="s">
        <v>105</v>
      </c>
      <c r="F206" s="68" t="s">
        <v>35</v>
      </c>
      <c r="G206" s="68" t="s">
        <v>37</v>
      </c>
      <c r="H206" s="1"/>
      <c r="I206" s="1"/>
      <c r="J206" s="52"/>
      <c r="K206" s="52"/>
      <c r="L206" s="151"/>
      <c r="M206" s="152"/>
      <c r="N206" s="151"/>
      <c r="O206" s="152"/>
      <c r="P206" s="151"/>
      <c r="Q206" s="152"/>
      <c r="R206" s="52"/>
      <c r="S206" s="52"/>
      <c r="T206" s="52"/>
      <c r="U206" s="52"/>
      <c r="V206" s="52"/>
      <c r="W206" s="52"/>
      <c r="X206" s="52"/>
      <c r="Y206" s="135"/>
      <c r="Z206" s="135"/>
      <c r="AA206" s="135"/>
      <c r="AB206" s="195">
        <v>0</v>
      </c>
      <c r="AC206" s="196"/>
      <c r="AD206" s="59">
        <f>C206*12*0.8</f>
        <v>384000</v>
      </c>
      <c r="AE206" s="115">
        <v>0</v>
      </c>
      <c r="AF206" s="59">
        <f>C206*12*0.2</f>
        <v>96000</v>
      </c>
      <c r="AG206" s="115">
        <v>0</v>
      </c>
      <c r="AH206" s="70">
        <f>AE206*AD206+AG206*AF206</f>
        <v>0</v>
      </c>
      <c r="AI206" s="115">
        <v>0</v>
      </c>
      <c r="AJ206" s="70">
        <f>AI206*4</f>
        <v>0</v>
      </c>
      <c r="AK206" s="69">
        <f>AB206+AH206+AJ206</f>
        <v>0</v>
      </c>
      <c r="AL206" s="71">
        <v>24</v>
      </c>
      <c r="AM206" s="118">
        <f>AK206*AL206</f>
        <v>0</v>
      </c>
    </row>
    <row r="207" spans="1:39" x14ac:dyDescent="0.25">
      <c r="A207" s="175"/>
      <c r="B207" s="176"/>
      <c r="C207" s="177"/>
      <c r="D207" s="177"/>
      <c r="E207" s="177"/>
      <c r="F207" s="178"/>
      <c r="G207" s="68" t="s">
        <v>36</v>
      </c>
      <c r="H207" s="1"/>
      <c r="I207" s="2"/>
      <c r="J207" s="185"/>
      <c r="K207" s="154"/>
      <c r="L207" s="154"/>
      <c r="M207" s="154"/>
      <c r="N207" s="154"/>
      <c r="O207" s="154"/>
      <c r="P207" s="154"/>
      <c r="Q207" s="154"/>
      <c r="R207" s="154"/>
      <c r="S207" s="154"/>
      <c r="T207" s="154"/>
      <c r="U207" s="154"/>
      <c r="V207" s="154"/>
      <c r="W207" s="154"/>
      <c r="X207" s="186"/>
      <c r="Y207" s="80"/>
      <c r="Z207" s="80"/>
      <c r="AA207" s="80"/>
      <c r="AB207" s="195">
        <v>0</v>
      </c>
      <c r="AC207" s="196"/>
      <c r="AD207" s="176"/>
      <c r="AE207" s="177"/>
      <c r="AF207" s="177"/>
      <c r="AG207" s="177"/>
      <c r="AH207" s="177"/>
      <c r="AI207" s="177"/>
      <c r="AJ207" s="177"/>
      <c r="AK207" s="102"/>
      <c r="AL207" s="103">
        <v>1</v>
      </c>
      <c r="AM207" s="118">
        <f>AB207*AL207</f>
        <v>0</v>
      </c>
    </row>
    <row r="208" spans="1:39" ht="30" x14ac:dyDescent="0.25">
      <c r="A208" s="175"/>
      <c r="B208" s="179"/>
      <c r="C208" s="180"/>
      <c r="D208" s="180"/>
      <c r="E208" s="180"/>
      <c r="F208" s="181"/>
      <c r="G208" s="68" t="s">
        <v>29</v>
      </c>
      <c r="H208" s="1"/>
      <c r="I208" s="2"/>
      <c r="J208" s="187"/>
      <c r="K208" s="172"/>
      <c r="L208" s="172"/>
      <c r="M208" s="172"/>
      <c r="N208" s="172"/>
      <c r="O208" s="172"/>
      <c r="P208" s="172"/>
      <c r="Q208" s="172"/>
      <c r="R208" s="172"/>
      <c r="S208" s="172"/>
      <c r="T208" s="172"/>
      <c r="U208" s="172"/>
      <c r="V208" s="172"/>
      <c r="W208" s="172"/>
      <c r="X208" s="188"/>
      <c r="Y208" s="99"/>
      <c r="Z208" s="99"/>
      <c r="AA208" s="99"/>
      <c r="AB208" s="195">
        <v>0</v>
      </c>
      <c r="AC208" s="196"/>
      <c r="AD208" s="179"/>
      <c r="AE208" s="180"/>
      <c r="AF208" s="180"/>
      <c r="AG208" s="180"/>
      <c r="AH208" s="180"/>
      <c r="AI208" s="180"/>
      <c r="AJ208" s="180"/>
      <c r="AK208" s="105"/>
      <c r="AL208" s="103">
        <v>1</v>
      </c>
      <c r="AM208" s="118">
        <f t="shared" ref="AM208:AM212" si="27">AB208*AL208</f>
        <v>0</v>
      </c>
    </row>
    <row r="209" spans="1:39" ht="30" x14ac:dyDescent="0.25">
      <c r="A209" s="175"/>
      <c r="B209" s="179"/>
      <c r="C209" s="180"/>
      <c r="D209" s="180"/>
      <c r="E209" s="180"/>
      <c r="F209" s="181"/>
      <c r="G209" s="68" t="s">
        <v>30</v>
      </c>
      <c r="H209" s="1"/>
      <c r="I209" s="2"/>
      <c r="J209" s="187"/>
      <c r="K209" s="172"/>
      <c r="L209" s="172"/>
      <c r="M209" s="172"/>
      <c r="N209" s="172"/>
      <c r="O209" s="172"/>
      <c r="P209" s="172"/>
      <c r="Q209" s="172"/>
      <c r="R209" s="172"/>
      <c r="S209" s="172"/>
      <c r="T209" s="172"/>
      <c r="U209" s="172"/>
      <c r="V209" s="172"/>
      <c r="W209" s="172"/>
      <c r="X209" s="188"/>
      <c r="Y209" s="99"/>
      <c r="Z209" s="99"/>
      <c r="AA209" s="99"/>
      <c r="AB209" s="195">
        <v>0</v>
      </c>
      <c r="AC209" s="196"/>
      <c r="AD209" s="179"/>
      <c r="AE209" s="180"/>
      <c r="AF209" s="180"/>
      <c r="AG209" s="180"/>
      <c r="AH209" s="180"/>
      <c r="AI209" s="180"/>
      <c r="AJ209" s="180"/>
      <c r="AK209" s="105"/>
      <c r="AL209" s="103">
        <v>1</v>
      </c>
      <c r="AM209" s="118">
        <f t="shared" si="27"/>
        <v>0</v>
      </c>
    </row>
    <row r="210" spans="1:39" x14ac:dyDescent="0.25">
      <c r="A210" s="175"/>
      <c r="B210" s="179"/>
      <c r="C210" s="180"/>
      <c r="D210" s="180"/>
      <c r="E210" s="180"/>
      <c r="F210" s="181"/>
      <c r="G210" s="68" t="s">
        <v>31</v>
      </c>
      <c r="H210" s="1"/>
      <c r="I210" s="2"/>
      <c r="J210" s="187"/>
      <c r="K210" s="172"/>
      <c r="L210" s="172"/>
      <c r="M210" s="172"/>
      <c r="N210" s="172"/>
      <c r="O210" s="172"/>
      <c r="P210" s="172"/>
      <c r="Q210" s="172"/>
      <c r="R210" s="172"/>
      <c r="S210" s="172"/>
      <c r="T210" s="172"/>
      <c r="U210" s="172"/>
      <c r="V210" s="172"/>
      <c r="W210" s="172"/>
      <c r="X210" s="188"/>
      <c r="Y210" s="99"/>
      <c r="Z210" s="99"/>
      <c r="AA210" s="99"/>
      <c r="AB210" s="195">
        <v>0</v>
      </c>
      <c r="AC210" s="196"/>
      <c r="AD210" s="179"/>
      <c r="AE210" s="180"/>
      <c r="AF210" s="180"/>
      <c r="AG210" s="180"/>
      <c r="AH210" s="180"/>
      <c r="AI210" s="180"/>
      <c r="AJ210" s="180"/>
      <c r="AK210" s="105"/>
      <c r="AL210" s="103">
        <v>1</v>
      </c>
      <c r="AM210" s="118">
        <f t="shared" si="27"/>
        <v>0</v>
      </c>
    </row>
    <row r="211" spans="1:39" x14ac:dyDescent="0.25">
      <c r="A211" s="175"/>
      <c r="B211" s="179"/>
      <c r="C211" s="180"/>
      <c r="D211" s="180"/>
      <c r="E211" s="180"/>
      <c r="F211" s="181"/>
      <c r="G211" s="68" t="s">
        <v>23</v>
      </c>
      <c r="H211" s="1"/>
      <c r="I211" s="2"/>
      <c r="J211" s="187"/>
      <c r="K211" s="172"/>
      <c r="L211" s="172"/>
      <c r="M211" s="172"/>
      <c r="N211" s="172"/>
      <c r="O211" s="172"/>
      <c r="P211" s="172"/>
      <c r="Q211" s="172"/>
      <c r="R211" s="172"/>
      <c r="S211" s="172"/>
      <c r="T211" s="172"/>
      <c r="U211" s="172"/>
      <c r="V211" s="172"/>
      <c r="W211" s="172"/>
      <c r="X211" s="188"/>
      <c r="Y211" s="99"/>
      <c r="Z211" s="99"/>
      <c r="AA211" s="99"/>
      <c r="AB211" s="195">
        <v>0</v>
      </c>
      <c r="AC211" s="196"/>
      <c r="AD211" s="179"/>
      <c r="AE211" s="180"/>
      <c r="AF211" s="180"/>
      <c r="AG211" s="180"/>
      <c r="AH211" s="180"/>
      <c r="AI211" s="180"/>
      <c r="AJ211" s="180"/>
      <c r="AK211" s="105"/>
      <c r="AL211" s="103">
        <v>1</v>
      </c>
      <c r="AM211" s="118">
        <f t="shared" si="27"/>
        <v>0</v>
      </c>
    </row>
    <row r="212" spans="1:39" x14ac:dyDescent="0.25">
      <c r="A212" s="175"/>
      <c r="B212" s="182"/>
      <c r="C212" s="183"/>
      <c r="D212" s="183"/>
      <c r="E212" s="183"/>
      <c r="F212" s="193"/>
      <c r="G212" s="68" t="s">
        <v>32</v>
      </c>
      <c r="H212" s="1"/>
      <c r="I212" s="2"/>
      <c r="J212" s="189"/>
      <c r="K212" s="156"/>
      <c r="L212" s="156"/>
      <c r="M212" s="156"/>
      <c r="N212" s="156"/>
      <c r="O212" s="156"/>
      <c r="P212" s="156"/>
      <c r="Q212" s="156"/>
      <c r="R212" s="156"/>
      <c r="S212" s="156"/>
      <c r="T212" s="156"/>
      <c r="U212" s="156"/>
      <c r="V212" s="156"/>
      <c r="W212" s="156"/>
      <c r="X212" s="190"/>
      <c r="Y212" s="91"/>
      <c r="Z212" s="91"/>
      <c r="AA212" s="91"/>
      <c r="AB212" s="195">
        <v>0</v>
      </c>
      <c r="AC212" s="196"/>
      <c r="AD212" s="182"/>
      <c r="AE212" s="183"/>
      <c r="AF212" s="183"/>
      <c r="AG212" s="183"/>
      <c r="AH212" s="183"/>
      <c r="AI212" s="183"/>
      <c r="AJ212" s="183"/>
      <c r="AK212" s="107"/>
      <c r="AL212" s="103">
        <v>1</v>
      </c>
      <c r="AM212" s="118">
        <f t="shared" si="27"/>
        <v>0</v>
      </c>
    </row>
    <row r="213" spans="1:39" x14ac:dyDescent="0.25">
      <c r="A213" s="175"/>
      <c r="B213" s="160" t="s">
        <v>141</v>
      </c>
      <c r="C213" s="161"/>
      <c r="D213" s="161"/>
      <c r="E213" s="161"/>
      <c r="F213" s="161"/>
      <c r="G213" s="161"/>
      <c r="H213" s="161"/>
      <c r="I213" s="161"/>
      <c r="J213" s="161"/>
      <c r="K213" s="161"/>
      <c r="L213" s="161"/>
      <c r="M213" s="161"/>
      <c r="N213" s="161"/>
      <c r="O213" s="161"/>
      <c r="P213" s="161"/>
      <c r="Q213" s="161"/>
      <c r="R213" s="161"/>
      <c r="S213" s="161"/>
      <c r="T213" s="161"/>
      <c r="U213" s="161"/>
      <c r="V213" s="161"/>
      <c r="W213" s="161"/>
      <c r="X213" s="161"/>
      <c r="Y213" s="161"/>
      <c r="Z213" s="161"/>
      <c r="AA213" s="161"/>
      <c r="AB213" s="161"/>
      <c r="AC213" s="161"/>
      <c r="AD213" s="192"/>
      <c r="AE213" s="192"/>
      <c r="AF213" s="192"/>
      <c r="AG213" s="192"/>
      <c r="AH213" s="192"/>
      <c r="AI213" s="192"/>
      <c r="AJ213" s="192"/>
      <c r="AK213" s="161"/>
      <c r="AL213" s="162"/>
      <c r="AM213" s="120">
        <f>AM206+AM207+AM208+AM209+AM210+AM211+AM212</f>
        <v>0</v>
      </c>
    </row>
    <row r="214" spans="1:39" ht="75" x14ac:dyDescent="0.25">
      <c r="A214" s="174" t="s">
        <v>68</v>
      </c>
      <c r="B214" s="95" t="s">
        <v>93</v>
      </c>
      <c r="C214" s="95">
        <v>55000</v>
      </c>
      <c r="D214" s="1"/>
      <c r="E214" s="121" t="s">
        <v>105</v>
      </c>
      <c r="F214" s="68" t="s">
        <v>35</v>
      </c>
      <c r="G214" s="68" t="s">
        <v>37</v>
      </c>
      <c r="H214" s="1"/>
      <c r="I214" s="1"/>
      <c r="J214" s="52"/>
      <c r="K214" s="52"/>
      <c r="L214" s="151"/>
      <c r="M214" s="152"/>
      <c r="N214" s="151"/>
      <c r="O214" s="152"/>
      <c r="P214" s="151"/>
      <c r="Q214" s="152"/>
      <c r="R214" s="52"/>
      <c r="S214" s="52"/>
      <c r="T214" s="52"/>
      <c r="U214" s="52"/>
      <c r="V214" s="52"/>
      <c r="W214" s="52"/>
      <c r="X214" s="52"/>
      <c r="Y214" s="135"/>
      <c r="Z214" s="135"/>
      <c r="AA214" s="135"/>
      <c r="AB214" s="195">
        <v>0</v>
      </c>
      <c r="AC214" s="196"/>
      <c r="AD214" s="59">
        <f>C214*12*0.8</f>
        <v>528000</v>
      </c>
      <c r="AE214" s="115">
        <v>0</v>
      </c>
      <c r="AF214" s="59">
        <f>C214*12*0.2</f>
        <v>132000</v>
      </c>
      <c r="AG214" s="115">
        <v>0</v>
      </c>
      <c r="AH214" s="70">
        <f>AE214*AD214+AG214*AF214</f>
        <v>0</v>
      </c>
      <c r="AI214" s="115">
        <v>0</v>
      </c>
      <c r="AJ214" s="70">
        <f>AI214*4</f>
        <v>0</v>
      </c>
      <c r="AK214" s="69">
        <f>AB214+AH214+AJ214</f>
        <v>0</v>
      </c>
      <c r="AL214" s="71">
        <v>10</v>
      </c>
      <c r="AM214" s="118">
        <f>AK214*AL214</f>
        <v>0</v>
      </c>
    </row>
    <row r="215" spans="1:39" x14ac:dyDescent="0.25">
      <c r="A215" s="175"/>
      <c r="B215" s="176"/>
      <c r="C215" s="177"/>
      <c r="D215" s="177"/>
      <c r="E215" s="177"/>
      <c r="F215" s="178"/>
      <c r="G215" s="68" t="s">
        <v>36</v>
      </c>
      <c r="H215" s="1"/>
      <c r="I215" s="2"/>
      <c r="J215" s="185"/>
      <c r="K215" s="154"/>
      <c r="L215" s="154"/>
      <c r="M215" s="154"/>
      <c r="N215" s="154"/>
      <c r="O215" s="154"/>
      <c r="P215" s="154"/>
      <c r="Q215" s="154"/>
      <c r="R215" s="154"/>
      <c r="S215" s="154"/>
      <c r="T215" s="154"/>
      <c r="U215" s="154"/>
      <c r="V215" s="154"/>
      <c r="W215" s="154"/>
      <c r="X215" s="186"/>
      <c r="Y215" s="80"/>
      <c r="Z215" s="80"/>
      <c r="AA215" s="80"/>
      <c r="AB215" s="195">
        <v>0</v>
      </c>
      <c r="AC215" s="196"/>
      <c r="AD215" s="176"/>
      <c r="AE215" s="177"/>
      <c r="AF215" s="177"/>
      <c r="AG215" s="177"/>
      <c r="AH215" s="177"/>
      <c r="AI215" s="177"/>
      <c r="AJ215" s="177"/>
      <c r="AK215" s="102"/>
      <c r="AL215" s="103">
        <v>1</v>
      </c>
      <c r="AM215" s="118">
        <f t="shared" ref="AM215:AM220" si="28">AB215*AL215</f>
        <v>0</v>
      </c>
    </row>
    <row r="216" spans="1:39" ht="30" x14ac:dyDescent="0.25">
      <c r="A216" s="175"/>
      <c r="B216" s="179"/>
      <c r="C216" s="180"/>
      <c r="D216" s="180"/>
      <c r="E216" s="180"/>
      <c r="F216" s="181"/>
      <c r="G216" s="68" t="s">
        <v>29</v>
      </c>
      <c r="H216" s="1"/>
      <c r="I216" s="2"/>
      <c r="J216" s="187"/>
      <c r="K216" s="172"/>
      <c r="L216" s="172"/>
      <c r="M216" s="172"/>
      <c r="N216" s="172"/>
      <c r="O216" s="172"/>
      <c r="P216" s="172"/>
      <c r="Q216" s="172"/>
      <c r="R216" s="172"/>
      <c r="S216" s="172"/>
      <c r="T216" s="172"/>
      <c r="U216" s="172"/>
      <c r="V216" s="172"/>
      <c r="W216" s="172"/>
      <c r="X216" s="188"/>
      <c r="Y216" s="99"/>
      <c r="Z216" s="99"/>
      <c r="AA216" s="99"/>
      <c r="AB216" s="195">
        <v>0</v>
      </c>
      <c r="AC216" s="196"/>
      <c r="AD216" s="179"/>
      <c r="AE216" s="180"/>
      <c r="AF216" s="180"/>
      <c r="AG216" s="180"/>
      <c r="AH216" s="180"/>
      <c r="AI216" s="180"/>
      <c r="AJ216" s="180"/>
      <c r="AK216" s="105"/>
      <c r="AL216" s="103">
        <v>1</v>
      </c>
      <c r="AM216" s="118">
        <f t="shared" si="28"/>
        <v>0</v>
      </c>
    </row>
    <row r="217" spans="1:39" ht="30" x14ac:dyDescent="0.25">
      <c r="A217" s="175"/>
      <c r="B217" s="179"/>
      <c r="C217" s="180"/>
      <c r="D217" s="180"/>
      <c r="E217" s="180"/>
      <c r="F217" s="181"/>
      <c r="G217" s="68" t="s">
        <v>30</v>
      </c>
      <c r="H217" s="1"/>
      <c r="I217" s="2"/>
      <c r="J217" s="187"/>
      <c r="K217" s="172"/>
      <c r="L217" s="172"/>
      <c r="M217" s="172"/>
      <c r="N217" s="172"/>
      <c r="O217" s="172"/>
      <c r="P217" s="172"/>
      <c r="Q217" s="172"/>
      <c r="R217" s="172"/>
      <c r="S217" s="172"/>
      <c r="T217" s="172"/>
      <c r="U217" s="172"/>
      <c r="V217" s="172"/>
      <c r="W217" s="172"/>
      <c r="X217" s="188"/>
      <c r="Y217" s="99"/>
      <c r="Z217" s="99"/>
      <c r="AA217" s="99"/>
      <c r="AB217" s="195">
        <v>0</v>
      </c>
      <c r="AC217" s="196"/>
      <c r="AD217" s="179"/>
      <c r="AE217" s="180"/>
      <c r="AF217" s="180"/>
      <c r="AG217" s="180"/>
      <c r="AH217" s="180"/>
      <c r="AI217" s="180"/>
      <c r="AJ217" s="180"/>
      <c r="AK217" s="105"/>
      <c r="AL217" s="103">
        <v>1</v>
      </c>
      <c r="AM217" s="118">
        <f t="shared" si="28"/>
        <v>0</v>
      </c>
    </row>
    <row r="218" spans="1:39" x14ac:dyDescent="0.25">
      <c r="A218" s="175"/>
      <c r="B218" s="179"/>
      <c r="C218" s="180"/>
      <c r="D218" s="180"/>
      <c r="E218" s="180"/>
      <c r="F218" s="181"/>
      <c r="G218" s="68" t="s">
        <v>31</v>
      </c>
      <c r="H218" s="1"/>
      <c r="I218" s="2"/>
      <c r="J218" s="187"/>
      <c r="K218" s="172"/>
      <c r="L218" s="172"/>
      <c r="M218" s="172"/>
      <c r="N218" s="172"/>
      <c r="O218" s="172"/>
      <c r="P218" s="172"/>
      <c r="Q218" s="172"/>
      <c r="R218" s="172"/>
      <c r="S218" s="172"/>
      <c r="T218" s="172"/>
      <c r="U218" s="172"/>
      <c r="V218" s="172"/>
      <c r="W218" s="172"/>
      <c r="X218" s="188"/>
      <c r="Y218" s="99"/>
      <c r="Z218" s="99"/>
      <c r="AA218" s="99"/>
      <c r="AB218" s="195">
        <v>0</v>
      </c>
      <c r="AC218" s="196"/>
      <c r="AD218" s="179"/>
      <c r="AE218" s="180"/>
      <c r="AF218" s="180"/>
      <c r="AG218" s="180"/>
      <c r="AH218" s="180"/>
      <c r="AI218" s="180"/>
      <c r="AJ218" s="180"/>
      <c r="AK218" s="105"/>
      <c r="AL218" s="103">
        <v>1</v>
      </c>
      <c r="AM218" s="118">
        <f t="shared" si="28"/>
        <v>0</v>
      </c>
    </row>
    <row r="219" spans="1:39" x14ac:dyDescent="0.25">
      <c r="A219" s="175"/>
      <c r="B219" s="179"/>
      <c r="C219" s="180"/>
      <c r="D219" s="180"/>
      <c r="E219" s="180"/>
      <c r="F219" s="181"/>
      <c r="G219" s="68" t="s">
        <v>23</v>
      </c>
      <c r="H219" s="1"/>
      <c r="I219" s="2"/>
      <c r="J219" s="187"/>
      <c r="K219" s="172"/>
      <c r="L219" s="172"/>
      <c r="M219" s="172"/>
      <c r="N219" s="172"/>
      <c r="O219" s="172"/>
      <c r="P219" s="172"/>
      <c r="Q219" s="172"/>
      <c r="R219" s="172"/>
      <c r="S219" s="172"/>
      <c r="T219" s="172"/>
      <c r="U219" s="172"/>
      <c r="V219" s="172"/>
      <c r="W219" s="172"/>
      <c r="X219" s="188"/>
      <c r="Y219" s="99"/>
      <c r="Z219" s="99"/>
      <c r="AA219" s="99"/>
      <c r="AB219" s="195">
        <v>0</v>
      </c>
      <c r="AC219" s="196"/>
      <c r="AD219" s="179"/>
      <c r="AE219" s="180"/>
      <c r="AF219" s="180"/>
      <c r="AG219" s="180"/>
      <c r="AH219" s="180"/>
      <c r="AI219" s="180"/>
      <c r="AJ219" s="180"/>
      <c r="AK219" s="105"/>
      <c r="AL219" s="103">
        <v>1</v>
      </c>
      <c r="AM219" s="118">
        <f t="shared" si="28"/>
        <v>0</v>
      </c>
    </row>
    <row r="220" spans="1:39" x14ac:dyDescent="0.25">
      <c r="A220" s="175"/>
      <c r="B220" s="182"/>
      <c r="C220" s="183"/>
      <c r="D220" s="183"/>
      <c r="E220" s="183"/>
      <c r="F220" s="193"/>
      <c r="G220" s="68" t="s">
        <v>32</v>
      </c>
      <c r="H220" s="1"/>
      <c r="I220" s="2"/>
      <c r="J220" s="189"/>
      <c r="K220" s="156"/>
      <c r="L220" s="156"/>
      <c r="M220" s="156"/>
      <c r="N220" s="156"/>
      <c r="O220" s="156"/>
      <c r="P220" s="156"/>
      <c r="Q220" s="156"/>
      <c r="R220" s="156"/>
      <c r="S220" s="156"/>
      <c r="T220" s="156"/>
      <c r="U220" s="156"/>
      <c r="V220" s="156"/>
      <c r="W220" s="156"/>
      <c r="X220" s="190"/>
      <c r="Y220" s="91"/>
      <c r="Z220" s="91"/>
      <c r="AA220" s="91"/>
      <c r="AB220" s="195">
        <v>0</v>
      </c>
      <c r="AC220" s="196"/>
      <c r="AD220" s="182"/>
      <c r="AE220" s="183"/>
      <c r="AF220" s="183"/>
      <c r="AG220" s="183"/>
      <c r="AH220" s="183"/>
      <c r="AI220" s="183"/>
      <c r="AJ220" s="183"/>
      <c r="AK220" s="107"/>
      <c r="AL220" s="103">
        <v>1</v>
      </c>
      <c r="AM220" s="118">
        <f t="shared" si="28"/>
        <v>0</v>
      </c>
    </row>
    <row r="221" spans="1:39" x14ac:dyDescent="0.25">
      <c r="A221" s="108"/>
      <c r="B221" s="160" t="s">
        <v>142</v>
      </c>
      <c r="C221" s="161"/>
      <c r="D221" s="161"/>
      <c r="E221" s="161"/>
      <c r="F221" s="161"/>
      <c r="G221" s="161"/>
      <c r="H221" s="161"/>
      <c r="I221" s="161"/>
      <c r="J221" s="161"/>
      <c r="K221" s="161"/>
      <c r="L221" s="161"/>
      <c r="M221" s="161"/>
      <c r="N221" s="161"/>
      <c r="O221" s="161"/>
      <c r="P221" s="161"/>
      <c r="Q221" s="161"/>
      <c r="R221" s="161"/>
      <c r="S221" s="161"/>
      <c r="T221" s="161"/>
      <c r="U221" s="161"/>
      <c r="V221" s="161"/>
      <c r="W221" s="161"/>
      <c r="X221" s="161"/>
      <c r="Y221" s="161"/>
      <c r="Z221" s="161"/>
      <c r="AA221" s="161"/>
      <c r="AB221" s="161"/>
      <c r="AC221" s="161"/>
      <c r="AD221" s="192"/>
      <c r="AE221" s="192"/>
      <c r="AF221" s="192"/>
      <c r="AG221" s="192"/>
      <c r="AH221" s="192"/>
      <c r="AI221" s="192"/>
      <c r="AJ221" s="192"/>
      <c r="AK221" s="161"/>
      <c r="AL221" s="162"/>
      <c r="AM221" s="120">
        <f>AM214+AM215+AM216+AM217+AM218+AM219+AM220</f>
        <v>0</v>
      </c>
    </row>
    <row r="222" spans="1:39" ht="26.25" x14ac:dyDescent="0.25">
      <c r="A222" s="149" t="s">
        <v>71</v>
      </c>
      <c r="B222" s="150"/>
      <c r="C222" s="150"/>
      <c r="D222" s="150"/>
      <c r="E222" s="150"/>
      <c r="F222" s="150"/>
      <c r="G222" s="150"/>
      <c r="H222" s="150"/>
      <c r="I222" s="150"/>
      <c r="J222" s="150"/>
      <c r="K222" s="150"/>
      <c r="L222" s="150"/>
      <c r="M222" s="150"/>
      <c r="N222" s="150"/>
      <c r="O222" s="150"/>
      <c r="P222" s="150"/>
      <c r="Q222" s="150"/>
      <c r="R222" s="150"/>
      <c r="S222" s="150"/>
      <c r="T222" s="150"/>
      <c r="U222" s="150"/>
      <c r="V222" s="150"/>
      <c r="W222" s="150"/>
      <c r="X222" s="150"/>
      <c r="Y222" s="150"/>
      <c r="Z222" s="150"/>
      <c r="AA222" s="150"/>
      <c r="AB222" s="150"/>
      <c r="AC222" s="150"/>
      <c r="AD222" s="150"/>
      <c r="AE222" s="150"/>
      <c r="AF222" s="150"/>
      <c r="AG222" s="150"/>
      <c r="AH222" s="150"/>
      <c r="AI222" s="150"/>
      <c r="AJ222" s="150"/>
      <c r="AK222" s="150"/>
      <c r="AL222" s="150"/>
      <c r="AM222" s="109">
        <f>AM177+AM184+AM191+AM198+AM205+AM213+AM221</f>
        <v>0</v>
      </c>
    </row>
    <row r="225" spans="1:39" ht="26.25" x14ac:dyDescent="0.25">
      <c r="A225" s="149" t="s">
        <v>314</v>
      </c>
      <c r="B225" s="150"/>
      <c r="C225" s="150"/>
      <c r="D225" s="150"/>
      <c r="E225" s="150"/>
      <c r="F225" s="150"/>
      <c r="G225" s="150"/>
      <c r="H225" s="150"/>
      <c r="I225" s="150"/>
      <c r="J225" s="150"/>
      <c r="K225" s="150"/>
      <c r="L225" s="150"/>
      <c r="M225" s="150"/>
      <c r="N225" s="150"/>
      <c r="O225" s="150"/>
      <c r="P225" s="150"/>
      <c r="Q225" s="150"/>
      <c r="R225" s="150"/>
      <c r="S225" s="150"/>
      <c r="T225" s="150"/>
      <c r="U225" s="150"/>
      <c r="V225" s="150"/>
      <c r="W225" s="150"/>
      <c r="X225" s="150"/>
      <c r="Y225" s="150"/>
      <c r="Z225" s="150"/>
      <c r="AA225" s="150"/>
      <c r="AB225" s="150"/>
      <c r="AC225" s="150"/>
      <c r="AD225" s="150"/>
      <c r="AE225" s="150"/>
      <c r="AF225" s="150"/>
      <c r="AG225" s="150"/>
      <c r="AH225" s="150"/>
      <c r="AI225" s="150"/>
      <c r="AJ225" s="150"/>
      <c r="AK225" s="150"/>
      <c r="AL225" s="150"/>
      <c r="AM225" s="112">
        <f>AM58+AM112+AM167+AM222</f>
        <v>0</v>
      </c>
    </row>
  </sheetData>
  <sheetProtection password="D13D" sheet="1" objects="1" scenarios="1" selectLockedCells="1"/>
  <mergeCells count="627">
    <mergeCell ref="A222:AL222"/>
    <mergeCell ref="AB216:AC216"/>
    <mergeCell ref="AB217:AC217"/>
    <mergeCell ref="AB218:AC218"/>
    <mergeCell ref="AB219:AC219"/>
    <mergeCell ref="AB220:AC220"/>
    <mergeCell ref="B221:AL221"/>
    <mergeCell ref="B213:AL213"/>
    <mergeCell ref="A214:A220"/>
    <mergeCell ref="L214:M214"/>
    <mergeCell ref="N214:O214"/>
    <mergeCell ref="P214:Q214"/>
    <mergeCell ref="AB214:AC214"/>
    <mergeCell ref="B215:F220"/>
    <mergeCell ref="J215:X220"/>
    <mergeCell ref="AB215:AC215"/>
    <mergeCell ref="AD215:AJ220"/>
    <mergeCell ref="AB201:AC201"/>
    <mergeCell ref="L204:M204"/>
    <mergeCell ref="N204:O204"/>
    <mergeCell ref="P204:Q204"/>
    <mergeCell ref="AB204:AC204"/>
    <mergeCell ref="B205:AL205"/>
    <mergeCell ref="A206:A213"/>
    <mergeCell ref="L206:M206"/>
    <mergeCell ref="N206:O206"/>
    <mergeCell ref="P206:Q206"/>
    <mergeCell ref="AB206:AC206"/>
    <mergeCell ref="AD200:AJ204"/>
    <mergeCell ref="B207:F212"/>
    <mergeCell ref="J207:X212"/>
    <mergeCell ref="AB207:AC207"/>
    <mergeCell ref="AD207:AJ212"/>
    <mergeCell ref="AB208:AC208"/>
    <mergeCell ref="AB209:AC209"/>
    <mergeCell ref="AB210:AC210"/>
    <mergeCell ref="AB211:AC211"/>
    <mergeCell ref="AB212:AC212"/>
    <mergeCell ref="N201:O201"/>
    <mergeCell ref="P201:Q201"/>
    <mergeCell ref="N197:O197"/>
    <mergeCell ref="P197:Q197"/>
    <mergeCell ref="AB197:AC197"/>
    <mergeCell ref="B198:AL198"/>
    <mergeCell ref="A199:A205"/>
    <mergeCell ref="L199:M199"/>
    <mergeCell ref="N199:O199"/>
    <mergeCell ref="P199:Q199"/>
    <mergeCell ref="AB199:AC199"/>
    <mergeCell ref="AD193:AJ197"/>
    <mergeCell ref="L202:M202"/>
    <mergeCell ref="N202:O202"/>
    <mergeCell ref="P202:Q202"/>
    <mergeCell ref="AB202:AC202"/>
    <mergeCell ref="L203:M203"/>
    <mergeCell ref="N203:O203"/>
    <mergeCell ref="P203:Q203"/>
    <mergeCell ref="AB203:AC203"/>
    <mergeCell ref="B200:F204"/>
    <mergeCell ref="L200:M200"/>
    <mergeCell ref="N200:O200"/>
    <mergeCell ref="P200:Q200"/>
    <mergeCell ref="AB200:AC200"/>
    <mergeCell ref="L201:M201"/>
    <mergeCell ref="A192:A198"/>
    <mergeCell ref="L192:M192"/>
    <mergeCell ref="N192:O192"/>
    <mergeCell ref="P192:Q192"/>
    <mergeCell ref="AB192:AC192"/>
    <mergeCell ref="AD186:AJ190"/>
    <mergeCell ref="L195:M195"/>
    <mergeCell ref="N195:O195"/>
    <mergeCell ref="P195:Q195"/>
    <mergeCell ref="AB195:AC195"/>
    <mergeCell ref="L196:M196"/>
    <mergeCell ref="N196:O196"/>
    <mergeCell ref="P196:Q196"/>
    <mergeCell ref="AB196:AC196"/>
    <mergeCell ref="B193:F197"/>
    <mergeCell ref="L193:M193"/>
    <mergeCell ref="N193:O193"/>
    <mergeCell ref="P193:Q193"/>
    <mergeCell ref="AB193:AC193"/>
    <mergeCell ref="L194:M194"/>
    <mergeCell ref="N194:O194"/>
    <mergeCell ref="P194:Q194"/>
    <mergeCell ref="AB194:AC194"/>
    <mergeCell ref="L197:M197"/>
    <mergeCell ref="L187:M187"/>
    <mergeCell ref="N187:O187"/>
    <mergeCell ref="P187:Q187"/>
    <mergeCell ref="AB187:AC187"/>
    <mergeCell ref="L190:M190"/>
    <mergeCell ref="N190:O190"/>
    <mergeCell ref="P190:Q190"/>
    <mergeCell ref="AB190:AC190"/>
    <mergeCell ref="B191:AL191"/>
    <mergeCell ref="L183:M183"/>
    <mergeCell ref="N183:O183"/>
    <mergeCell ref="P183:Q183"/>
    <mergeCell ref="AB183:AC183"/>
    <mergeCell ref="B184:AL184"/>
    <mergeCell ref="A185:A191"/>
    <mergeCell ref="L185:M185"/>
    <mergeCell ref="N185:O185"/>
    <mergeCell ref="P185:Q185"/>
    <mergeCell ref="AB185:AC185"/>
    <mergeCell ref="AD179:AJ183"/>
    <mergeCell ref="L188:M188"/>
    <mergeCell ref="N188:O188"/>
    <mergeCell ref="P188:Q188"/>
    <mergeCell ref="AB188:AC188"/>
    <mergeCell ref="L189:M189"/>
    <mergeCell ref="N189:O189"/>
    <mergeCell ref="P189:Q189"/>
    <mergeCell ref="AB189:AC189"/>
    <mergeCell ref="B186:F190"/>
    <mergeCell ref="L186:M186"/>
    <mergeCell ref="N186:O186"/>
    <mergeCell ref="P186:Q186"/>
    <mergeCell ref="AB186:AC186"/>
    <mergeCell ref="N182:O182"/>
    <mergeCell ref="P182:Q182"/>
    <mergeCell ref="AB182:AC182"/>
    <mergeCell ref="L179:M179"/>
    <mergeCell ref="N179:O179"/>
    <mergeCell ref="P179:Q179"/>
    <mergeCell ref="AB179:AC179"/>
    <mergeCell ref="L180:M180"/>
    <mergeCell ref="N180:O180"/>
    <mergeCell ref="P180:Q180"/>
    <mergeCell ref="AB180:AC180"/>
    <mergeCell ref="L181:M181"/>
    <mergeCell ref="N176:O176"/>
    <mergeCell ref="P176:Q176"/>
    <mergeCell ref="AB176:AC176"/>
    <mergeCell ref="B177:AL177"/>
    <mergeCell ref="A178:A184"/>
    <mergeCell ref="L178:M178"/>
    <mergeCell ref="N178:O178"/>
    <mergeCell ref="P178:Q178"/>
    <mergeCell ref="AB178:AC178"/>
    <mergeCell ref="B179:F183"/>
    <mergeCell ref="A174:A177"/>
    <mergeCell ref="L174:M174"/>
    <mergeCell ref="N174:O174"/>
    <mergeCell ref="P174:Q174"/>
    <mergeCell ref="AB174:AC174"/>
    <mergeCell ref="L175:M175"/>
    <mergeCell ref="N175:O175"/>
    <mergeCell ref="P175:Q175"/>
    <mergeCell ref="AB175:AC175"/>
    <mergeCell ref="L176:M176"/>
    <mergeCell ref="N181:O181"/>
    <mergeCell ref="P181:Q181"/>
    <mergeCell ref="AB181:AC181"/>
    <mergeCell ref="L182:M182"/>
    <mergeCell ref="AL172:AL173"/>
    <mergeCell ref="AM172:AM173"/>
    <mergeCell ref="L173:M173"/>
    <mergeCell ref="N173:O173"/>
    <mergeCell ref="P173:Q173"/>
    <mergeCell ref="N172:O172"/>
    <mergeCell ref="P172:Q172"/>
    <mergeCell ref="R172:R173"/>
    <mergeCell ref="S172:S173"/>
    <mergeCell ref="T172:V172"/>
    <mergeCell ref="W172:X172"/>
    <mergeCell ref="AK172:AK173"/>
    <mergeCell ref="A159:A165"/>
    <mergeCell ref="L159:M159"/>
    <mergeCell ref="N159:O159"/>
    <mergeCell ref="P159:Q159"/>
    <mergeCell ref="B160:F165"/>
    <mergeCell ref="J160:X165"/>
    <mergeCell ref="AB172:AC173"/>
    <mergeCell ref="AH172:AH173"/>
    <mergeCell ref="AJ172:AJ173"/>
    <mergeCell ref="AI172:AI173"/>
    <mergeCell ref="A151:A158"/>
    <mergeCell ref="L151:M151"/>
    <mergeCell ref="N151:O151"/>
    <mergeCell ref="P151:Q151"/>
    <mergeCell ref="B152:F157"/>
    <mergeCell ref="J152:X157"/>
    <mergeCell ref="AD152:AJ157"/>
    <mergeCell ref="B158:AL158"/>
    <mergeCell ref="F172:F173"/>
    <mergeCell ref="G172:G173"/>
    <mergeCell ref="H172:H173"/>
    <mergeCell ref="I172:I173"/>
    <mergeCell ref="J172:K172"/>
    <mergeCell ref="L172:M172"/>
    <mergeCell ref="AD160:AJ165"/>
    <mergeCell ref="B166:AL166"/>
    <mergeCell ref="A167:AL167"/>
    <mergeCell ref="A171:AM171"/>
    <mergeCell ref="A172:A173"/>
    <mergeCell ref="B172:B173"/>
    <mergeCell ref="C172:C173"/>
    <mergeCell ref="D172:D173"/>
    <mergeCell ref="E172:E173"/>
    <mergeCell ref="Y172:AA172"/>
    <mergeCell ref="A144:A150"/>
    <mergeCell ref="L144:M144"/>
    <mergeCell ref="N144:O144"/>
    <mergeCell ref="P144:Q144"/>
    <mergeCell ref="B145:F149"/>
    <mergeCell ref="L145:M145"/>
    <mergeCell ref="N145:O145"/>
    <mergeCell ref="P145:Q145"/>
    <mergeCell ref="AD145:AJ149"/>
    <mergeCell ref="L148:M148"/>
    <mergeCell ref="N148:O148"/>
    <mergeCell ref="P148:Q148"/>
    <mergeCell ref="L149:M149"/>
    <mergeCell ref="N149:O149"/>
    <mergeCell ref="P149:Q149"/>
    <mergeCell ref="L146:M146"/>
    <mergeCell ref="N146:O146"/>
    <mergeCell ref="P146:Q146"/>
    <mergeCell ref="L147:M147"/>
    <mergeCell ref="N147:O147"/>
    <mergeCell ref="P147:Q147"/>
    <mergeCell ref="B150:AL150"/>
    <mergeCell ref="A137:A143"/>
    <mergeCell ref="L137:M137"/>
    <mergeCell ref="N137:O137"/>
    <mergeCell ref="P137:Q137"/>
    <mergeCell ref="B138:F142"/>
    <mergeCell ref="L138:M138"/>
    <mergeCell ref="N138:O138"/>
    <mergeCell ref="P138:Q138"/>
    <mergeCell ref="AD138:AJ142"/>
    <mergeCell ref="L141:M141"/>
    <mergeCell ref="N141:O141"/>
    <mergeCell ref="P141:Q141"/>
    <mergeCell ref="L142:M142"/>
    <mergeCell ref="N142:O142"/>
    <mergeCell ref="P142:Q142"/>
    <mergeCell ref="L139:M139"/>
    <mergeCell ref="N139:O139"/>
    <mergeCell ref="P139:Q139"/>
    <mergeCell ref="L140:M140"/>
    <mergeCell ref="N140:O140"/>
    <mergeCell ref="P140:Q140"/>
    <mergeCell ref="B143:AL143"/>
    <mergeCell ref="A130:A136"/>
    <mergeCell ref="L130:M130"/>
    <mergeCell ref="N130:O130"/>
    <mergeCell ref="P130:Q130"/>
    <mergeCell ref="B131:F135"/>
    <mergeCell ref="L131:M131"/>
    <mergeCell ref="N131:O131"/>
    <mergeCell ref="P131:Q131"/>
    <mergeCell ref="AD131:AJ135"/>
    <mergeCell ref="L134:M134"/>
    <mergeCell ref="N134:O134"/>
    <mergeCell ref="P134:Q134"/>
    <mergeCell ref="L135:M135"/>
    <mergeCell ref="N135:O135"/>
    <mergeCell ref="P135:Q135"/>
    <mergeCell ref="L132:M132"/>
    <mergeCell ref="N132:O132"/>
    <mergeCell ref="P132:Q132"/>
    <mergeCell ref="L133:M133"/>
    <mergeCell ref="N133:O133"/>
    <mergeCell ref="P133:Q133"/>
    <mergeCell ref="B136:AL136"/>
    <mergeCell ref="N128:O128"/>
    <mergeCell ref="P128:Q128"/>
    <mergeCell ref="L125:M125"/>
    <mergeCell ref="N125:O125"/>
    <mergeCell ref="P125:Q125"/>
    <mergeCell ref="L126:M126"/>
    <mergeCell ref="N126:O126"/>
    <mergeCell ref="P126:Q126"/>
    <mergeCell ref="B129:AL129"/>
    <mergeCell ref="B122:AL122"/>
    <mergeCell ref="A123:A129"/>
    <mergeCell ref="L123:M123"/>
    <mergeCell ref="N123:O123"/>
    <mergeCell ref="P123:Q123"/>
    <mergeCell ref="B124:F128"/>
    <mergeCell ref="L124:M124"/>
    <mergeCell ref="N124:O124"/>
    <mergeCell ref="P124:Q124"/>
    <mergeCell ref="AD124:AJ128"/>
    <mergeCell ref="A119:A122"/>
    <mergeCell ref="L119:M119"/>
    <mergeCell ref="N119:O119"/>
    <mergeCell ref="P119:Q119"/>
    <mergeCell ref="L120:M120"/>
    <mergeCell ref="N120:O120"/>
    <mergeCell ref="P120:Q120"/>
    <mergeCell ref="L121:M121"/>
    <mergeCell ref="N121:O121"/>
    <mergeCell ref="P121:Q121"/>
    <mergeCell ref="L127:M127"/>
    <mergeCell ref="N127:O127"/>
    <mergeCell ref="P127:Q127"/>
    <mergeCell ref="L128:M128"/>
    <mergeCell ref="AM117:AM118"/>
    <mergeCell ref="L118:M118"/>
    <mergeCell ref="N118:O118"/>
    <mergeCell ref="P118:Q118"/>
    <mergeCell ref="P117:Q117"/>
    <mergeCell ref="R117:R118"/>
    <mergeCell ref="S117:S118"/>
    <mergeCell ref="T117:V117"/>
    <mergeCell ref="W117:X117"/>
    <mergeCell ref="AC117:AC118"/>
    <mergeCell ref="AK117:AK118"/>
    <mergeCell ref="A104:A110"/>
    <mergeCell ref="L104:M104"/>
    <mergeCell ref="N104:O104"/>
    <mergeCell ref="P104:Q104"/>
    <mergeCell ref="B105:F110"/>
    <mergeCell ref="J105:X110"/>
    <mergeCell ref="AH117:AH118"/>
    <mergeCell ref="AJ117:AJ118"/>
    <mergeCell ref="AL117:AL118"/>
    <mergeCell ref="Y117:AA117"/>
    <mergeCell ref="AI117:AI118"/>
    <mergeCell ref="A96:A103"/>
    <mergeCell ref="L96:M96"/>
    <mergeCell ref="N96:O96"/>
    <mergeCell ref="P96:Q96"/>
    <mergeCell ref="B97:F102"/>
    <mergeCell ref="J97:X102"/>
    <mergeCell ref="AD97:AJ102"/>
    <mergeCell ref="B103:AL103"/>
    <mergeCell ref="G117:G118"/>
    <mergeCell ref="H117:H118"/>
    <mergeCell ref="I117:I118"/>
    <mergeCell ref="J117:K117"/>
    <mergeCell ref="L117:M117"/>
    <mergeCell ref="N117:O117"/>
    <mergeCell ref="AD105:AJ110"/>
    <mergeCell ref="B111:AL111"/>
    <mergeCell ref="A112:AL112"/>
    <mergeCell ref="A116:AM116"/>
    <mergeCell ref="A117:A118"/>
    <mergeCell ref="B117:B118"/>
    <mergeCell ref="C117:C118"/>
    <mergeCell ref="D117:D118"/>
    <mergeCell ref="E117:E118"/>
    <mergeCell ref="F117:F118"/>
    <mergeCell ref="A89:A95"/>
    <mergeCell ref="L89:M89"/>
    <mergeCell ref="N89:O89"/>
    <mergeCell ref="P89:Q89"/>
    <mergeCell ref="B90:F94"/>
    <mergeCell ref="L90:M90"/>
    <mergeCell ref="N90:O90"/>
    <mergeCell ref="P90:Q90"/>
    <mergeCell ref="AD90:AJ94"/>
    <mergeCell ref="L93:M93"/>
    <mergeCell ref="N93:O93"/>
    <mergeCell ref="P93:Q93"/>
    <mergeCell ref="L94:M94"/>
    <mergeCell ref="N94:O94"/>
    <mergeCell ref="P94:Q94"/>
    <mergeCell ref="L91:M91"/>
    <mergeCell ref="N91:O91"/>
    <mergeCell ref="P91:Q91"/>
    <mergeCell ref="L92:M92"/>
    <mergeCell ref="N92:O92"/>
    <mergeCell ref="P92:Q92"/>
    <mergeCell ref="B95:AL95"/>
    <mergeCell ref="A82:A88"/>
    <mergeCell ref="L82:M82"/>
    <mergeCell ref="N82:O82"/>
    <mergeCell ref="P82:Q82"/>
    <mergeCell ref="B83:F87"/>
    <mergeCell ref="L83:M83"/>
    <mergeCell ref="N83:O83"/>
    <mergeCell ref="P83:Q83"/>
    <mergeCell ref="AD83:AJ87"/>
    <mergeCell ref="L86:M86"/>
    <mergeCell ref="N86:O86"/>
    <mergeCell ref="P86:Q86"/>
    <mergeCell ref="L87:M87"/>
    <mergeCell ref="N87:O87"/>
    <mergeCell ref="P87:Q87"/>
    <mergeCell ref="L84:M84"/>
    <mergeCell ref="N84:O84"/>
    <mergeCell ref="P84:Q84"/>
    <mergeCell ref="L85:M85"/>
    <mergeCell ref="N85:O85"/>
    <mergeCell ref="P85:Q85"/>
    <mergeCell ref="B88:AL88"/>
    <mergeCell ref="A75:A81"/>
    <mergeCell ref="L75:M75"/>
    <mergeCell ref="N75:O75"/>
    <mergeCell ref="P75:Q75"/>
    <mergeCell ref="B76:F80"/>
    <mergeCell ref="L76:M76"/>
    <mergeCell ref="N76:O76"/>
    <mergeCell ref="P76:Q76"/>
    <mergeCell ref="AD76:AJ80"/>
    <mergeCell ref="L79:M79"/>
    <mergeCell ref="N79:O79"/>
    <mergeCell ref="P79:Q79"/>
    <mergeCell ref="L80:M80"/>
    <mergeCell ref="N80:O80"/>
    <mergeCell ref="P80:Q80"/>
    <mergeCell ref="L77:M77"/>
    <mergeCell ref="N77:O77"/>
    <mergeCell ref="P77:Q77"/>
    <mergeCell ref="L78:M78"/>
    <mergeCell ref="N78:O78"/>
    <mergeCell ref="P78:Q78"/>
    <mergeCell ref="B81:AL81"/>
    <mergeCell ref="N73:O73"/>
    <mergeCell ref="P73:Q73"/>
    <mergeCell ref="L70:M70"/>
    <mergeCell ref="N70:O70"/>
    <mergeCell ref="P70:Q70"/>
    <mergeCell ref="L71:M71"/>
    <mergeCell ref="N71:O71"/>
    <mergeCell ref="P71:Q71"/>
    <mergeCell ref="B74:AL74"/>
    <mergeCell ref="B67:AL67"/>
    <mergeCell ref="A68:A74"/>
    <mergeCell ref="L68:M68"/>
    <mergeCell ref="N68:O68"/>
    <mergeCell ref="P68:Q68"/>
    <mergeCell ref="B69:F73"/>
    <mergeCell ref="L69:M69"/>
    <mergeCell ref="N69:O69"/>
    <mergeCell ref="P69:Q69"/>
    <mergeCell ref="AD69:AJ73"/>
    <mergeCell ref="A64:A67"/>
    <mergeCell ref="L64:M64"/>
    <mergeCell ref="N64:O64"/>
    <mergeCell ref="P64:Q64"/>
    <mergeCell ref="L65:M65"/>
    <mergeCell ref="N65:O65"/>
    <mergeCell ref="P65:Q65"/>
    <mergeCell ref="L66:M66"/>
    <mergeCell ref="N66:O66"/>
    <mergeCell ref="P66:Q66"/>
    <mergeCell ref="L72:M72"/>
    <mergeCell ref="N72:O72"/>
    <mergeCell ref="P72:Q72"/>
    <mergeCell ref="L73:M73"/>
    <mergeCell ref="AM62:AM63"/>
    <mergeCell ref="L63:M63"/>
    <mergeCell ref="N63:O63"/>
    <mergeCell ref="P63:Q63"/>
    <mergeCell ref="P62:Q62"/>
    <mergeCell ref="R62:R63"/>
    <mergeCell ref="S62:S63"/>
    <mergeCell ref="T62:V62"/>
    <mergeCell ref="W62:X62"/>
    <mergeCell ref="AC62:AC63"/>
    <mergeCell ref="AK62:AK63"/>
    <mergeCell ref="A50:A56"/>
    <mergeCell ref="L50:M50"/>
    <mergeCell ref="N50:O50"/>
    <mergeCell ref="P50:Q50"/>
    <mergeCell ref="B51:F56"/>
    <mergeCell ref="J51:X56"/>
    <mergeCell ref="AH62:AH63"/>
    <mergeCell ref="AJ62:AJ63"/>
    <mergeCell ref="AL62:AL63"/>
    <mergeCell ref="Y62:AA62"/>
    <mergeCell ref="AI62:AI63"/>
    <mergeCell ref="A42:A49"/>
    <mergeCell ref="L42:M42"/>
    <mergeCell ref="N42:O42"/>
    <mergeCell ref="P42:Q42"/>
    <mergeCell ref="B43:F48"/>
    <mergeCell ref="J43:X48"/>
    <mergeCell ref="AD43:AJ48"/>
    <mergeCell ref="B49:AL49"/>
    <mergeCell ref="G62:G63"/>
    <mergeCell ref="H62:H63"/>
    <mergeCell ref="I62:I63"/>
    <mergeCell ref="J62:K62"/>
    <mergeCell ref="L62:M62"/>
    <mergeCell ref="N62:O62"/>
    <mergeCell ref="AD51:AJ56"/>
    <mergeCell ref="B57:AL57"/>
    <mergeCell ref="A58:AL58"/>
    <mergeCell ref="A61:AM61"/>
    <mergeCell ref="A62:A63"/>
    <mergeCell ref="B62:B63"/>
    <mergeCell ref="C62:C63"/>
    <mergeCell ref="D62:D63"/>
    <mergeCell ref="E62:E63"/>
    <mergeCell ref="F62:F63"/>
    <mergeCell ref="P31:Q31"/>
    <mergeCell ref="B34:AL34"/>
    <mergeCell ref="A35:A41"/>
    <mergeCell ref="L35:M35"/>
    <mergeCell ref="N35:O35"/>
    <mergeCell ref="P35:Q35"/>
    <mergeCell ref="B36:F40"/>
    <mergeCell ref="L36:M36"/>
    <mergeCell ref="N36:O36"/>
    <mergeCell ref="P36:Q36"/>
    <mergeCell ref="AD36:AJ40"/>
    <mergeCell ref="L39:M39"/>
    <mergeCell ref="N39:O39"/>
    <mergeCell ref="P39:Q39"/>
    <mergeCell ref="L40:M40"/>
    <mergeCell ref="N40:O40"/>
    <mergeCell ref="P40:Q40"/>
    <mergeCell ref="L37:M37"/>
    <mergeCell ref="N37:O37"/>
    <mergeCell ref="P37:Q37"/>
    <mergeCell ref="L38:M38"/>
    <mergeCell ref="N38:O38"/>
    <mergeCell ref="P38:Q38"/>
    <mergeCell ref="B41:AL41"/>
    <mergeCell ref="L24:M24"/>
    <mergeCell ref="N24:O24"/>
    <mergeCell ref="P24:Q24"/>
    <mergeCell ref="B27:AL27"/>
    <mergeCell ref="A28:A34"/>
    <mergeCell ref="L28:M28"/>
    <mergeCell ref="N28:O28"/>
    <mergeCell ref="P28:Q28"/>
    <mergeCell ref="B29:F33"/>
    <mergeCell ref="L29:M29"/>
    <mergeCell ref="N29:O29"/>
    <mergeCell ref="P29:Q29"/>
    <mergeCell ref="AD29:AJ33"/>
    <mergeCell ref="L32:M32"/>
    <mergeCell ref="N32:O32"/>
    <mergeCell ref="P32:Q32"/>
    <mergeCell ref="L33:M33"/>
    <mergeCell ref="N33:O33"/>
    <mergeCell ref="P33:Q33"/>
    <mergeCell ref="L30:M30"/>
    <mergeCell ref="N30:O30"/>
    <mergeCell ref="P30:Q30"/>
    <mergeCell ref="L31:M31"/>
    <mergeCell ref="N31:O31"/>
    <mergeCell ref="N16:O16"/>
    <mergeCell ref="P16:Q16"/>
    <mergeCell ref="L17:M17"/>
    <mergeCell ref="N17:O17"/>
    <mergeCell ref="P17:Q17"/>
    <mergeCell ref="B20:AL20"/>
    <mergeCell ref="A21:A27"/>
    <mergeCell ref="L21:M21"/>
    <mergeCell ref="N21:O21"/>
    <mergeCell ref="P21:Q21"/>
    <mergeCell ref="B22:F26"/>
    <mergeCell ref="L22:M22"/>
    <mergeCell ref="N22:O22"/>
    <mergeCell ref="P22:Q22"/>
    <mergeCell ref="AD22:AJ26"/>
    <mergeCell ref="L25:M25"/>
    <mergeCell ref="N25:O25"/>
    <mergeCell ref="P25:Q25"/>
    <mergeCell ref="L26:M26"/>
    <mergeCell ref="N26:O26"/>
    <mergeCell ref="P26:Q26"/>
    <mergeCell ref="L23:M23"/>
    <mergeCell ref="N23:O23"/>
    <mergeCell ref="P23:Q23"/>
    <mergeCell ref="N14:O14"/>
    <mergeCell ref="P14:Q14"/>
    <mergeCell ref="B15:F19"/>
    <mergeCell ref="L15:M15"/>
    <mergeCell ref="N15:O15"/>
    <mergeCell ref="P15:Q15"/>
    <mergeCell ref="AD15:AJ19"/>
    <mergeCell ref="A10:A13"/>
    <mergeCell ref="L10:M10"/>
    <mergeCell ref="N10:O10"/>
    <mergeCell ref="P10:Q10"/>
    <mergeCell ref="L11:M11"/>
    <mergeCell ref="N11:O11"/>
    <mergeCell ref="P11:Q11"/>
    <mergeCell ref="L12:M12"/>
    <mergeCell ref="N12:O12"/>
    <mergeCell ref="P12:Q12"/>
    <mergeCell ref="L18:M18"/>
    <mergeCell ref="N18:O18"/>
    <mergeCell ref="P18:Q18"/>
    <mergeCell ref="L19:M19"/>
    <mergeCell ref="N19:O19"/>
    <mergeCell ref="P19:Q19"/>
    <mergeCell ref="L16:M16"/>
    <mergeCell ref="A225:AL225"/>
    <mergeCell ref="H8:H9"/>
    <mergeCell ref="I8:I9"/>
    <mergeCell ref="J8:K8"/>
    <mergeCell ref="L8:M8"/>
    <mergeCell ref="N8:O8"/>
    <mergeCell ref="P8:Q8"/>
    <mergeCell ref="A7:AM7"/>
    <mergeCell ref="A8:A9"/>
    <mergeCell ref="B8:B9"/>
    <mergeCell ref="C8:C9"/>
    <mergeCell ref="D8:D9"/>
    <mergeCell ref="E8:E9"/>
    <mergeCell ref="F8:F9"/>
    <mergeCell ref="G8:G9"/>
    <mergeCell ref="S8:S9"/>
    <mergeCell ref="T8:V8"/>
    <mergeCell ref="W8:X8"/>
    <mergeCell ref="AC8:AC9"/>
    <mergeCell ref="AH8:AH9"/>
    <mergeCell ref="AK8:AK9"/>
    <mergeCell ref="B13:AL13"/>
    <mergeCell ref="A14:A20"/>
    <mergeCell ref="L14:M14"/>
    <mergeCell ref="B2:N2"/>
    <mergeCell ref="A1:AM1"/>
    <mergeCell ref="AJ8:AJ9"/>
    <mergeCell ref="AL8:AL9"/>
    <mergeCell ref="AM8:AM9"/>
    <mergeCell ref="L9:M9"/>
    <mergeCell ref="N9:O9"/>
    <mergeCell ref="P9:Q9"/>
    <mergeCell ref="R8:R9"/>
    <mergeCell ref="A3:N3"/>
    <mergeCell ref="A4:N4"/>
    <mergeCell ref="A5:N5"/>
    <mergeCell ref="Y8:AA8"/>
    <mergeCell ref="AI8:AI9"/>
  </mergeCells>
  <pageMargins left="0.75" right="0.75" top="1" bottom="1" header="0.5" footer="0.5"/>
  <pageSetup paperSize="9" orientation="portrait" horizontalDpi="4294967292" verticalDpi="4294967292"/>
  <drawing r:id="rId1"/>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8"/>
  <sheetViews>
    <sheetView zoomScale="90" zoomScaleNormal="90" zoomScalePageLayoutView="130" workbookViewId="0">
      <selection activeCell="F3" sqref="F3"/>
    </sheetView>
  </sheetViews>
  <sheetFormatPr defaultColWidth="11" defaultRowHeight="15.75" x14ac:dyDescent="0.25"/>
  <cols>
    <col min="1" max="1" width="17.375" customWidth="1"/>
    <col min="5" max="5" width="23.875" customWidth="1"/>
    <col min="6" max="6" width="35.875" customWidth="1"/>
    <col min="7" max="7" width="18" customWidth="1"/>
    <col min="8" max="8" width="22.375" customWidth="1"/>
    <col min="9" max="9" width="35.375" customWidth="1"/>
  </cols>
  <sheetData>
    <row r="1" spans="1:9" ht="128.25" customHeight="1" thickBot="1" x14ac:dyDescent="0.3">
      <c r="A1" s="230" t="s">
        <v>222</v>
      </c>
      <c r="B1" s="231"/>
      <c r="C1" s="231"/>
      <c r="D1" s="231"/>
      <c r="E1" s="231"/>
      <c r="F1" s="231"/>
      <c r="G1" s="231"/>
      <c r="H1" s="231"/>
      <c r="I1" s="232"/>
    </row>
    <row r="2" spans="1:9" ht="16.5" thickBot="1" x14ac:dyDescent="0.3">
      <c r="A2" s="9" t="s">
        <v>212</v>
      </c>
      <c r="B2" s="239" t="str">
        <f>'Cover Sheet'!C17</f>
        <v xml:space="preserve">(Instruction -You MUST enter your organisation name into cell 17C on the Cover Sheet tab) </v>
      </c>
      <c r="C2" s="239"/>
      <c r="D2" s="239"/>
      <c r="E2" s="239"/>
      <c r="F2" s="240"/>
      <c r="G2" s="10"/>
      <c r="H2" s="10"/>
      <c r="I2" s="11"/>
    </row>
    <row r="3" spans="1:9" ht="16.5" thickBot="1" x14ac:dyDescent="0.3">
      <c r="A3" s="233" t="s">
        <v>219</v>
      </c>
      <c r="B3" s="234"/>
      <c r="C3" s="234"/>
      <c r="D3" s="234"/>
      <c r="E3" s="235"/>
      <c r="F3" s="36">
        <f>'(A) Mono Devices'!AK225</f>
        <v>0</v>
      </c>
      <c r="G3" s="12"/>
      <c r="H3" s="12"/>
      <c r="I3" s="13"/>
    </row>
    <row r="4" spans="1:9" ht="16.5" thickBot="1" x14ac:dyDescent="0.3">
      <c r="A4" s="233" t="s">
        <v>220</v>
      </c>
      <c r="B4" s="234"/>
      <c r="C4" s="234"/>
      <c r="D4" s="234"/>
      <c r="E4" s="234"/>
      <c r="F4" s="36">
        <f>'(B) Colour Devices'!AM225</f>
        <v>0</v>
      </c>
      <c r="G4" s="12"/>
      <c r="H4" s="12"/>
      <c r="I4" s="13"/>
    </row>
    <row r="5" spans="1:9" x14ac:dyDescent="0.25">
      <c r="A5" s="14"/>
      <c r="B5" s="12"/>
      <c r="C5" s="12"/>
      <c r="D5" s="12"/>
      <c r="E5" s="12"/>
      <c r="F5" s="15"/>
      <c r="G5" s="12"/>
      <c r="H5" s="12"/>
      <c r="I5" s="13"/>
    </row>
    <row r="6" spans="1:9" ht="16.5" thickBot="1" x14ac:dyDescent="0.3">
      <c r="A6" s="14"/>
      <c r="B6" s="12"/>
      <c r="C6" s="12"/>
      <c r="D6" s="12"/>
      <c r="E6" s="12"/>
      <c r="F6" s="15"/>
      <c r="G6" s="12"/>
      <c r="H6" s="12"/>
      <c r="I6" s="13"/>
    </row>
    <row r="7" spans="1:9" ht="21.75" thickBot="1" x14ac:dyDescent="0.4">
      <c r="A7" s="236" t="s">
        <v>221</v>
      </c>
      <c r="B7" s="237"/>
      <c r="C7" s="237"/>
      <c r="D7" s="237"/>
      <c r="E7" s="238"/>
      <c r="F7" s="35">
        <f>F3+F4</f>
        <v>0</v>
      </c>
      <c r="G7" s="12"/>
      <c r="H7" s="12"/>
      <c r="I7" s="13"/>
    </row>
    <row r="8" spans="1:9" ht="16.5" thickBot="1" x14ac:dyDescent="0.3">
      <c r="A8" s="16"/>
      <c r="B8" s="17"/>
      <c r="C8" s="17"/>
      <c r="D8" s="17"/>
      <c r="E8" s="17"/>
      <c r="F8" s="17"/>
      <c r="G8" s="17"/>
      <c r="H8" s="17"/>
      <c r="I8" s="18"/>
    </row>
  </sheetData>
  <sheetProtection password="D13D" sheet="1" objects="1" scenarios="1" selectLockedCells="1" selectUnlockedCells="1"/>
  <mergeCells count="5">
    <mergeCell ref="A1:I1"/>
    <mergeCell ref="A3:E3"/>
    <mergeCell ref="A4:E4"/>
    <mergeCell ref="A7:E7"/>
    <mergeCell ref="B2:F2"/>
  </mergeCells>
  <pageMargins left="0.75" right="0.75" top="1" bottom="1" header="0.5" footer="0.5"/>
  <pageSetup paperSize="9" orientation="portrait" horizontalDpi="4294967292" verticalDpi="4294967292"/>
  <drawing r:id="rId1"/>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00FF"/>
  </sheetPr>
  <dimension ref="A1:AK26"/>
  <sheetViews>
    <sheetView zoomScale="60" zoomScaleNormal="60" zoomScalePageLayoutView="130" workbookViewId="0">
      <selection activeCell="B11" sqref="B11"/>
    </sheetView>
  </sheetViews>
  <sheetFormatPr defaultColWidth="11" defaultRowHeight="15.75" x14ac:dyDescent="0.25"/>
  <cols>
    <col min="1" max="1" width="36.625" style="60" customWidth="1"/>
    <col min="2" max="2" width="40.5" style="60" customWidth="1"/>
    <col min="3" max="3" width="33.625" style="60" customWidth="1"/>
    <col min="4" max="4" width="27.5" style="60" customWidth="1"/>
    <col min="5" max="5" width="13.5" style="60" customWidth="1"/>
    <col min="6" max="6" width="14.125" style="60" customWidth="1"/>
    <col min="7" max="7" width="13.5" style="60" customWidth="1"/>
    <col min="8" max="8" width="14.375" style="60" customWidth="1"/>
    <col min="9" max="9" width="14.625" style="60" customWidth="1"/>
    <col min="10" max="10" width="15.875" style="60" customWidth="1"/>
    <col min="11" max="11" width="16" style="60" customWidth="1"/>
    <col min="12" max="16384" width="11" style="60"/>
  </cols>
  <sheetData>
    <row r="1" spans="1:37" ht="126.95" customHeight="1" x14ac:dyDescent="0.25">
      <c r="A1" s="122"/>
      <c r="B1" s="241" t="s">
        <v>223</v>
      </c>
      <c r="C1" s="241"/>
      <c r="D1" s="241"/>
      <c r="E1" s="241"/>
      <c r="F1" s="241"/>
      <c r="G1" s="241"/>
      <c r="H1" s="241"/>
      <c r="I1" s="241"/>
      <c r="J1" s="241"/>
      <c r="K1" s="241"/>
      <c r="L1" s="241"/>
      <c r="M1" s="241"/>
      <c r="N1" s="242"/>
    </row>
    <row r="2" spans="1:37" s="64" customFormat="1" ht="26.1" customHeight="1" thickBot="1" x14ac:dyDescent="0.3">
      <c r="A2" s="123"/>
      <c r="B2" s="117"/>
      <c r="C2" s="117"/>
      <c r="D2" s="117"/>
      <c r="E2" s="117"/>
      <c r="F2" s="117"/>
      <c r="G2" s="117"/>
      <c r="H2" s="117"/>
      <c r="I2" s="117"/>
      <c r="J2" s="117"/>
      <c r="K2" s="117"/>
      <c r="L2" s="117"/>
      <c r="M2" s="117"/>
      <c r="N2" s="117"/>
    </row>
    <row r="3" spans="1:37" s="64" customFormat="1" ht="26.1" customHeight="1" thickBot="1" x14ac:dyDescent="0.3">
      <c r="A3" s="260" t="s">
        <v>224</v>
      </c>
      <c r="B3" s="261"/>
      <c r="C3" s="261"/>
      <c r="D3" s="261"/>
      <c r="E3" s="261"/>
      <c r="F3" s="261"/>
      <c r="G3" s="261"/>
      <c r="H3" s="261"/>
      <c r="I3" s="261"/>
      <c r="J3" s="261"/>
      <c r="K3" s="261"/>
      <c r="L3" s="261"/>
      <c r="M3" s="261"/>
      <c r="N3" s="262"/>
    </row>
    <row r="4" spans="1:37" s="64" customFormat="1" ht="26.1" customHeight="1" thickBot="1" x14ac:dyDescent="0.3">
      <c r="A4" s="223" t="s">
        <v>225</v>
      </c>
      <c r="B4" s="224"/>
      <c r="C4" s="224"/>
      <c r="D4" s="224"/>
      <c r="E4" s="224"/>
      <c r="F4" s="224"/>
      <c r="G4" s="224"/>
      <c r="H4" s="224"/>
      <c r="I4" s="224"/>
      <c r="J4" s="224"/>
      <c r="K4" s="224"/>
      <c r="L4" s="224"/>
      <c r="M4" s="224"/>
      <c r="N4" s="225"/>
    </row>
    <row r="5" spans="1:37" ht="15" customHeight="1" thickBot="1" x14ac:dyDescent="0.3">
      <c r="A5" s="245"/>
      <c r="B5" s="246"/>
      <c r="C5" s="246"/>
      <c r="D5" s="246"/>
      <c r="E5" s="246"/>
      <c r="F5" s="246"/>
      <c r="G5" s="246"/>
      <c r="H5" s="246"/>
      <c r="I5" s="246"/>
      <c r="J5" s="246"/>
      <c r="K5" s="246"/>
      <c r="L5" s="65"/>
      <c r="M5" s="65"/>
      <c r="N5" s="124"/>
      <c r="O5" s="125"/>
      <c r="P5" s="125"/>
      <c r="Q5" s="125"/>
      <c r="R5" s="125"/>
      <c r="S5" s="125"/>
      <c r="T5" s="125"/>
      <c r="U5" s="125"/>
      <c r="V5" s="125"/>
      <c r="W5" s="125"/>
      <c r="X5" s="125"/>
      <c r="Y5" s="125"/>
      <c r="Z5" s="125"/>
      <c r="AA5" s="125"/>
      <c r="AB5" s="125"/>
      <c r="AC5" s="125"/>
      <c r="AD5" s="125"/>
      <c r="AE5" s="125"/>
      <c r="AF5" s="125"/>
      <c r="AG5" s="126"/>
      <c r="AH5" s="126"/>
      <c r="AI5" s="126"/>
      <c r="AJ5" s="126"/>
      <c r="AK5" s="126"/>
    </row>
    <row r="6" spans="1:37" x14ac:dyDescent="0.25">
      <c r="A6" s="252" t="s">
        <v>226</v>
      </c>
      <c r="B6" s="253"/>
      <c r="C6" s="253"/>
      <c r="D6" s="253"/>
      <c r="E6" s="253"/>
      <c r="F6" s="254"/>
      <c r="G6" s="12"/>
      <c r="H6" s="12"/>
      <c r="I6" s="12"/>
      <c r="J6" s="12"/>
      <c r="K6" s="12"/>
      <c r="L6" s="12"/>
      <c r="M6" s="12"/>
      <c r="N6" s="13"/>
    </row>
    <row r="7" spans="1:37" x14ac:dyDescent="0.25">
      <c r="A7" s="255" t="s">
        <v>74</v>
      </c>
      <c r="B7" s="256"/>
      <c r="C7" s="256"/>
      <c r="D7" s="256"/>
      <c r="E7" s="256"/>
      <c r="F7" s="257"/>
      <c r="G7" s="12"/>
      <c r="H7" s="12"/>
      <c r="I7" s="12"/>
      <c r="J7" s="12"/>
      <c r="K7" s="12"/>
      <c r="L7" s="12"/>
      <c r="M7" s="12"/>
      <c r="N7" s="13"/>
    </row>
    <row r="8" spans="1:37" x14ac:dyDescent="0.25">
      <c r="A8" s="255" t="s">
        <v>75</v>
      </c>
      <c r="B8" s="256"/>
      <c r="C8" s="256"/>
      <c r="D8" s="256"/>
      <c r="E8" s="256"/>
      <c r="F8" s="257"/>
      <c r="G8" s="12"/>
      <c r="H8" s="12"/>
      <c r="I8" s="12"/>
      <c r="J8" s="12"/>
      <c r="K8" s="12"/>
      <c r="L8" s="12"/>
      <c r="M8" s="12"/>
      <c r="N8" s="13"/>
    </row>
    <row r="9" spans="1:37" x14ac:dyDescent="0.25">
      <c r="A9" s="127" t="s">
        <v>76</v>
      </c>
      <c r="B9" s="128" t="s">
        <v>77</v>
      </c>
      <c r="C9" s="128" t="s">
        <v>78</v>
      </c>
      <c r="D9" s="263" t="s">
        <v>79</v>
      </c>
      <c r="E9" s="263"/>
      <c r="F9" s="264"/>
      <c r="G9" s="12"/>
      <c r="H9" s="12"/>
      <c r="I9" s="12"/>
      <c r="J9" s="12"/>
      <c r="K9" s="12"/>
      <c r="L9" s="12"/>
      <c r="M9" s="12"/>
      <c r="N9" s="13"/>
    </row>
    <row r="10" spans="1:37" x14ac:dyDescent="0.25">
      <c r="A10" s="129" t="s">
        <v>80</v>
      </c>
      <c r="B10" s="32">
        <v>0</v>
      </c>
      <c r="C10" s="32">
        <v>0</v>
      </c>
      <c r="D10" s="265">
        <v>0</v>
      </c>
      <c r="E10" s="265"/>
      <c r="F10" s="266"/>
      <c r="G10" s="12"/>
      <c r="H10" s="12"/>
      <c r="I10" s="12"/>
      <c r="J10" s="12"/>
      <c r="K10" s="12"/>
      <c r="L10" s="12"/>
      <c r="M10" s="12"/>
      <c r="N10" s="13"/>
    </row>
    <row r="11" spans="1:37" x14ac:dyDescent="0.25">
      <c r="A11" s="129" t="s">
        <v>81</v>
      </c>
      <c r="B11" s="55">
        <v>0</v>
      </c>
      <c r="C11" s="55">
        <v>0</v>
      </c>
      <c r="D11" s="247">
        <v>0</v>
      </c>
      <c r="E11" s="247"/>
      <c r="F11" s="248"/>
      <c r="G11" s="12"/>
      <c r="H11" s="12"/>
      <c r="I11" s="12"/>
      <c r="J11" s="12"/>
      <c r="K11" s="12"/>
      <c r="L11" s="12"/>
      <c r="M11" s="12"/>
      <c r="N11" s="13"/>
    </row>
    <row r="12" spans="1:37" x14ac:dyDescent="0.25">
      <c r="A12" s="129" t="s">
        <v>82</v>
      </c>
      <c r="B12" s="55">
        <v>0</v>
      </c>
      <c r="C12" s="55">
        <v>0</v>
      </c>
      <c r="D12" s="247">
        <v>0</v>
      </c>
      <c r="E12" s="247"/>
      <c r="F12" s="248"/>
      <c r="G12" s="12"/>
      <c r="H12" s="12"/>
      <c r="I12" s="12"/>
      <c r="J12" s="12"/>
      <c r="K12" s="12"/>
      <c r="L12" s="12"/>
      <c r="M12" s="12"/>
      <c r="N12" s="13"/>
    </row>
    <row r="13" spans="1:37" x14ac:dyDescent="0.25">
      <c r="A13" s="249"/>
      <c r="B13" s="250"/>
      <c r="C13" s="250"/>
      <c r="D13" s="250"/>
      <c r="E13" s="250"/>
      <c r="F13" s="251"/>
      <c r="G13" s="12"/>
      <c r="H13" s="12"/>
      <c r="I13" s="12"/>
      <c r="J13" s="12"/>
      <c r="K13" s="12"/>
      <c r="L13" s="12"/>
      <c r="M13" s="12"/>
      <c r="N13" s="13"/>
    </row>
    <row r="14" spans="1:37" x14ac:dyDescent="0.25">
      <c r="A14" s="129" t="s">
        <v>83</v>
      </c>
      <c r="B14" s="55">
        <v>0</v>
      </c>
      <c r="C14" s="55">
        <v>0</v>
      </c>
      <c r="D14" s="247">
        <v>0</v>
      </c>
      <c r="E14" s="247"/>
      <c r="F14" s="248"/>
      <c r="G14" s="12"/>
      <c r="H14" s="12"/>
      <c r="I14" s="12"/>
      <c r="J14" s="12"/>
      <c r="K14" s="12"/>
      <c r="L14" s="12"/>
      <c r="M14" s="12"/>
      <c r="N14" s="13"/>
    </row>
    <row r="15" spans="1:37" ht="31.5" x14ac:dyDescent="0.25">
      <c r="A15" s="129" t="s">
        <v>84</v>
      </c>
      <c r="B15" s="32">
        <v>0</v>
      </c>
      <c r="C15" s="32">
        <v>0</v>
      </c>
      <c r="D15" s="265">
        <v>0</v>
      </c>
      <c r="E15" s="265"/>
      <c r="F15" s="266"/>
      <c r="G15" s="12"/>
      <c r="H15" s="12"/>
      <c r="I15" s="12"/>
      <c r="J15" s="12"/>
      <c r="K15" s="12"/>
      <c r="L15" s="12"/>
      <c r="M15" s="12"/>
      <c r="N15" s="13"/>
    </row>
    <row r="16" spans="1:37" x14ac:dyDescent="0.25">
      <c r="A16" s="249"/>
      <c r="B16" s="250"/>
      <c r="C16" s="250"/>
      <c r="D16" s="250"/>
      <c r="E16" s="250"/>
      <c r="F16" s="251"/>
      <c r="G16" s="12"/>
      <c r="H16" s="12"/>
      <c r="I16" s="12"/>
      <c r="J16" s="12"/>
      <c r="K16" s="12"/>
      <c r="L16" s="12"/>
      <c r="M16" s="12"/>
      <c r="N16" s="13"/>
    </row>
    <row r="17" spans="1:14" x14ac:dyDescent="0.25">
      <c r="A17" s="129" t="s">
        <v>85</v>
      </c>
      <c r="B17" s="56">
        <v>0.3</v>
      </c>
      <c r="C17" s="56">
        <v>0.2</v>
      </c>
      <c r="D17" s="258">
        <v>0.1</v>
      </c>
      <c r="E17" s="258"/>
      <c r="F17" s="259"/>
      <c r="G17" s="12"/>
      <c r="H17" s="12"/>
      <c r="I17" s="12"/>
      <c r="J17" s="12"/>
      <c r="K17" s="12"/>
      <c r="L17" s="12"/>
      <c r="M17" s="12"/>
      <c r="N17" s="13"/>
    </row>
    <row r="18" spans="1:14" x14ac:dyDescent="0.25">
      <c r="A18" s="249"/>
      <c r="B18" s="250"/>
      <c r="C18" s="250"/>
      <c r="D18" s="250"/>
      <c r="E18" s="250"/>
      <c r="F18" s="251"/>
      <c r="G18" s="12"/>
      <c r="H18" s="12"/>
      <c r="I18" s="12"/>
      <c r="J18" s="12"/>
      <c r="K18" s="12"/>
      <c r="L18" s="12"/>
      <c r="M18" s="12"/>
      <c r="N18" s="13"/>
    </row>
    <row r="19" spans="1:14" ht="31.5" x14ac:dyDescent="0.25">
      <c r="A19" s="129" t="s">
        <v>86</v>
      </c>
      <c r="B19" s="32">
        <v>0</v>
      </c>
      <c r="C19" s="32">
        <v>0</v>
      </c>
      <c r="D19" s="243">
        <v>0</v>
      </c>
      <c r="E19" s="243"/>
      <c r="F19" s="244"/>
      <c r="G19" s="12"/>
      <c r="H19" s="12"/>
      <c r="I19" s="12"/>
      <c r="J19" s="12"/>
      <c r="K19" s="12"/>
      <c r="L19" s="12"/>
      <c r="M19" s="12"/>
      <c r="N19" s="13"/>
    </row>
    <row r="20" spans="1:14" ht="31.5" x14ac:dyDescent="0.25">
      <c r="A20" s="129" t="s">
        <v>87</v>
      </c>
      <c r="B20" s="32">
        <v>0</v>
      </c>
      <c r="C20" s="32">
        <v>0</v>
      </c>
      <c r="D20" s="243">
        <v>0</v>
      </c>
      <c r="E20" s="243"/>
      <c r="F20" s="244"/>
      <c r="G20" s="12"/>
      <c r="H20" s="12"/>
      <c r="I20" s="12"/>
      <c r="J20" s="12"/>
      <c r="K20" s="12"/>
      <c r="L20" s="12"/>
      <c r="M20" s="12"/>
      <c r="N20" s="13"/>
    </row>
    <row r="21" spans="1:14" ht="31.5" x14ac:dyDescent="0.25">
      <c r="A21" s="129" t="s">
        <v>88</v>
      </c>
      <c r="B21" s="32">
        <v>0</v>
      </c>
      <c r="C21" s="32">
        <v>0</v>
      </c>
      <c r="D21" s="243">
        <v>0</v>
      </c>
      <c r="E21" s="243"/>
      <c r="F21" s="244"/>
      <c r="G21" s="12"/>
      <c r="H21" s="12"/>
      <c r="I21" s="12"/>
      <c r="J21" s="12"/>
      <c r="K21" s="12"/>
      <c r="L21" s="12"/>
      <c r="M21" s="12"/>
      <c r="N21" s="13"/>
    </row>
    <row r="22" spans="1:14" x14ac:dyDescent="0.25">
      <c r="A22" s="249"/>
      <c r="B22" s="250"/>
      <c r="C22" s="250"/>
      <c r="D22" s="250"/>
      <c r="E22" s="250"/>
      <c r="F22" s="251"/>
      <c r="G22" s="12"/>
      <c r="H22" s="12"/>
      <c r="I22" s="12"/>
      <c r="J22" s="12"/>
      <c r="K22" s="12"/>
      <c r="L22" s="12"/>
      <c r="M22" s="12"/>
      <c r="N22" s="13"/>
    </row>
    <row r="23" spans="1:14" ht="32.25" thickBot="1" x14ac:dyDescent="0.3">
      <c r="A23" s="130" t="s">
        <v>89</v>
      </c>
      <c r="B23" s="54">
        <v>0</v>
      </c>
      <c r="C23" s="54">
        <v>0</v>
      </c>
      <c r="D23" s="267">
        <v>0</v>
      </c>
      <c r="E23" s="267"/>
      <c r="F23" s="268"/>
      <c r="G23" s="12"/>
      <c r="H23" s="12"/>
      <c r="I23" s="12"/>
      <c r="J23" s="12"/>
      <c r="K23" s="12"/>
      <c r="L23" s="12"/>
      <c r="M23" s="12"/>
      <c r="N23" s="13"/>
    </row>
    <row r="24" spans="1:14" x14ac:dyDescent="0.25">
      <c r="A24" s="14"/>
      <c r="B24" s="12"/>
      <c r="C24" s="12"/>
      <c r="D24" s="12"/>
      <c r="E24" s="12"/>
      <c r="F24" s="12"/>
      <c r="G24" s="12"/>
      <c r="H24" s="12"/>
      <c r="I24" s="12"/>
      <c r="J24" s="12"/>
      <c r="K24" s="12"/>
      <c r="L24" s="12"/>
      <c r="M24" s="12"/>
      <c r="N24" s="13"/>
    </row>
    <row r="25" spans="1:14" x14ac:dyDescent="0.25">
      <c r="A25" s="14"/>
      <c r="B25" s="12"/>
      <c r="C25" s="12"/>
      <c r="D25" s="12"/>
      <c r="E25" s="12"/>
      <c r="F25" s="12"/>
      <c r="G25" s="12"/>
      <c r="H25" s="12"/>
      <c r="I25" s="12"/>
      <c r="J25" s="12"/>
      <c r="K25" s="12"/>
      <c r="L25" s="12"/>
      <c r="M25" s="12"/>
      <c r="N25" s="13"/>
    </row>
    <row r="26" spans="1:14" ht="16.5" thickBot="1" x14ac:dyDescent="0.3">
      <c r="A26" s="131"/>
      <c r="B26" s="132"/>
      <c r="C26" s="132"/>
      <c r="D26" s="132"/>
      <c r="E26" s="132"/>
      <c r="F26" s="132"/>
      <c r="G26" s="132"/>
      <c r="H26" s="132"/>
      <c r="I26" s="132"/>
      <c r="J26" s="132"/>
      <c r="K26" s="132"/>
      <c r="L26" s="132"/>
      <c r="M26" s="132"/>
      <c r="N26" s="133"/>
    </row>
  </sheetData>
  <sheetProtection password="D13D" sheet="1" objects="1" scenarios="1" selectLockedCells="1"/>
  <mergeCells count="22">
    <mergeCell ref="D20:F20"/>
    <mergeCell ref="D10:F10"/>
    <mergeCell ref="D15:F15"/>
    <mergeCell ref="D23:F23"/>
    <mergeCell ref="A18:F18"/>
    <mergeCell ref="D21:F21"/>
    <mergeCell ref="A22:F22"/>
    <mergeCell ref="A16:F16"/>
    <mergeCell ref="B1:N1"/>
    <mergeCell ref="D19:F19"/>
    <mergeCell ref="A5:K5"/>
    <mergeCell ref="D11:F11"/>
    <mergeCell ref="D12:F12"/>
    <mergeCell ref="A13:F13"/>
    <mergeCell ref="A6:F6"/>
    <mergeCell ref="D14:F14"/>
    <mergeCell ref="A7:F7"/>
    <mergeCell ref="D17:F17"/>
    <mergeCell ref="A3:N3"/>
    <mergeCell ref="A4:N4"/>
    <mergeCell ref="A8:F8"/>
    <mergeCell ref="D9:F9"/>
  </mergeCells>
  <pageMargins left="0.75" right="0.75" top="1" bottom="1" header="0.5" footer="0.5"/>
  <pageSetup paperSize="9" orientation="portrait" horizontalDpi="4294967292" verticalDpi="4294967292"/>
  <drawing r:id="rId1"/>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Cover Sheet</vt:lpstr>
      <vt:lpstr>Instructions</vt:lpstr>
      <vt:lpstr>(A) Mono Devices</vt:lpstr>
      <vt:lpstr>(B) Colour Devices</vt:lpstr>
      <vt:lpstr>(A) + (B) Summary Sheet</vt:lpstr>
      <vt:lpstr>(C) Additional Requirements</vt:lpstr>
      <vt:lpstr>'(A) Mono Devices'!Print_Area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OFFICE</dc:creator>
  <cp:lastModifiedBy>Helen Draper</cp:lastModifiedBy>
  <cp:lastPrinted>2016-07-23T20:00:27Z</cp:lastPrinted>
  <dcterms:created xsi:type="dcterms:W3CDTF">2016-06-17T09:33:14Z</dcterms:created>
  <dcterms:modified xsi:type="dcterms:W3CDTF">2016-08-04T15:31:01Z</dcterms:modified>
</cp:coreProperties>
</file>