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Ref 464 - Trellick Tower - Clubroom/RFQ ITQ ITT/Working Documents/"/>
    </mc:Choice>
  </mc:AlternateContent>
  <xr:revisionPtr revIDLastSave="0" documentId="8_{88E3F3C1-5E46-44D6-959F-6F7C378E7E97}" xr6:coauthVersionLast="47" xr6:coauthVersionMax="47" xr10:uidLastSave="{00000000-0000-0000-0000-000000000000}"/>
  <bookViews>
    <workbookView xWindow="-110" yWindow="-110" windowWidth="19420" windowHeight="11620" tabRatio="388" xr2:uid="{00000000-000D-0000-FFFF-FFFF00000000}"/>
  </bookViews>
  <sheets>
    <sheet name="Contractor Notes " sheetId="2" r:id="rId1"/>
    <sheet name="Matrix" sheetId="1" r:id="rId2"/>
    <sheet name="DV" sheetId="4" state="veryHidden" r:id="rId3"/>
  </sheets>
  <definedNames>
    <definedName name="Name_Theme">DV!$A$1:$A$9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K25" i="1"/>
  <c r="K22" i="1"/>
  <c r="E71" i="1"/>
  <c r="J46" i="1" l="1"/>
  <c r="J47" i="1"/>
  <c r="J48" i="1"/>
  <c r="J43" i="1"/>
  <c r="K31" i="1"/>
  <c r="J31" i="1"/>
  <c r="K30" i="1"/>
  <c r="J30" i="1"/>
  <c r="J32" i="1"/>
  <c r="K32" i="1"/>
  <c r="J29" i="1"/>
  <c r="K29" i="1"/>
  <c r="K24" i="1"/>
  <c r="J24" i="1"/>
  <c r="J12" i="1" l="1"/>
  <c r="E17" i="1"/>
  <c r="K5" i="1"/>
  <c r="K6" i="1"/>
  <c r="K7" i="1"/>
  <c r="K8" i="1"/>
  <c r="K9" i="1"/>
  <c r="K10" i="1"/>
  <c r="K11" i="1"/>
  <c r="K12" i="1"/>
  <c r="K13" i="1"/>
  <c r="K14" i="1"/>
  <c r="K15" i="1"/>
  <c r="K16" i="1"/>
  <c r="K18" i="1"/>
  <c r="K19" i="1"/>
  <c r="K20" i="1"/>
  <c r="K21" i="1"/>
  <c r="K27" i="1"/>
  <c r="K28" i="1"/>
  <c r="K33" i="1"/>
  <c r="K34" i="1"/>
  <c r="K35" i="1"/>
  <c r="K36" i="1"/>
  <c r="K37" i="1"/>
  <c r="K38" i="1"/>
  <c r="K39" i="1"/>
  <c r="K40" i="1"/>
  <c r="K41" i="1"/>
  <c r="K42" i="1"/>
  <c r="K44" i="1"/>
  <c r="K45" i="1"/>
  <c r="K4" i="1"/>
  <c r="J64" i="1"/>
  <c r="J63" i="1"/>
  <c r="J62" i="1"/>
  <c r="J61" i="1"/>
  <c r="J60" i="1"/>
  <c r="J59" i="1"/>
  <c r="J58" i="1"/>
  <c r="J57" i="1"/>
  <c r="J56" i="1"/>
  <c r="J55" i="1"/>
  <c r="J54" i="1"/>
  <c r="J53" i="1"/>
  <c r="J51" i="1"/>
  <c r="J52" i="1"/>
  <c r="K17" i="1" l="1"/>
  <c r="K23" i="1"/>
  <c r="J26" i="1"/>
  <c r="K26" i="1"/>
  <c r="J13" i="1"/>
  <c r="D80" i="1" l="1"/>
  <c r="J17" i="1" l="1"/>
  <c r="J5" i="1" l="1"/>
  <c r="J6" i="1"/>
  <c r="J7" i="1"/>
  <c r="J8" i="1"/>
  <c r="J9" i="1"/>
  <c r="J11" i="1"/>
  <c r="J15" i="1"/>
  <c r="D78" i="1" s="1"/>
  <c r="J18" i="1"/>
  <c r="D79" i="1" s="1"/>
  <c r="J19" i="1"/>
  <c r="J20" i="1"/>
  <c r="J28" i="1"/>
  <c r="J34" i="1"/>
  <c r="J35" i="1"/>
  <c r="J36" i="1"/>
  <c r="J37" i="1"/>
  <c r="J38" i="1"/>
  <c r="J39" i="1"/>
  <c r="J40" i="1"/>
  <c r="J41" i="1"/>
  <c r="J44" i="1"/>
  <c r="D84" i="1"/>
  <c r="J4" i="1"/>
  <c r="D81" i="1" l="1"/>
  <c r="D83" i="1"/>
  <c r="J67" i="1"/>
  <c r="D76" i="1"/>
  <c r="D82" i="1"/>
  <c r="D77" i="1"/>
  <c r="I66" i="1"/>
  <c r="D85" i="1" l="1"/>
  <c r="D89" i="1" l="1"/>
  <c r="D90" i="1"/>
  <c r="E76" i="1"/>
  <c r="E82" i="1"/>
  <c r="E80" i="1"/>
  <c r="E83" i="1"/>
  <c r="E81" i="1"/>
  <c r="E77" i="1"/>
  <c r="E78" i="1"/>
  <c r="E79" i="1"/>
  <c r="E84" i="1"/>
  <c r="E85" i="1" l="1"/>
</calcChain>
</file>

<file path=xl/sharedStrings.xml><?xml version="1.0" encoding="utf-8"?>
<sst xmlns="http://schemas.openxmlformats.org/spreadsheetml/2006/main" count="318" uniqueCount="190">
  <si>
    <t>WHAT IS THE MATRIX</t>
  </si>
  <si>
    <t xml:space="preserve">This matrix is being used to elicit each bidders Social Value offer for this contract. This, together with the required delivery statement, will form the basis of evaluating your tender submission with regard to the Social Value obligation.
</t>
  </si>
  <si>
    <t xml:space="preserve">Should you win, the obligations subscribed to within this document will be translated into performance indicators and measured like any other quality obligation within your bid.
</t>
  </si>
  <si>
    <t xml:space="preserve">The Matrix is split into two parts.
</t>
  </si>
  <si>
    <t>Required Social Value obligations</t>
  </si>
  <si>
    <t xml:space="preserve">If bidders are unable to meet the minimum requirement for any of the obligations with minimum expectations, the bidding organisation can substitute these obligations for others up to the maximum of the indicated caps. If your organisation does this, the expectation is that the RESERVE VALUE is still met.
</t>
  </si>
  <si>
    <t>Optional Social Value obligations</t>
  </si>
  <si>
    <t xml:space="preserve">The Council recognises that contractors may have innovative offers around Social Value that it has not considered. As such, it will offer contractors the ability to offer optional social value obligations that aren’t represented as obligations in RBKC’s required social value obligations table.
</t>
  </si>
  <si>
    <t xml:space="preserve">Bidders will have the ability to offer up to 15% of the specified RESERVE VALUE through optional Social Value obligations. All “obligation Value[s]” (Column I), will need a defendable Social Value price associated with them. Any contractor offering optional Social Value obligations will need to submit an appendix document with a detailed methodology on each offered obligation price.
</t>
  </si>
  <si>
    <t xml:space="preserve">Bidders that utilise this option will be able to reduce the amount of Reserve Value derived from the required social value obligations table to the floor value of 85% (e.g., 100% - 15%). Any optional social value obligations offered beyond 15% of the specified Reserve Value will be ignored.
</t>
  </si>
  <si>
    <t xml:space="preserve">In the event of any contractor winning the tender, all optional social value obligations will need to be agreed by the client team and may be subject to mandated substitution with obligations featured in the required social value obligations table.
</t>
  </si>
  <si>
    <t>Going beyond the Reserve Value</t>
  </si>
  <si>
    <t>The RESERVE VALUE is very much the floor expectation, the further this value is exceeded by the sum of all committed obligations the greater the likelihood of a high Social Value evaluated score.</t>
  </si>
  <si>
    <t>Explaining the Matrix Fields</t>
  </si>
  <si>
    <t>Obligation Description</t>
  </si>
  <si>
    <t xml:space="preserve">The Social Value obligations listed should be unique to this contract, that is, not being delivered as part of another contract. </t>
  </si>
  <si>
    <t>Evidence</t>
  </si>
  <si>
    <t>There is an expectation that evidecne will be provided to demonstrate that benefits have been delivered in accordance with your organisations tender submission</t>
  </si>
  <si>
    <t>Cap</t>
  </si>
  <si>
    <t>The "Cap" is the maximum amount acceptable, units that go above the stated "CAP" level will be disregarded. If no maximum is set then this means you can add any amount.</t>
  </si>
  <si>
    <t>Minimum Requirements</t>
  </si>
  <si>
    <t xml:space="preserve">The council would like to secure these as a minimum benefit. If you are unable to deliver any of the minimum requirements, you can substitute these obligations for others to the maximum of the indicated caps. The expectation is that your offer will reach the 'reserve bid' value regardless of the obligations offered. </t>
  </si>
  <si>
    <t>Your Bid</t>
  </si>
  <si>
    <t>"Your Bid"" is the nominal cost for the delivery of the benefits pledged, we use this value to assess the offer submitted by all suppliers. Values have been imputed with reference to the TOMS framework and through consultation with internal teams.</t>
  </si>
  <si>
    <t xml:space="preserve">The Social Value benefits pledged are a contractual obligation and form part of your quality statement. The delivery of the benefits will be monitored in the same manner as the core contract deliverables. </t>
  </si>
  <si>
    <t>Theme</t>
  </si>
  <si>
    <t>Obligation</t>
  </si>
  <si>
    <t xml:space="preserve">obligation description </t>
  </si>
  <si>
    <t>Evidence  to be provided during the life of the contract</t>
  </si>
  <si>
    <t>obligation Unit</t>
  </si>
  <si>
    <t>Caps (maximum of units that are accepted)</t>
  </si>
  <si>
    <t>Your BID</t>
  </si>
  <si>
    <t>obligation Value</t>
  </si>
  <si>
    <t>Bid Value</t>
  </si>
  <si>
    <t>Calculation</t>
  </si>
  <si>
    <t>Per or Fixed</t>
  </si>
  <si>
    <t>Jobs</t>
  </si>
  <si>
    <t>Jobs Created</t>
  </si>
  <si>
    <t>Local recruitment a)</t>
  </si>
  <si>
    <t>No. of local (RBKC resident) direct employees (FTE) hired or retained (for re-tendered contracts) on contract for one year or the whole duration of the contract, whichever is shorter. Local (RBKC resident) employees hired through sub-contractors will also be valid.</t>
  </si>
  <si>
    <r>
      <t xml:space="preserve">A signed record of jobs created and recruited into capturing RBKC resident details. </t>
    </r>
    <r>
      <rPr>
        <b/>
        <sz val="11"/>
        <rFont val="Calibri"/>
        <family val="2"/>
        <scheme val="minor"/>
      </rPr>
      <t>This must not be double counted with created apprenticeship roles detailed below.</t>
    </r>
  </si>
  <si>
    <t>1 RBKC resident recruited for a minimum of 12 months. Realised valued will be apportioned pro rata if less than 12 months is achieved.</t>
  </si>
  <si>
    <t>No</t>
  </si>
  <si>
    <t xml:space="preserve">Local intermediate apprenticeship </t>
  </si>
  <si>
    <t>An apprenticeship placement exclusively for RBKC residents who has started or completed an apprenticeship within the life time of the contract. The apprenticeship placement offered must be of NVQ Level 2.</t>
  </si>
  <si>
    <t>A copy of the apprenticeship contract start and/or certificate of completion, indicating qualification level.
Suitable evidence of continuation of the role upon starting up until and potentially beyond the key 12 month date.</t>
  </si>
  <si>
    <t>Local advanced apprenticeship</t>
  </si>
  <si>
    <t>A RBKC resident who has started or completed an apprenticeship within the life time of the contract. The apprenticeship placement offered must be of NVQ Level 3.</t>
  </si>
  <si>
    <t>Local higher apprenticeship</t>
  </si>
  <si>
    <t>A RBKC resident who has started or completed an apprenticeship within the life time of the contract. The apprenticeship placement offered must be of NVQ Level 4.</t>
  </si>
  <si>
    <t>Graduate placements for RBKC residents</t>
  </si>
  <si>
    <t>A RBKC resident who has completed at minimum their first degree within the last two academic years.</t>
  </si>
  <si>
    <t>Contract of employment for the RBKC graduate, which should be for a minimum of 12 months.</t>
  </si>
  <si>
    <t>Supporting local job fairs</t>
  </si>
  <si>
    <t>Provide at the minimum one member of staff to attend and exhibit at job fairs or/and job fair or to provide remunerable support to create job fairs</t>
  </si>
  <si>
    <t>Exhibitor attendance register from event or/and An itemised statement detailing remunerable support.</t>
  </si>
  <si>
    <t>£300 per event</t>
  </si>
  <si>
    <t>Skills</t>
  </si>
  <si>
    <t xml:space="preserve">Work experience placements for RBKC residents of working age </t>
  </si>
  <si>
    <t>work experience placement for RBKC residents (16-24), these can be either paid or unpaid.
RBKC can be worked with constructively around sourcing for these roles.</t>
  </si>
  <si>
    <t>A record of the work experience placement and a detailed work plan, including start and end date and evidence of residence. All placements must be a minimum of 1 week but can be longer.</t>
  </si>
  <si>
    <t># weeks of placement</t>
  </si>
  <si>
    <t>Work experience placements for RBKC residents with learning disability/difficulty or in-care/care leaver</t>
  </si>
  <si>
    <t>work experience placement for RBKC residents with learning disability/difficulty or in-care/care leaver, these can be either paid or unpaid.
RBKC can be worked with constructively around sourcing for these roles.</t>
  </si>
  <si>
    <t>A record of the work experience placement and a detailed work plan, including start and end dates and evidence of residence. All placements must be a minimum of 1 week but can be longer.</t>
  </si>
  <si>
    <t>No. of weeks of training opportunities on the contract (BTEC, City &amp; Guilds, NVQ, HNC) that have either been completed during the year, or that will be supported by the organisation until completion in the following years - Level 2,3, or 4+</t>
  </si>
  <si>
    <t>Only training with registered qualifications should be included. The time spent on the contract can be counted, provided that this is part of the vocational training programme, with the qualification being progressed in parallel with work.
Not to be double counted with other measures relating to apprenticeships or vocational qualifications.
The measure is designed for new, not existing employees, on the grounds that businesses are expected to upskill their existing workforce for commercial reasons.
The training can already be running when the reporting under this measure starts, provided that the trainee was new to the organisation when the training commenced.</t>
  </si>
  <si>
    <t># weeks of training that can be validated for new employees discounting any on apprenticeship programmes</t>
  </si>
  <si>
    <t>Education / Skills</t>
  </si>
  <si>
    <t>Support for schools and young people</t>
  </si>
  <si>
    <t>Active participation and attendance at  careers fairs and/or other pre-employment activities across RBKC schools and other further education institutes.</t>
  </si>
  <si>
    <t>Record of participation or engagement activity with RBKC schools or colleges, including date, name of the event and school or college leading it, and named contact.</t>
  </si>
  <si>
    <t>Local Procurement</t>
  </si>
  <si>
    <t>Local Supply Chain</t>
  </si>
  <si>
    <t>Contracts let to or products bought from businesses located within the geographical boundaries of RBKC.</t>
  </si>
  <si>
    <t xml:space="preserve">A record of contracts let and/or invoices relating to contracts let displaying a registered address in RBKC </t>
  </si>
  <si>
    <t>Yes</t>
  </si>
  <si>
    <t>Support for local small and medium enterprises (SMEs) a)</t>
  </si>
  <si>
    <t>Attendance to local SMEs forums</t>
  </si>
  <si>
    <t>Record of attendance at local SMEs forums.</t>
  </si>
  <si>
    <t>Support for local small and medium enterprises (SMEs) b)</t>
  </si>
  <si>
    <t>Mentor a local SME. Provide advice on business planning, accessing  market, accessing supply chains, etc.</t>
  </si>
  <si>
    <t>Written record of four mentoring meetings, including attendance records and contact details of SME/mentee.</t>
  </si>
  <si>
    <t>£1,200 per annum per SME</t>
  </si>
  <si>
    <t>Support for local small and medium enterprises (SMEs) c)</t>
  </si>
  <si>
    <t>Record of 'meet the buyer' events including attendance registers showing local SMEs.</t>
  </si>
  <si>
    <t>Community Support</t>
  </si>
  <si>
    <t>In-Kind Project Support</t>
  </si>
  <si>
    <t xml:space="preserve">Professional Support </t>
  </si>
  <si>
    <t>Receipted / Confirmation from Voluntary and Community Sector Organisation.</t>
  </si>
  <si>
    <t>Management time (4 - 7 years’ experience)</t>
  </si>
  <si>
    <t>Provide support to local businesses or third sector organisations by a senior/manager in the areas of bid writing; marketing and promotion; outreach; administrative or data collection support.</t>
  </si>
  <si>
    <t>Digital</t>
  </si>
  <si>
    <t>Laptop &amp; mouse</t>
  </si>
  <si>
    <t>A laptop with Windows 10 or above in good operating condition</t>
  </si>
  <si>
    <t>1 unit</t>
  </si>
  <si>
    <t>Desktops - including monitor, keyboard and mouse</t>
  </si>
  <si>
    <t>A desktop with Windows 10 or above in good operating condition and an 15 inch or above monitor</t>
  </si>
  <si>
    <t>Tablets</t>
  </si>
  <si>
    <t>10 inch or above tablet in good operating condition</t>
  </si>
  <si>
    <t>Printers</t>
  </si>
  <si>
    <t>A desktop or network printer in good operating condition</t>
  </si>
  <si>
    <t>Whiteboards</t>
  </si>
  <si>
    <t>In operational good condition</t>
  </si>
  <si>
    <t>1 unit (£150 per unit )</t>
  </si>
  <si>
    <t>PC update and repair service</t>
  </si>
  <si>
    <t>Access to ICT support from experienced, competent provider.  E.g. installation and update of software inc antivirus, assistance with email account set up, advice on system configuration and set up</t>
  </si>
  <si>
    <t>1 unit (0.5 day)(£339.00)</t>
  </si>
  <si>
    <t>Projectors</t>
  </si>
  <si>
    <t>In operational good condition with all connectivity, including cables</t>
  </si>
  <si>
    <t>Software packages &amp; licenses</t>
  </si>
  <si>
    <t>Software packages and licences, e.g. Sage, QuickBooks, Microsoft, Adobe, etc</t>
  </si>
  <si>
    <t xml:space="preserve">Venue Hire </t>
  </si>
  <si>
    <t>Accreditations / Training / Community Offers</t>
  </si>
  <si>
    <t>Funding for accreditation</t>
  </si>
  <si>
    <t>Paying for quality accreditation marks such as Trusted Charity (formerly known as PQASSO)</t>
  </si>
  <si>
    <t>1 unit (1 organisation) (£5,070 per unit)</t>
  </si>
  <si>
    <t xml:space="preserve">External VCS Staff training </t>
  </si>
  <si>
    <t>1 unit (1members of staff) (£400 per unit)</t>
  </si>
  <si>
    <t>Column1</t>
  </si>
  <si>
    <t>Column2</t>
  </si>
  <si>
    <t>RBKC RESERVE VALUE =</t>
  </si>
  <si>
    <t xml:space="preserve">MAXIMUM POSSIBLE OPTIONAL VALUE = </t>
  </si>
  <si>
    <t>YOUR BID =</t>
  </si>
  <si>
    <t>ANTICIPATED CONTRACT VALUE</t>
  </si>
  <si>
    <t>Reserve Value</t>
  </si>
  <si>
    <t>% of Contact Value</t>
  </si>
  <si>
    <t>RESOURCE SPLIT</t>
  </si>
  <si>
    <t>Breakdown of current resource split / Theme</t>
  </si>
  <si>
    <t>£</t>
  </si>
  <si>
    <t>%</t>
  </si>
  <si>
    <t xml:space="preserve">Total </t>
  </si>
  <si>
    <t>TARGET BENCHMARK</t>
  </si>
  <si>
    <t>% of RESERVE VALUE</t>
  </si>
  <si>
    <t>% of Anticipated Contract Value</t>
  </si>
  <si>
    <t>Environmental</t>
  </si>
  <si>
    <t>A Greener Kensington and Chelsea</t>
  </si>
  <si>
    <t>invest in and maintain our parks, promoting biodiversity and well-being</t>
  </si>
  <si>
    <t>Receipted/ Confirmation from the Ecology Centre</t>
  </si>
  <si>
    <t>Increase recycling rates</t>
  </si>
  <si>
    <t>Improve biodiversity and protect and enhance habitats across the borough, including planting wildflower meadows in our estates and expanding our Bee superhighway.</t>
  </si>
  <si>
    <t>Flyer to be distributed to residents informing them about the date for the Skip day</t>
  </si>
  <si>
    <t>1 unit (1 Skip day)</t>
  </si>
  <si>
    <t>1 unit (1 meadow/greening project/tree planting)</t>
  </si>
  <si>
    <t>Health and Safety</t>
  </si>
  <si>
    <t>A Safer Kensington and Chelsea</t>
  </si>
  <si>
    <t>Champion and improve the mental health of everyone in our community by delivering mental health training across your workforce, the Voluntary and Community Sector and in our communities.</t>
  </si>
  <si>
    <t xml:space="preserve">Support voluntary organisations supporting residents with mental health and substance misuse issues. Seek out such organisations to understand how you can best support their work. </t>
  </si>
  <si>
    <t>Ensure children and young people in our borough feel safe and supported and can engage in range of activities including breakfast clubs, after school clubs, youth clubs</t>
  </si>
  <si>
    <t>Digital Inclusion</t>
  </si>
  <si>
    <t>A Fairer Kensington and Chelsea</t>
  </si>
  <si>
    <t>1 Unit (1 career education workshop)</t>
  </si>
  <si>
    <t>Voluntary Organisations (VCSE)</t>
  </si>
  <si>
    <t>Support grant giving VCSEs</t>
  </si>
  <si>
    <t>1 unit (1 organisation)</t>
  </si>
  <si>
    <t>Purchasing high quality training courses for VCS and Housing Management staffs and volunteer, such as Mental First Aid training from reputable providers such as British Red Cross or St John Ambulance</t>
  </si>
  <si>
    <t>Work with the education team and youth organisations to support breakfast clubs, after school clubs or youth clubs in the borough</t>
  </si>
  <si>
    <t>1 unit (£500)</t>
  </si>
  <si>
    <t xml:space="preserve">In-kind monetary support for The Holland Park Ecology Centre there are opportunities for sponsorship of outdoor sessions for SEND groups, specific biodiversity enhancement projects, corporate volunteering (which is currently offered in Holland Park and Little Wormwood Scrubs), or sponsorship of wider programmes, e.g. sponsoring a community kitchen garden. </t>
  </si>
  <si>
    <t>1 unit (£1000 cash donation)</t>
  </si>
  <si>
    <t>Provide a SKIP for residents of an RBKC housing estate to remove unwanted household items and remove fly tips</t>
  </si>
  <si>
    <t>Support organisations providing key services to vulnerable RBKC residents</t>
  </si>
  <si>
    <t>Receipted/ Confirmation from the grounds maintenance team/council's estates and environmental team</t>
  </si>
  <si>
    <t xml:space="preserve">The Matrix sets out the Council’s expectations around Social Value obligations that will be subscribed to by all bidders. It’s expected that ‘your offer’ will closely align to the expectations set by the Council's Council Plan (2023 - 2027).
</t>
  </si>
  <si>
    <t xml:space="preserve">The Council has laid out a series of obligations across 3 themes that it expects contractors to sign up too. These obligations have been explicitly calibrated for this contract in conjunction with local residents. Contractors can ascertain which these are by noting any “obligation” (Column B) that has any value above 0 for “Minimum Requirements” (Column G).
</t>
  </si>
  <si>
    <t xml:space="preserve">RBKC has priced these obligations using proxy financial values and set the minimum values so that the RESERVE VALUE equates to ~4% (±2%) of the total contract value. Each tender will have a bespoke RESERVE VALUE that equates to a specific % of the total contract value. Bidders are required to offer a range of Social Value obligations that at least meet the RESERVE VALUE. This must be matched by offers solely from within the required social value obligations table.
</t>
  </si>
  <si>
    <t>Attend 'meet the buyer' events for local SMEs</t>
  </si>
  <si>
    <t>1 unit (1 Meet the Buyer event)</t>
  </si>
  <si>
    <t>1 Unit (1 day)</t>
  </si>
  <si>
    <t>Support the Kensington and Chelsea Social Council with donation for the provision of grants to their members (RBKC funded voluntary organisations)</t>
  </si>
  <si>
    <t>obligation description (outcomes)</t>
  </si>
  <si>
    <t>1 unit (1 laptop)</t>
  </si>
  <si>
    <t>1 unit (1 desktop)</t>
  </si>
  <si>
    <t>1 unit (1 tablet)</t>
  </si>
  <si>
    <t>1 unit (1 printer)</t>
  </si>
  <si>
    <t>RBKC Council Plan Theme</t>
  </si>
  <si>
    <t>1 unit (1mental health charity)</t>
  </si>
  <si>
    <t>Event Sponsorship</t>
  </si>
  <si>
    <t>Donation to the Resident Engagement team to organise events that promote social coehesion and local culture</t>
  </si>
  <si>
    <t>Training for new staff (CSCS Card)</t>
  </si>
  <si>
    <t>Financial contribution towards the re-greening project in RBKC</t>
  </si>
  <si>
    <t>Donation of food items or vouchers to North Kensington Community Kitchen, an organisation providing food as well as support to those living with mental health issues within the Elm Park community</t>
  </si>
  <si>
    <t>Helping communities around Estate Improvement with a donation of a projector and screen for the clubroom</t>
  </si>
  <si>
    <t>Provide stackable chairs and tables for the club room</t>
  </si>
  <si>
    <t>Provide a coffee machine for the clubroom</t>
  </si>
  <si>
    <t>Provide kitchen equipments such as Microwave, kettle and any other kitchen equipment</t>
  </si>
  <si>
    <t>Financial records of cash transfers to the EIB or reciept of purchased item(s)</t>
  </si>
  <si>
    <t>£ value</t>
  </si>
  <si>
    <t>Obligation Proxy Value</t>
  </si>
  <si>
    <t xml:space="preserve">Financial records of cash transfers to the EIB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</si>
</sst>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quot;£&quot;#,##0.00"/>
    <numFmt numFmtId="165" formatCode="_-* #,##0_-;\-* #,##0_-;_-* &quot;-&quot;??_-;_-@"/>
    <numFmt numFmtId="166" formatCode="[$£-809]#,##0"/>
    <numFmt numFmtId="167" formatCode="[$£]#,##0"/>
    <numFmt numFmtId="168" formatCode="[$£-452]#,##0.00"/>
  </numFmts>
  <fonts count="36">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name val="Calibri"/>
      <family val="2"/>
    </font>
    <font>
      <sz val="18"/>
      <color theme="0"/>
      <name val="Calibri"/>
      <family val="2"/>
    </font>
    <font>
      <b/>
      <sz val="18"/>
      <color theme="0"/>
      <name val="Calibri"/>
      <family val="2"/>
    </font>
    <font>
      <sz val="11"/>
      <color rgb="FF000000"/>
      <name val="Calibri"/>
      <family val="2"/>
    </font>
    <font>
      <sz val="11"/>
      <color rgb="FF000000"/>
      <name val="Calibri"/>
      <family val="2"/>
    </font>
    <font>
      <b/>
      <sz val="11"/>
      <name val="Calibri"/>
      <family val="2"/>
    </font>
    <font>
      <b/>
      <sz val="11"/>
      <color rgb="FF000000"/>
      <name val="Calibri"/>
      <family val="2"/>
    </font>
    <font>
      <b/>
      <sz val="11"/>
      <color theme="0"/>
      <name val="Calibri"/>
      <family val="2"/>
    </font>
    <font>
      <sz val="11"/>
      <color theme="0"/>
      <name val="Calibri"/>
      <family val="2"/>
    </font>
    <font>
      <sz val="11"/>
      <color theme="0"/>
      <name val="Calibri"/>
      <family val="2"/>
      <scheme val="minor"/>
    </font>
    <font>
      <sz val="11"/>
      <color rgb="FF006100"/>
      <name val="Calibri"/>
      <family val="2"/>
      <scheme val="minor"/>
    </font>
    <font>
      <sz val="11"/>
      <color rgb="FF9C5700"/>
      <name val="Calibri"/>
      <family val="2"/>
      <scheme val="minor"/>
    </font>
    <font>
      <sz val="48"/>
      <color rgb="FF006100"/>
      <name val="Calibri"/>
      <family val="2"/>
      <scheme val="minor"/>
    </font>
    <font>
      <sz val="48"/>
      <color rgb="FF9C5700"/>
      <name val="Calibri"/>
      <family val="2"/>
      <scheme val="minor"/>
    </font>
    <font>
      <sz val="10"/>
      <color theme="1"/>
      <name val="Arial"/>
      <family val="2"/>
    </font>
    <font>
      <sz val="12"/>
      <color theme="1"/>
      <name val="Arial"/>
      <family val="2"/>
    </font>
    <font>
      <b/>
      <sz val="18"/>
      <color rgb="FF0070C0"/>
      <name val="Calibri"/>
      <family val="2"/>
      <scheme val="minor"/>
    </font>
    <font>
      <sz val="11"/>
      <color rgb="FF9C0006"/>
      <name val="Calibri"/>
      <family val="2"/>
      <scheme val="minor"/>
    </font>
    <font>
      <sz val="11"/>
      <color theme="0" tint="-0.499984740745262"/>
      <name val="Calibri"/>
      <family val="2"/>
      <scheme val="minor"/>
    </font>
    <font>
      <b/>
      <sz val="22"/>
      <name val="Calibri"/>
      <family val="2"/>
    </font>
    <font>
      <sz val="20"/>
      <color rgb="FF9C0006"/>
      <name val="Arial"/>
      <family val="2"/>
    </font>
    <font>
      <sz val="11"/>
      <color theme="1"/>
      <name val="Arial"/>
      <family val="2"/>
    </font>
    <font>
      <sz val="20"/>
      <color rgb="FF006100"/>
      <name val="Arial"/>
      <family val="2"/>
    </font>
    <font>
      <i/>
      <sz val="11"/>
      <color theme="1"/>
      <name val="Arial"/>
      <family val="2"/>
    </font>
    <font>
      <sz val="20"/>
      <color rgb="FF9C5700"/>
      <name val="Arial"/>
      <family val="2"/>
    </font>
    <font>
      <i/>
      <sz val="11"/>
      <color rgb="FF000000"/>
      <name val="Arial"/>
      <family val="2"/>
    </font>
    <font>
      <b/>
      <sz val="18"/>
      <color theme="0"/>
      <name val="Arial"/>
      <family val="2"/>
    </font>
    <font>
      <sz val="14"/>
      <color rgb="FF0C0C0C"/>
      <name val="Inherit"/>
    </font>
    <font>
      <sz val="8"/>
      <name val="Calibri"/>
      <family val="2"/>
      <scheme val="minor"/>
    </font>
  </fonts>
  <fills count="24">
    <fill>
      <patternFill patternType="none"/>
    </fill>
    <fill>
      <patternFill patternType="gray125"/>
    </fill>
    <fill>
      <patternFill patternType="solid">
        <fgColor theme="3" tint="0.399975585192419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1"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theme="9" tint="-0.249977111117893"/>
        <bgColor rgb="FFFFFF00"/>
      </patternFill>
    </fill>
    <fill>
      <patternFill patternType="solid">
        <fgColor theme="9" tint="-0.24997711111789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4659260841701"/>
        <bgColor indexed="64"/>
      </patternFill>
    </fill>
    <fill>
      <patternFill patternType="solid">
        <fgColor rgb="FFC6EFCE"/>
      </patternFill>
    </fill>
    <fill>
      <patternFill patternType="solid">
        <fgColor rgb="FFFFEB9C"/>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1" tint="0.499984740745262"/>
        <bgColor indexed="64"/>
      </patternFill>
    </fill>
    <fill>
      <patternFill patternType="solid">
        <fgColor rgb="FF0070C0"/>
        <bgColor indexed="64"/>
      </patternFill>
    </fill>
    <fill>
      <patternFill patternType="solid">
        <fgColor theme="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top style="thin">
        <color indexed="64"/>
      </top>
      <bottom/>
      <diagonal/>
    </border>
    <border>
      <left/>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43" fontId="1" fillId="0" borderId="0" applyFont="0" applyFill="0" applyBorder="0" applyAlignment="0" applyProtection="0"/>
    <xf numFmtId="0" fontId="10" fillId="0" borderId="0"/>
    <xf numFmtId="43" fontId="10" fillId="0" borderId="0" applyFont="0" applyFill="0" applyBorder="0" applyAlignment="0" applyProtection="0"/>
    <xf numFmtId="0" fontId="11" fillId="0" borderId="0"/>
    <xf numFmtId="0" fontId="1" fillId="0" borderId="0"/>
    <xf numFmtId="0" fontId="10" fillId="0" borderId="0"/>
    <xf numFmtId="0" fontId="17" fillId="13" borderId="0" applyNumberFormat="0" applyBorder="0" applyAlignment="0" applyProtection="0"/>
    <xf numFmtId="0" fontId="18" fillId="14" borderId="0" applyNumberFormat="0" applyBorder="0" applyAlignment="0" applyProtection="0"/>
    <xf numFmtId="0" fontId="21" fillId="0" borderId="0"/>
    <xf numFmtId="9" fontId="1" fillId="0" borderId="0" applyFont="0" applyFill="0" applyBorder="0" applyAlignment="0" applyProtection="0"/>
    <xf numFmtId="0" fontId="24" fillId="18" borderId="0" applyNumberFormat="0" applyBorder="0" applyAlignment="0" applyProtection="0"/>
  </cellStyleXfs>
  <cellXfs count="142">
    <xf numFmtId="0" fontId="0" fillId="0" borderId="0" xfId="0"/>
    <xf numFmtId="1" fontId="3" fillId="15" borderId="1" xfId="0" applyNumberFormat="1" applyFont="1" applyFill="1" applyBorder="1" applyAlignment="1" applyProtection="1">
      <alignment horizontal="center" vertical="center" wrapText="1"/>
      <protection locked="0"/>
    </xf>
    <xf numFmtId="0" fontId="22" fillId="0" borderId="0" xfId="9" applyFont="1"/>
    <xf numFmtId="0" fontId="2" fillId="6" borderId="9" xfId="0" applyFont="1" applyFill="1" applyBorder="1" applyAlignment="1">
      <alignment horizontal="center" vertical="center"/>
    </xf>
    <xf numFmtId="0" fontId="2" fillId="0" borderId="9" xfId="0" applyFont="1" applyBorder="1" applyAlignment="1">
      <alignment horizontal="center" vertical="center" wrapText="1"/>
    </xf>
    <xf numFmtId="0" fontId="2" fillId="10" borderId="9" xfId="0" applyFont="1" applyFill="1" applyBorder="1" applyAlignment="1">
      <alignment horizontal="center" vertical="center"/>
    </xf>
    <xf numFmtId="0" fontId="2" fillId="10" borderId="1" xfId="0" applyFont="1" applyFill="1" applyBorder="1" applyAlignment="1">
      <alignment horizontal="center" vertical="center"/>
    </xf>
    <xf numFmtId="0" fontId="2" fillId="10" borderId="9" xfId="0" applyFont="1" applyFill="1" applyBorder="1" applyAlignment="1">
      <alignment horizontal="center" vertical="center" wrapText="1"/>
    </xf>
    <xf numFmtId="10" fontId="7" fillId="9" borderId="0" xfId="3" applyNumberFormat="1" applyFont="1" applyFill="1" applyAlignment="1" applyProtection="1">
      <alignment horizontal="left" vertical="center"/>
    </xf>
    <xf numFmtId="1" fontId="3" fillId="2" borderId="1" xfId="0" applyNumberFormat="1" applyFont="1" applyFill="1" applyBorder="1" applyAlignment="1" applyProtection="1">
      <alignment horizontal="left" vertical="center" wrapText="1"/>
      <protection locked="0"/>
    </xf>
    <xf numFmtId="43" fontId="1" fillId="6" borderId="1" xfId="1" applyFont="1" applyFill="1" applyBorder="1" applyAlignment="1" applyProtection="1">
      <alignment horizontal="left" vertical="center" wrapText="1"/>
    </xf>
    <xf numFmtId="1" fontId="4" fillId="3" borderId="1" xfId="0" applyNumberFormat="1" applyFont="1" applyFill="1" applyBorder="1" applyAlignment="1" applyProtection="1">
      <alignment horizontal="left" vertical="center" wrapText="1"/>
      <protection locked="0"/>
    </xf>
    <xf numFmtId="1" fontId="0" fillId="3" borderId="1" xfId="0" applyNumberFormat="1" applyFill="1" applyBorder="1" applyAlignment="1" applyProtection="1">
      <alignment horizontal="left" vertical="center"/>
      <protection locked="0"/>
    </xf>
    <xf numFmtId="164" fontId="3" fillId="2" borderId="1" xfId="0" applyNumberFormat="1" applyFont="1" applyFill="1" applyBorder="1" applyAlignment="1" applyProtection="1">
      <alignment horizontal="left" vertical="center" wrapText="1"/>
      <protection locked="0"/>
    </xf>
    <xf numFmtId="0" fontId="27" fillId="18" borderId="12" xfId="11" applyFont="1" applyBorder="1"/>
    <xf numFmtId="0" fontId="28" fillId="21" borderId="0" xfId="0" applyFont="1" applyFill="1"/>
    <xf numFmtId="0" fontId="28" fillId="0" borderId="13" xfId="0" applyFont="1" applyBorder="1" applyAlignment="1">
      <alignment vertical="center" wrapText="1"/>
    </xf>
    <xf numFmtId="0" fontId="28" fillId="19" borderId="14" xfId="0" applyFont="1" applyFill="1" applyBorder="1" applyAlignment="1">
      <alignment vertical="center" wrapText="1"/>
    </xf>
    <xf numFmtId="0" fontId="29" fillId="13" borderId="12" xfId="7" applyFont="1" applyBorder="1"/>
    <xf numFmtId="0" fontId="28" fillId="0" borderId="14" xfId="0" applyFont="1" applyBorder="1" applyAlignment="1">
      <alignment vertical="center" wrapText="1"/>
    </xf>
    <xf numFmtId="0" fontId="28" fillId="3" borderId="17"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28" fillId="0" borderId="18" xfId="0" applyFont="1" applyBorder="1" applyAlignment="1">
      <alignment horizontal="center" vertical="center" wrapText="1"/>
    </xf>
    <xf numFmtId="0" fontId="30" fillId="3" borderId="17" xfId="0" applyFont="1" applyFill="1" applyBorder="1" applyAlignment="1">
      <alignment horizontal="center" vertical="center" wrapText="1"/>
    </xf>
    <xf numFmtId="0" fontId="30" fillId="0" borderId="17" xfId="0" applyFont="1" applyBorder="1" applyAlignment="1">
      <alignment horizontal="center" vertical="center" wrapText="1"/>
    </xf>
    <xf numFmtId="0" fontId="28" fillId="0" borderId="19" xfId="0" applyFont="1" applyBorder="1" applyAlignment="1">
      <alignment horizontal="center" vertical="center" wrapText="1"/>
    </xf>
    <xf numFmtId="0" fontId="4" fillId="6" borderId="1" xfId="0"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1" fontId="4" fillId="3" borderId="1" xfId="0" applyNumberFormat="1" applyFont="1" applyFill="1" applyBorder="1" applyAlignment="1">
      <alignment horizontal="left" vertical="center" wrapText="1"/>
    </xf>
    <xf numFmtId="1" fontId="23"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wrapText="1"/>
    </xf>
    <xf numFmtId="164" fontId="4" fillId="6" borderId="1" xfId="1" applyNumberFormat="1" applyFont="1" applyFill="1" applyBorder="1" applyAlignment="1" applyProtection="1">
      <alignment horizontal="left" vertical="center" wrapText="1"/>
    </xf>
    <xf numFmtId="1" fontId="5" fillId="3" borderId="1" xfId="0" applyNumberFormat="1" applyFont="1" applyFill="1" applyBorder="1" applyAlignment="1">
      <alignment horizontal="left" vertical="center" wrapText="1"/>
    </xf>
    <xf numFmtId="0" fontId="5" fillId="6" borderId="1" xfId="0" applyFont="1" applyFill="1" applyBorder="1" applyAlignment="1">
      <alignment horizontal="left" vertical="center" wrapText="1"/>
    </xf>
    <xf numFmtId="1" fontId="6" fillId="3" borderId="1" xfId="0" applyNumberFormat="1"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6" fontId="4" fillId="6" borderId="1" xfId="0" applyNumberFormat="1" applyFont="1" applyFill="1" applyBorder="1" applyAlignment="1">
      <alignment horizontal="left" vertical="center" wrapText="1"/>
    </xf>
    <xf numFmtId="1" fontId="4" fillId="3"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0" fontId="5" fillId="6" borderId="1" xfId="0" applyFont="1" applyFill="1" applyBorder="1" applyAlignment="1">
      <alignment vertical="top" wrapText="1"/>
    </xf>
    <xf numFmtId="1" fontId="6" fillId="3" borderId="1" xfId="0" applyNumberFormat="1" applyFont="1" applyFill="1" applyBorder="1" applyAlignment="1" applyProtection="1">
      <alignment horizontal="left" vertical="center" wrapText="1"/>
      <protection locked="0"/>
    </xf>
    <xf numFmtId="0" fontId="2" fillId="10" borderId="5" xfId="0" applyFont="1" applyFill="1" applyBorder="1" applyAlignment="1" applyProtection="1">
      <alignment horizontal="center" vertical="center"/>
      <protection locked="0"/>
    </xf>
    <xf numFmtId="0" fontId="5" fillId="10" borderId="1" xfId="0" applyFont="1" applyFill="1" applyBorder="1" applyAlignment="1" applyProtection="1">
      <alignment vertical="top" wrapText="1"/>
      <protection locked="0"/>
    </xf>
    <xf numFmtId="0" fontId="0" fillId="10" borderId="1" xfId="0" applyFill="1" applyBorder="1" applyAlignment="1" applyProtection="1">
      <alignment vertical="top" wrapText="1"/>
      <protection locked="0"/>
    </xf>
    <xf numFmtId="0" fontId="5" fillId="10" borderId="1" xfId="0" applyFont="1" applyFill="1" applyBorder="1" applyAlignment="1" applyProtection="1">
      <alignment horizontal="center" vertical="top" wrapText="1"/>
      <protection locked="0"/>
    </xf>
    <xf numFmtId="0" fontId="0" fillId="17" borderId="0" xfId="0" applyFill="1" applyAlignment="1" applyProtection="1">
      <alignment horizontal="center" vertical="center"/>
      <protection locked="0"/>
    </xf>
    <xf numFmtId="164" fontId="0" fillId="16" borderId="1" xfId="0" applyNumberFormat="1" applyFill="1" applyBorder="1" applyAlignment="1" applyProtection="1">
      <alignment horizontal="center" vertical="center"/>
      <protection locked="0"/>
    </xf>
    <xf numFmtId="0" fontId="4" fillId="12" borderId="0" xfId="0" applyFont="1" applyFill="1" applyAlignment="1">
      <alignment horizontal="center" vertical="center"/>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0" fillId="3" borderId="1" xfId="0" applyFill="1" applyBorder="1" applyAlignment="1">
      <alignment vertical="top"/>
    </xf>
    <xf numFmtId="0" fontId="0" fillId="0" borderId="0" xfId="0" applyAlignment="1">
      <alignment horizontal="center"/>
    </xf>
    <xf numFmtId="1" fontId="4" fillId="6" borderId="1" xfId="0" applyNumberFormat="1" applyFont="1" applyFill="1" applyBorder="1" applyAlignment="1">
      <alignment horizontal="left" vertical="center" wrapText="1"/>
    </xf>
    <xf numFmtId="1" fontId="4" fillId="11" borderId="1" xfId="0" applyNumberFormat="1" applyFont="1" applyFill="1" applyBorder="1" applyAlignment="1">
      <alignment horizontal="left" vertical="center" wrapText="1"/>
    </xf>
    <xf numFmtId="164" fontId="4" fillId="0" borderId="0" xfId="0" applyNumberFormat="1" applyFont="1" applyAlignment="1">
      <alignment horizontal="center" vertical="center"/>
    </xf>
    <xf numFmtId="6" fontId="4" fillId="6" borderId="0" xfId="0" applyNumberFormat="1" applyFont="1" applyFill="1" applyAlignment="1">
      <alignment horizontal="center" vertical="center" wrapText="1"/>
    </xf>
    <xf numFmtId="0" fontId="0" fillId="6" borderId="1" xfId="0" applyFill="1" applyBorder="1" applyAlignment="1">
      <alignment horizontal="left" vertical="center" wrapText="1"/>
    </xf>
    <xf numFmtId="164" fontId="4" fillId="11" borderId="1" xfId="0" applyNumberFormat="1" applyFont="1" applyFill="1" applyBorder="1" applyAlignment="1">
      <alignment horizontal="left" vertical="center" wrapText="1"/>
    </xf>
    <xf numFmtId="0" fontId="34" fillId="0" borderId="0" xfId="0" applyFont="1" applyAlignment="1">
      <alignment horizontal="left" vertical="center" indent="2"/>
    </xf>
    <xf numFmtId="164" fontId="0" fillId="3" borderId="1" xfId="0" applyNumberFormat="1" applyFill="1" applyBorder="1" applyAlignment="1">
      <alignment horizontal="left" vertical="center"/>
    </xf>
    <xf numFmtId="0" fontId="0" fillId="6" borderId="1" xfId="0" applyFill="1" applyBorder="1" applyAlignment="1">
      <alignment horizontal="left" vertical="center"/>
    </xf>
    <xf numFmtId="1" fontId="5" fillId="6" borderId="1" xfId="0" applyNumberFormat="1" applyFont="1" applyFill="1" applyBorder="1" applyAlignment="1">
      <alignment horizontal="left"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left" vertical="center" wrapText="1"/>
    </xf>
    <xf numFmtId="0" fontId="5" fillId="6" borderId="1" xfId="4" applyFont="1" applyFill="1" applyBorder="1" applyAlignment="1">
      <alignment horizontal="left" vertical="center" wrapText="1"/>
    </xf>
    <xf numFmtId="0" fontId="25" fillId="17" borderId="0" xfId="0" applyFont="1" applyFill="1" applyAlignment="1">
      <alignment horizontal="center" vertical="center"/>
    </xf>
    <xf numFmtId="1" fontId="3" fillId="15" borderId="1" xfId="0" applyNumberFormat="1" applyFont="1" applyFill="1" applyBorder="1" applyAlignment="1">
      <alignment horizontal="center" vertical="center" wrapText="1"/>
    </xf>
    <xf numFmtId="164" fontId="0" fillId="16" borderId="3" xfId="0" applyNumberFormat="1" applyFill="1" applyBorder="1" applyAlignment="1">
      <alignment horizontal="center" vertical="center"/>
    </xf>
    <xf numFmtId="0" fontId="2" fillId="0" borderId="0" xfId="0" applyFont="1" applyAlignment="1">
      <alignment horizontal="left" vertical="center"/>
    </xf>
    <xf numFmtId="0" fontId="0" fillId="0" borderId="0" xfId="0" applyAlignment="1">
      <alignment vertical="top"/>
    </xf>
    <xf numFmtId="0" fontId="0" fillId="0" borderId="0" xfId="0" applyAlignment="1">
      <alignment vertical="top" wrapText="1"/>
    </xf>
    <xf numFmtId="0" fontId="8" fillId="5" borderId="0" xfId="2" applyFont="1" applyFill="1" applyAlignment="1">
      <alignment horizontal="center" wrapText="1"/>
    </xf>
    <xf numFmtId="165" fontId="8" fillId="5" borderId="0" xfId="2" applyNumberFormat="1" applyFont="1" applyFill="1" applyAlignment="1">
      <alignment horizontal="center"/>
    </xf>
    <xf numFmtId="0" fontId="9" fillId="5" borderId="0" xfId="2" applyFont="1" applyFill="1" applyAlignment="1">
      <alignment horizontal="right"/>
    </xf>
    <xf numFmtId="166" fontId="9" fillId="5" borderId="0" xfId="2" applyNumberFormat="1" applyFont="1" applyFill="1" applyAlignment="1">
      <alignment horizontal="left"/>
    </xf>
    <xf numFmtId="167" fontId="0" fillId="0" borderId="0" xfId="0" applyNumberFormat="1" applyAlignment="1">
      <alignment vertical="top"/>
    </xf>
    <xf numFmtId="9" fontId="0" fillId="0" borderId="0" xfId="0" applyNumberFormat="1" applyAlignment="1">
      <alignment vertical="top"/>
    </xf>
    <xf numFmtId="0" fontId="9" fillId="5" borderId="0" xfId="2" applyFont="1" applyFill="1" applyAlignment="1">
      <alignment horizontal="center" wrapText="1"/>
    </xf>
    <xf numFmtId="165" fontId="9" fillId="5" borderId="0" xfId="2" applyNumberFormat="1" applyFont="1" applyFill="1" applyAlignment="1">
      <alignment horizontal="center"/>
    </xf>
    <xf numFmtId="0" fontId="9" fillId="5" borderId="0" xfId="2" applyFont="1" applyFill="1" applyAlignment="1">
      <alignment horizontal="left" wrapText="1"/>
    </xf>
    <xf numFmtId="166" fontId="9" fillId="5" borderId="0" xfId="2" applyNumberFormat="1" applyFont="1" applyFill="1" applyAlignment="1">
      <alignment horizontal="right"/>
    </xf>
    <xf numFmtId="0" fontId="16" fillId="0" borderId="0" xfId="0" applyFont="1" applyAlignment="1">
      <alignment vertical="top"/>
    </xf>
    <xf numFmtId="168" fontId="0" fillId="0" borderId="0" xfId="0" applyNumberFormat="1" applyAlignment="1">
      <alignment vertical="top"/>
    </xf>
    <xf numFmtId="0" fontId="12" fillId="0" borderId="0" xfId="2" applyFont="1" applyAlignment="1">
      <alignment horizontal="left" wrapText="1"/>
    </xf>
    <xf numFmtId="0" fontId="7" fillId="6" borderId="0" xfId="2" applyFont="1" applyFill="1"/>
    <xf numFmtId="167" fontId="7" fillId="8" borderId="0" xfId="2" applyNumberFormat="1" applyFont="1" applyFill="1" applyAlignment="1">
      <alignment horizontal="left" vertical="center"/>
    </xf>
    <xf numFmtId="164" fontId="7" fillId="9" borderId="0" xfId="2" applyNumberFormat="1" applyFont="1" applyFill="1" applyAlignment="1">
      <alignment horizontal="left" vertical="center"/>
    </xf>
    <xf numFmtId="0" fontId="12" fillId="6" borderId="0" xfId="2" applyFont="1" applyFill="1" applyAlignment="1">
      <alignment horizontal="left" vertical="center"/>
    </xf>
    <xf numFmtId="0" fontId="13" fillId="6" borderId="0" xfId="2" applyFont="1" applyFill="1" applyAlignment="1">
      <alignment wrapText="1"/>
    </xf>
    <xf numFmtId="0" fontId="10" fillId="6" borderId="0" xfId="2" applyFill="1" applyAlignment="1">
      <alignment horizontal="left" wrapText="1"/>
    </xf>
    <xf numFmtId="168" fontId="10" fillId="6" borderId="0" xfId="2" applyNumberFormat="1" applyFill="1" applyAlignment="1">
      <alignment horizontal="left" wrapText="1"/>
    </xf>
    <xf numFmtId="0" fontId="13" fillId="0" borderId="4" xfId="2" applyFont="1" applyBorder="1" applyAlignment="1">
      <alignment horizontal="left" vertical="center" wrapText="1"/>
    </xf>
    <xf numFmtId="164" fontId="0" fillId="6" borderId="1" xfId="0" applyNumberFormat="1" applyFill="1" applyBorder="1" applyAlignment="1">
      <alignment horizontal="left" vertical="center"/>
    </xf>
    <xf numFmtId="9" fontId="0" fillId="6" borderId="1" xfId="10" applyFont="1" applyFill="1" applyBorder="1" applyAlignment="1" applyProtection="1">
      <alignment horizontal="left" vertical="center"/>
    </xf>
    <xf numFmtId="0" fontId="14" fillId="7" borderId="4" xfId="2" applyFont="1" applyFill="1" applyBorder="1" applyAlignment="1">
      <alignment horizontal="left" vertical="center" wrapText="1"/>
    </xf>
    <xf numFmtId="166" fontId="15" fillId="7" borderId="4" xfId="2" applyNumberFormat="1" applyFont="1" applyFill="1" applyBorder="1" applyAlignment="1">
      <alignment horizontal="left" vertical="center" wrapText="1"/>
    </xf>
    <xf numFmtId="9" fontId="15" fillId="7" borderId="4" xfId="2" applyNumberFormat="1" applyFont="1" applyFill="1" applyBorder="1" applyAlignment="1">
      <alignment horizontal="left" vertical="center" wrapText="1"/>
    </xf>
    <xf numFmtId="0" fontId="10" fillId="6" borderId="0" xfId="2" applyFill="1" applyAlignment="1">
      <alignment wrapText="1"/>
    </xf>
    <xf numFmtId="10" fontId="13" fillId="6" borderId="0" xfId="2" applyNumberFormat="1" applyFont="1" applyFill="1" applyAlignment="1">
      <alignment horizontal="left" wrapText="1"/>
    </xf>
    <xf numFmtId="0" fontId="13" fillId="0" borderId="4" xfId="2" applyFont="1" applyBorder="1" applyAlignment="1">
      <alignment wrapText="1"/>
    </xf>
    <xf numFmtId="10" fontId="13" fillId="0" borderId="4" xfId="2" applyNumberFormat="1" applyFont="1" applyBorder="1" applyAlignment="1">
      <alignment horizontal="left" wrapText="1"/>
    </xf>
    <xf numFmtId="0" fontId="7" fillId="0" borderId="0" xfId="2" applyFont="1"/>
    <xf numFmtId="0" fontId="12" fillId="0" borderId="4" xfId="2" applyFont="1" applyBorder="1" applyAlignment="1">
      <alignment wrapText="1"/>
    </xf>
    <xf numFmtId="10" fontId="10" fillId="0" borderId="4" xfId="2" applyNumberFormat="1" applyBorder="1" applyAlignment="1">
      <alignment horizontal="left" wrapText="1"/>
    </xf>
    <xf numFmtId="0" fontId="2" fillId="12" borderId="0" xfId="0" applyFont="1" applyFill="1" applyAlignment="1">
      <alignment horizontal="left" vertical="center"/>
    </xf>
    <xf numFmtId="0" fontId="0" fillId="12" borderId="0" xfId="0" applyFill="1" applyAlignment="1">
      <alignment vertical="top"/>
    </xf>
    <xf numFmtId="0" fontId="0" fillId="12" borderId="0" xfId="0" applyFill="1" applyAlignment="1">
      <alignment horizontal="center"/>
    </xf>
    <xf numFmtId="1" fontId="5" fillId="6" borderId="1" xfId="0" applyNumberFormat="1" applyFont="1" applyFill="1" applyBorder="1" applyAlignment="1">
      <alignment vertical="top" wrapText="1"/>
    </xf>
    <xf numFmtId="1" fontId="5" fillId="6" borderId="1" xfId="0" applyNumberFormat="1" applyFont="1" applyFill="1" applyBorder="1" applyAlignment="1">
      <alignment horizontal="center" vertical="top" wrapText="1"/>
    </xf>
    <xf numFmtId="1" fontId="5" fillId="11" borderId="1" xfId="0" applyNumberFormat="1"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164" fontId="5" fillId="6" borderId="1" xfId="0" applyNumberFormat="1" applyFont="1" applyFill="1" applyBorder="1" applyAlignment="1">
      <alignment horizontal="left" vertical="center" wrapText="1"/>
    </xf>
    <xf numFmtId="1" fontId="5" fillId="6" borderId="1" xfId="0" applyNumberFormat="1" applyFont="1" applyFill="1" applyBorder="1" applyAlignment="1">
      <alignment vertical="center" wrapText="1"/>
    </xf>
    <xf numFmtId="0" fontId="0" fillId="22" borderId="1" xfId="0" applyFill="1" applyBorder="1" applyAlignment="1">
      <alignment horizontal="left" vertical="center" wrapText="1"/>
    </xf>
    <xf numFmtId="0" fontId="5" fillId="22" borderId="1" xfId="0" applyFont="1" applyFill="1" applyBorder="1" applyAlignment="1">
      <alignment horizontal="left" vertical="center" wrapText="1"/>
    </xf>
    <xf numFmtId="0" fontId="4" fillId="22" borderId="1" xfId="0" applyFont="1" applyFill="1" applyBorder="1" applyAlignment="1">
      <alignment horizontal="left" vertical="center" wrapText="1"/>
    </xf>
    <xf numFmtId="6" fontId="4" fillId="4" borderId="1" xfId="0" applyNumberFormat="1" applyFont="1" applyFill="1" applyBorder="1" applyAlignment="1">
      <alignment horizontal="left" vertical="center" wrapText="1"/>
    </xf>
    <xf numFmtId="0" fontId="0" fillId="3" borderId="1" xfId="0" applyFill="1" applyBorder="1" applyAlignment="1">
      <alignment horizontal="center" vertical="top"/>
    </xf>
    <xf numFmtId="0" fontId="2" fillId="6" borderId="1" xfId="0" applyFont="1" applyFill="1" applyBorder="1" applyAlignment="1">
      <alignment horizontal="left" vertical="center"/>
    </xf>
    <xf numFmtId="0" fontId="2" fillId="6"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1" fontId="2" fillId="6" borderId="1" xfId="0" applyNumberFormat="1" applyFont="1" applyFill="1" applyBorder="1" applyAlignment="1">
      <alignment horizontal="left" vertical="center" wrapText="1"/>
    </xf>
    <xf numFmtId="1" fontId="2" fillId="6"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wrapText="1"/>
    </xf>
    <xf numFmtId="1" fontId="0" fillId="6" borderId="1" xfId="0" applyNumberFormat="1" applyFill="1" applyBorder="1" applyAlignment="1">
      <alignment horizontal="left" vertical="center" wrapText="1"/>
    </xf>
    <xf numFmtId="1" fontId="0" fillId="6" borderId="1" xfId="0" applyNumberFormat="1" applyFill="1" applyBorder="1" applyAlignment="1">
      <alignment horizontal="center" vertical="center" wrapText="1"/>
    </xf>
    <xf numFmtId="0" fontId="5" fillId="2" borderId="1" xfId="0" applyFont="1" applyFill="1" applyBorder="1" applyAlignment="1">
      <alignment horizontal="left" vertical="center" wrapText="1"/>
    </xf>
    <xf numFmtId="1" fontId="0" fillId="23" borderId="1" xfId="0" applyNumberFormat="1" applyFill="1" applyBorder="1" applyAlignment="1">
      <alignment horizontal="left" vertical="center" wrapText="1"/>
    </xf>
    <xf numFmtId="0" fontId="33" fillId="20" borderId="20"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1" fillId="14" borderId="15" xfId="8" applyFont="1" applyBorder="1" applyAlignment="1">
      <alignment horizontal="center"/>
    </xf>
    <xf numFmtId="0" fontId="31" fillId="14" borderId="16" xfId="8" applyFont="1" applyBorder="1" applyAlignment="1">
      <alignment horizontal="center"/>
    </xf>
    <xf numFmtId="0" fontId="19" fillId="13" borderId="6" xfId="7" applyFont="1" applyBorder="1" applyAlignment="1" applyProtection="1">
      <alignment horizontal="left" vertical="center"/>
    </xf>
    <xf numFmtId="0" fontId="20" fillId="14" borderId="10" xfId="8" applyFont="1" applyBorder="1" applyAlignment="1" applyProtection="1">
      <alignment horizontal="left" vertical="center"/>
    </xf>
    <xf numFmtId="0" fontId="12" fillId="0" borderId="0" xfId="2" applyFont="1" applyAlignment="1">
      <alignment horizontal="center" wrapText="1"/>
    </xf>
    <xf numFmtId="0" fontId="26" fillId="6" borderId="0" xfId="2" applyFont="1" applyFill="1" applyAlignment="1">
      <alignment horizontal="center" vertical="center"/>
    </xf>
    <xf numFmtId="0" fontId="26" fillId="6" borderId="11" xfId="2" applyFont="1" applyFill="1" applyBorder="1" applyAlignment="1">
      <alignment horizontal="center" vertical="center"/>
    </xf>
  </cellXfs>
  <cellStyles count="12">
    <cellStyle name="Bad" xfId="11" builtinId="27"/>
    <cellStyle name="Comma" xfId="1" builtinId="3"/>
    <cellStyle name="Comma 2" xfId="3" xr:uid="{00000000-0005-0000-0000-000001000000}"/>
    <cellStyle name="Good" xfId="7" builtinId="26"/>
    <cellStyle name="Neutral" xfId="8" builtinId="28"/>
    <cellStyle name="Normal" xfId="0" builtinId="0"/>
    <cellStyle name="Normal 2" xfId="2" xr:uid="{00000000-0005-0000-0000-000003000000}"/>
    <cellStyle name="Normal 3" xfId="5" xr:uid="{00000000-0005-0000-0000-000004000000}"/>
    <cellStyle name="Normal 4" xfId="4" xr:uid="{00000000-0005-0000-0000-000005000000}"/>
    <cellStyle name="Normal 4 2" xfId="6" xr:uid="{00000000-0005-0000-0000-000006000000}"/>
    <cellStyle name="Normal 5" xfId="9" xr:uid="{AE3A54AF-8E20-4BE5-A611-01613CE814B0}"/>
    <cellStyle name="Percent" xfId="10" builtinId="5"/>
  </cellStyles>
  <dxfs count="27">
    <dxf>
      <numFmt numFmtId="164" formatCode="&quot;£&quot;#,##0.00"/>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64" formatCode="&quot;£&quot;#,##0.00"/>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auto="1"/>
        <name val="Calibri"/>
        <family val="2"/>
        <scheme val="minor"/>
      </font>
      <numFmt numFmtId="1" formatCode="0"/>
      <fill>
        <patternFill patternType="solid">
          <fgColor indexed="64"/>
          <bgColor theme="9" tint="0.399975585192419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ill>
        <patternFill patternType="solid">
          <fgColor indexed="64"/>
          <bgColor theme="0" tint="-0.499984740745262"/>
        </patternFill>
      </fill>
      <alignment horizontal="center" vertical="center" textRotation="0" wrapText="0" indent="0" justifyLastLine="0" shrinkToFit="0" readingOrder="0"/>
      <protection locked="0" hidden="0"/>
    </dxf>
    <dxf>
      <fill>
        <patternFill patternType="solid">
          <fgColor indexed="64"/>
          <bgColor theme="0" tint="-0.49998474074526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rder>
    </dxf>
    <dxf>
      <protection locked="1" hidden="0"/>
    </dxf>
    <dxf>
      <protection locked="1" hidden="0"/>
    </dxf>
    <dxf>
      <numFmt numFmtId="164" formatCode="&quot;£&quot;#,##0.0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4" formatCode="&quot;£&quot;#,##0.0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auto="1"/>
        <name val="Calibri"/>
        <family val="2"/>
        <scheme val="minor"/>
      </font>
      <numFmt numFmtId="1" formatCode="0"/>
      <fill>
        <patternFill patternType="solid">
          <fgColor indexed="64"/>
          <bgColor theme="3"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scheme val="minor"/>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fill>
        <patternFill>
          <fgColor indexed="64"/>
          <bgColor theme="0"/>
        </patternFill>
      </fill>
      <alignment horizontal="center" vertical="center" textRotation="9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indexed="64"/>
          <bgColor theme="3" tint="0.399975585192419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F26D9E-D99B-4391-B06A-A0F99425FE17}" name="REQ" displayName="REQ" ref="A2:J48" totalsRowShown="0" headerRowDxfId="26" dataDxfId="24" headerRowBorderDxfId="25" tableBorderDxfId="23">
  <autoFilter ref="A2:J48" xr:uid="{18F26D9E-D99B-4391-B06A-A0F99425FE17}"/>
  <tableColumns count="10">
    <tableColumn id="1" xr3:uid="{3DEDED5B-5DFE-4036-A715-FEACEE9F8414}" name="RBKC Council Plan Theme" dataDxfId="22"/>
    <tableColumn id="2" xr3:uid="{8D7CE7F9-8A27-4EFD-BFE7-B2ABB0BA30BB}" name="Obligation" dataDxfId="21"/>
    <tableColumn id="3" xr3:uid="{ABE6F8F7-AEF1-436C-B133-A19553C97F47}" name="obligation description (outcomes)" dataDxfId="20"/>
    <tableColumn id="4" xr3:uid="{4BE872F9-0EE8-4DFA-AA29-D4B3016B08E6}" name="Evidence  to be provided during the life of the contract" dataDxfId="19"/>
    <tableColumn id="5" xr3:uid="{ABDDD92B-0513-4971-831A-5217BACD5461}" name="obligation Unit" dataDxfId="18"/>
    <tableColumn id="6" xr3:uid="{D1B267CE-6CAC-467B-88EB-F7644B356226}" name="Caps (maximum of units that are accepted)" dataDxfId="17"/>
    <tableColumn id="7" xr3:uid="{801C2E8D-A48D-45CC-B534-6B707B105EA0}" name="Minimum Requirements" dataDxfId="16"/>
    <tableColumn id="8" xr3:uid="{7C93332B-0983-4246-933D-90E370C198CA}" name="Your BID" dataDxfId="15"/>
    <tableColumn id="9" xr3:uid="{961C0E7E-F61D-459F-A5E4-798F58490A8C}" name="Obligation Proxy Value" dataDxfId="14"/>
    <tableColumn id="10" xr3:uid="{7D8D3F63-0807-4C57-95D2-470A2EA32B59}" name="Bid Value"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2C1E0E-41D8-42F6-B6D3-596C6EE26174}" name="OPT" displayName="OPT" ref="A50:J64" totalsRowShown="0" headerRowDxfId="12" dataDxfId="11" tableBorderDxfId="10">
  <autoFilter ref="A50:J64" xr:uid="{922C1E0E-41D8-42F6-B6D3-596C6EE26174}"/>
  <tableColumns count="10">
    <tableColumn id="1" xr3:uid="{BED2A191-0DF4-485E-8DF3-3C0DFDA891B9}" name="Theme" dataDxfId="9"/>
    <tableColumn id="2" xr3:uid="{2E5334C2-EFD9-44AA-AF15-62AE02E03396}" name="Obligation" dataDxfId="8"/>
    <tableColumn id="3" xr3:uid="{C76F76F5-CE79-4097-A3CC-B8F87A0C4984}" name="obligation description " dataDxfId="7"/>
    <tableColumn id="4" xr3:uid="{CE98D2C8-6EE6-4A4E-B575-5206535CD652}" name="Evidence  to be provided during the life of the contract" dataDxfId="6"/>
    <tableColumn id="5" xr3:uid="{EE8C1F51-914A-482D-BB64-0CED1E5A122A}" name="obligation Unit" dataDxfId="5"/>
    <tableColumn id="6" xr3:uid="{085B3585-A420-499C-AF5A-27ADC64D1DF7}" name="Column1" dataDxfId="4"/>
    <tableColumn id="7" xr3:uid="{0511E3C2-4699-49FD-B124-E4BB934C257A}" name="Column2" dataDxfId="3"/>
    <tableColumn id="8" xr3:uid="{4760A4BF-08ED-4070-9D6C-07FC6E4C822B}" name="Your BID" dataDxfId="2"/>
    <tableColumn id="9" xr3:uid="{C3937619-F455-4527-82F0-F657EA11BCE2}" name="obligation Value" dataDxfId="1"/>
    <tableColumn id="10" xr3:uid="{4BF6994C-F228-401B-A1B8-BB2B72722178}" name="Bid Value" dataDxfId="0">
      <calculatedColumnFormula>H51*I51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30"/>
  <sheetViews>
    <sheetView showGridLines="0" tabSelected="1" workbookViewId="0">
      <selection activeCell="A8" sqref="A8"/>
    </sheetView>
  </sheetViews>
  <sheetFormatPr defaultColWidth="0" defaultRowHeight="14.5" zeroHeight="1"/>
  <cols>
    <col min="1" max="1" width="82.08984375" customWidth="1"/>
    <col min="2" max="2" width="60.81640625" customWidth="1"/>
    <col min="3" max="16384" width="9.08984375" hidden="1"/>
  </cols>
  <sheetData>
    <row r="1" spans="1:2" ht="25">
      <c r="A1" s="14" t="s">
        <v>0</v>
      </c>
      <c r="B1" s="15"/>
    </row>
    <row r="2" spans="1:2" ht="56">
      <c r="A2" s="16" t="s">
        <v>1</v>
      </c>
      <c r="B2" s="15"/>
    </row>
    <row r="3" spans="1:2" ht="56">
      <c r="A3" s="16" t="s">
        <v>163</v>
      </c>
      <c r="B3" s="15"/>
    </row>
    <row r="4" spans="1:2" ht="42">
      <c r="A4" s="16" t="s">
        <v>2</v>
      </c>
      <c r="B4" s="15"/>
    </row>
    <row r="5" spans="1:2" ht="28">
      <c r="A5" s="17" t="s">
        <v>3</v>
      </c>
      <c r="B5" s="15"/>
    </row>
    <row r="6" spans="1:2" ht="25">
      <c r="A6" s="18" t="s">
        <v>4</v>
      </c>
      <c r="B6" s="15"/>
    </row>
    <row r="7" spans="1:2" ht="85.5" customHeight="1">
      <c r="A7" s="16" t="s">
        <v>164</v>
      </c>
      <c r="B7" s="15"/>
    </row>
    <row r="8" spans="1:2" ht="98">
      <c r="A8" s="16" t="s">
        <v>165</v>
      </c>
      <c r="B8" s="15"/>
    </row>
    <row r="9" spans="1:2" ht="72.75" customHeight="1">
      <c r="A9" s="19" t="s">
        <v>5</v>
      </c>
      <c r="B9" s="15"/>
    </row>
    <row r="10" spans="1:2" ht="25">
      <c r="A10" s="18" t="s">
        <v>6</v>
      </c>
      <c r="B10" s="15"/>
    </row>
    <row r="11" spans="1:2" ht="70">
      <c r="A11" s="16" t="s">
        <v>7</v>
      </c>
      <c r="B11" s="15"/>
    </row>
    <row r="12" spans="1:2" ht="84">
      <c r="A12" s="16" t="s">
        <v>8</v>
      </c>
      <c r="B12" s="15"/>
    </row>
    <row r="13" spans="1:2" ht="70">
      <c r="A13" s="16" t="s">
        <v>9</v>
      </c>
      <c r="B13" s="15"/>
    </row>
    <row r="14" spans="1:2" ht="56">
      <c r="A14" s="19" t="s">
        <v>10</v>
      </c>
      <c r="B14" s="15"/>
    </row>
    <row r="15" spans="1:2" ht="25">
      <c r="A15" s="18" t="s">
        <v>11</v>
      </c>
      <c r="B15" s="15"/>
    </row>
    <row r="16" spans="1:2" ht="42">
      <c r="A16" s="19" t="s">
        <v>12</v>
      </c>
      <c r="B16" s="15"/>
    </row>
    <row r="17" spans="1:2">
      <c r="A17" s="15"/>
      <c r="B17" s="15"/>
    </row>
    <row r="18" spans="1:2" ht="25">
      <c r="A18" s="135" t="s">
        <v>13</v>
      </c>
      <c r="B18" s="136"/>
    </row>
    <row r="19" spans="1:2">
      <c r="A19" s="20"/>
      <c r="B19" s="21"/>
    </row>
    <row r="20" spans="1:2" ht="28">
      <c r="A20" s="22" t="s">
        <v>14</v>
      </c>
      <c r="B20" s="23" t="s">
        <v>15</v>
      </c>
    </row>
    <row r="21" spans="1:2">
      <c r="A21" s="24"/>
      <c r="B21" s="21"/>
    </row>
    <row r="22" spans="1:2" ht="42">
      <c r="A22" s="25" t="s">
        <v>16</v>
      </c>
      <c r="B22" s="26" t="s">
        <v>17</v>
      </c>
    </row>
    <row r="23" spans="1:2">
      <c r="A23" s="24"/>
      <c r="B23" s="21"/>
    </row>
    <row r="24" spans="1:2" ht="42">
      <c r="A24" s="25" t="s">
        <v>18</v>
      </c>
      <c r="B24" s="23" t="s">
        <v>19</v>
      </c>
    </row>
    <row r="25" spans="1:2">
      <c r="A25" s="24"/>
      <c r="B25" s="21"/>
    </row>
    <row r="26" spans="1:2" ht="70">
      <c r="A26" s="25" t="s">
        <v>20</v>
      </c>
      <c r="B26" s="23" t="s">
        <v>21</v>
      </c>
    </row>
    <row r="27" spans="1:2">
      <c r="A27" s="24"/>
      <c r="B27" s="21"/>
    </row>
    <row r="28" spans="1:2" ht="56">
      <c r="A28" s="25" t="s">
        <v>22</v>
      </c>
      <c r="B28" s="23" t="s">
        <v>23</v>
      </c>
    </row>
    <row r="29" spans="1:2">
      <c r="A29" s="20"/>
      <c r="B29" s="21"/>
    </row>
    <row r="30" spans="1:2" ht="69.75" customHeight="1">
      <c r="A30" s="133" t="s">
        <v>24</v>
      </c>
      <c r="B30" s="134"/>
    </row>
  </sheetData>
  <mergeCells count="2">
    <mergeCell ref="A30:B30"/>
    <mergeCell ref="A18:B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98"/>
  <sheetViews>
    <sheetView showGridLines="0" zoomScale="55" zoomScaleNormal="55" workbookViewId="0">
      <pane xSplit="2" ySplit="2" topLeftCell="D3" activePane="bottomRight" state="frozen"/>
      <selection pane="topRight" activeCell="C1" sqref="C1"/>
      <selection pane="bottomLeft" activeCell="A3" sqref="A3"/>
      <selection pane="bottomRight" activeCell="H76" sqref="H76"/>
    </sheetView>
  </sheetViews>
  <sheetFormatPr defaultColWidth="0" defaultRowHeight="14.5" zeroHeight="1"/>
  <cols>
    <col min="1" max="1" width="27.26953125" style="109" customWidth="1"/>
    <col min="2" max="2" width="44.81640625" style="110" customWidth="1"/>
    <col min="3" max="3" width="49.7265625" style="110" bestFit="1" customWidth="1"/>
    <col min="4" max="4" width="77.36328125" style="110" customWidth="1"/>
    <col min="5" max="5" width="39.7265625" style="110" customWidth="1"/>
    <col min="6" max="6" width="48.26953125" style="111" customWidth="1"/>
    <col min="7" max="7" width="27.26953125" style="111" customWidth="1"/>
    <col min="8" max="8" width="22.81640625" style="111" customWidth="1"/>
    <col min="9" max="9" width="23.26953125" style="110" customWidth="1"/>
    <col min="10" max="10" width="23" style="110" customWidth="1"/>
    <col min="11" max="11" width="36.7265625" style="48" hidden="1" customWidth="1"/>
    <col min="12" max="16384" width="39.7265625" hidden="1"/>
  </cols>
  <sheetData>
    <row r="1" spans="1:13" ht="61.5">
      <c r="A1" s="137" t="s">
        <v>4</v>
      </c>
      <c r="B1" s="137"/>
      <c r="C1" s="137"/>
      <c r="D1" s="137"/>
      <c r="E1" s="137"/>
      <c r="F1" s="137"/>
      <c r="G1" s="137"/>
      <c r="H1" s="137"/>
      <c r="I1" s="137"/>
      <c r="J1" s="137"/>
    </row>
    <row r="2" spans="1:13" ht="52" customHeight="1">
      <c r="A2" s="49" t="s">
        <v>175</v>
      </c>
      <c r="B2" s="50" t="s">
        <v>26</v>
      </c>
      <c r="C2" s="50" t="s">
        <v>170</v>
      </c>
      <c r="D2" s="51" t="s">
        <v>28</v>
      </c>
      <c r="E2" s="51" t="s">
        <v>29</v>
      </c>
      <c r="F2" s="51" t="s">
        <v>30</v>
      </c>
      <c r="G2" s="51" t="s">
        <v>20</v>
      </c>
      <c r="H2" s="51" t="s">
        <v>31</v>
      </c>
      <c r="I2" s="51" t="s">
        <v>188</v>
      </c>
      <c r="J2" s="52" t="s">
        <v>33</v>
      </c>
      <c r="K2" s="53" t="s">
        <v>34</v>
      </c>
      <c r="L2" s="54" t="s">
        <v>35</v>
      </c>
      <c r="M2" s="54"/>
    </row>
    <row r="3" spans="1:13" ht="23.5">
      <c r="A3" s="38"/>
      <c r="B3" s="30" t="s">
        <v>36</v>
      </c>
      <c r="C3" s="38"/>
      <c r="D3" s="38"/>
      <c r="E3" s="38"/>
      <c r="F3" s="38"/>
      <c r="G3" s="55"/>
      <c r="H3" s="55"/>
      <c r="I3" s="55"/>
      <c r="J3" s="122"/>
      <c r="K3" s="53"/>
      <c r="L3" s="56"/>
      <c r="M3" s="56"/>
    </row>
    <row r="4" spans="1:13" ht="72.5">
      <c r="A4" s="123" t="s">
        <v>150</v>
      </c>
      <c r="B4" s="27" t="s">
        <v>38</v>
      </c>
      <c r="C4" s="27" t="s">
        <v>39</v>
      </c>
      <c r="D4" s="27" t="s">
        <v>40</v>
      </c>
      <c r="E4" s="37" t="s">
        <v>41</v>
      </c>
      <c r="F4" s="57">
        <v>0</v>
      </c>
      <c r="G4" s="58">
        <v>0</v>
      </c>
      <c r="H4" s="9">
        <v>0</v>
      </c>
      <c r="I4" s="28">
        <v>30353</v>
      </c>
      <c r="J4" s="28">
        <f t="shared" ref="J4:J9" si="0">H4*I4</f>
        <v>0</v>
      </c>
      <c r="K4" s="59">
        <f>IF(L4="No",(REQ[[#This Row],[Obligation Proxy Value]]*REQ[[#This Row],[Minimum Requirements]]),(REQ[[#This Row],[Obligation Proxy Value]]*1))</f>
        <v>0</v>
      </c>
      <c r="L4" s="60" t="s">
        <v>42</v>
      </c>
      <c r="M4" s="56"/>
    </row>
    <row r="5" spans="1:13" ht="93" customHeight="1">
      <c r="A5" s="123" t="s">
        <v>150</v>
      </c>
      <c r="B5" s="61" t="s">
        <v>43</v>
      </c>
      <c r="C5" s="61" t="s">
        <v>44</v>
      </c>
      <c r="D5" s="61" t="s">
        <v>45</v>
      </c>
      <c r="E5" s="36" t="s">
        <v>41</v>
      </c>
      <c r="F5" s="57">
        <v>0</v>
      </c>
      <c r="G5" s="58">
        <v>0</v>
      </c>
      <c r="H5" s="9">
        <v>0</v>
      </c>
      <c r="I5" s="28">
        <v>17074</v>
      </c>
      <c r="J5" s="28">
        <f t="shared" si="0"/>
        <v>0</v>
      </c>
      <c r="K5" s="59">
        <f>IF(L5="No",(REQ[[#This Row],[Obligation Proxy Value]]*REQ[[#This Row],[Minimum Requirements]]),(REQ[[#This Row],[Obligation Proxy Value]]*1))</f>
        <v>0</v>
      </c>
      <c r="L5" s="60" t="s">
        <v>42</v>
      </c>
      <c r="M5" s="56"/>
    </row>
    <row r="6" spans="1:13" ht="76.5" customHeight="1">
      <c r="A6" s="123" t="s">
        <v>150</v>
      </c>
      <c r="B6" s="61" t="s">
        <v>46</v>
      </c>
      <c r="C6" s="61" t="s">
        <v>47</v>
      </c>
      <c r="D6" s="61" t="s">
        <v>45</v>
      </c>
      <c r="E6" s="36" t="s">
        <v>41</v>
      </c>
      <c r="F6" s="57">
        <v>0</v>
      </c>
      <c r="G6" s="58">
        <v>0</v>
      </c>
      <c r="H6" s="9">
        <v>0</v>
      </c>
      <c r="I6" s="28">
        <v>17074</v>
      </c>
      <c r="J6" s="28">
        <f t="shared" si="0"/>
        <v>0</v>
      </c>
      <c r="K6" s="59">
        <f>IF(L6="No",(REQ[[#This Row],[Obligation Proxy Value]]*REQ[[#This Row],[Minimum Requirements]]),(REQ[[#This Row],[Obligation Proxy Value]]*1))</f>
        <v>0</v>
      </c>
      <c r="L6" s="60" t="s">
        <v>42</v>
      </c>
      <c r="M6" s="56"/>
    </row>
    <row r="7" spans="1:13" ht="79.5" customHeight="1">
      <c r="A7" s="123" t="s">
        <v>150</v>
      </c>
      <c r="B7" s="61" t="s">
        <v>48</v>
      </c>
      <c r="C7" s="61" t="s">
        <v>49</v>
      </c>
      <c r="D7" s="61" t="s">
        <v>45</v>
      </c>
      <c r="E7" s="36" t="s">
        <v>41</v>
      </c>
      <c r="F7" s="57">
        <v>0</v>
      </c>
      <c r="G7" s="58">
        <v>0</v>
      </c>
      <c r="H7" s="9">
        <v>0</v>
      </c>
      <c r="I7" s="28">
        <v>17074</v>
      </c>
      <c r="J7" s="28">
        <f t="shared" si="0"/>
        <v>0</v>
      </c>
      <c r="K7" s="59">
        <f>IF(L7="No",(REQ[[#This Row],[Obligation Proxy Value]]*REQ[[#This Row],[Minimum Requirements]]),(REQ[[#This Row],[Obligation Proxy Value]]*1))</f>
        <v>0</v>
      </c>
      <c r="L7" s="60" t="s">
        <v>42</v>
      </c>
      <c r="M7" s="56"/>
    </row>
    <row r="8" spans="1:13" ht="58">
      <c r="A8" s="123" t="s">
        <v>150</v>
      </c>
      <c r="B8" s="61" t="s">
        <v>50</v>
      </c>
      <c r="C8" s="61" t="s">
        <v>51</v>
      </c>
      <c r="D8" s="61" t="s">
        <v>52</v>
      </c>
      <c r="E8" s="36" t="s">
        <v>41</v>
      </c>
      <c r="F8" s="57">
        <v>0</v>
      </c>
      <c r="G8" s="58">
        <v>0</v>
      </c>
      <c r="H8" s="9">
        <v>0</v>
      </c>
      <c r="I8" s="28">
        <v>21000</v>
      </c>
      <c r="J8" s="28">
        <f t="shared" si="0"/>
        <v>0</v>
      </c>
      <c r="K8" s="59">
        <f>IF(L8="No",(REQ[[#This Row],[Obligation Proxy Value]]*REQ[[#This Row],[Minimum Requirements]]),(REQ[[#This Row],[Obligation Proxy Value]]*1))</f>
        <v>0</v>
      </c>
      <c r="L8" s="60" t="s">
        <v>42</v>
      </c>
      <c r="M8" s="56"/>
    </row>
    <row r="9" spans="1:13" ht="43.5">
      <c r="A9" s="123" t="s">
        <v>150</v>
      </c>
      <c r="B9" s="120" t="s">
        <v>53</v>
      </c>
      <c r="C9" s="27" t="s">
        <v>54</v>
      </c>
      <c r="D9" s="27" t="s">
        <v>55</v>
      </c>
      <c r="E9" s="37" t="s">
        <v>56</v>
      </c>
      <c r="F9" s="57">
        <v>4</v>
      </c>
      <c r="G9" s="58">
        <v>2</v>
      </c>
      <c r="H9" s="9">
        <v>0</v>
      </c>
      <c r="I9" s="28">
        <v>300</v>
      </c>
      <c r="J9" s="28">
        <f t="shared" si="0"/>
        <v>0</v>
      </c>
      <c r="K9" s="59">
        <f>IF(L9="No",(REQ[[#This Row],[Obligation Proxy Value]]*REQ[[#This Row],[Minimum Requirements]]),(REQ[[#This Row],[Obligation Proxy Value]]*1))</f>
        <v>600</v>
      </c>
      <c r="L9" s="60" t="s">
        <v>42</v>
      </c>
      <c r="M9" s="56"/>
    </row>
    <row r="10" spans="1:13" ht="23.5">
      <c r="A10" s="29"/>
      <c r="B10" s="30" t="s">
        <v>57</v>
      </c>
      <c r="C10" s="29"/>
      <c r="D10" s="29"/>
      <c r="E10" s="29"/>
      <c r="F10" s="29"/>
      <c r="G10" s="29"/>
      <c r="H10" s="11"/>
      <c r="I10" s="29"/>
      <c r="J10" s="29"/>
      <c r="K10" s="59">
        <f>IF(L10="No",(REQ[[#This Row],[Obligation Proxy Value]]*REQ[[#This Row],[Minimum Requirements]]),(REQ[[#This Row],[Obligation Proxy Value]]*1))</f>
        <v>0</v>
      </c>
      <c r="L10" s="60" t="s">
        <v>42</v>
      </c>
      <c r="M10" s="56"/>
    </row>
    <row r="11" spans="1:13" ht="72.5">
      <c r="A11" s="123" t="s">
        <v>150</v>
      </c>
      <c r="B11" s="118" t="s">
        <v>58</v>
      </c>
      <c r="C11" s="61" t="s">
        <v>59</v>
      </c>
      <c r="D11" s="61" t="s">
        <v>60</v>
      </c>
      <c r="E11" s="27" t="s">
        <v>61</v>
      </c>
      <c r="F11" s="57">
        <v>2</v>
      </c>
      <c r="G11" s="58">
        <v>1</v>
      </c>
      <c r="H11" s="9">
        <v>0</v>
      </c>
      <c r="I11" s="28">
        <v>158</v>
      </c>
      <c r="J11" s="28">
        <f>H11*I11</f>
        <v>0</v>
      </c>
      <c r="K11" s="59">
        <f>IF(L11="No",(REQ[[#This Row],[Obligation Proxy Value]]*REQ[[#This Row],[Minimum Requirements]]),(REQ[[#This Row],[Obligation Proxy Value]]*1))</f>
        <v>158</v>
      </c>
      <c r="L11" s="60" t="s">
        <v>42</v>
      </c>
      <c r="M11" s="56"/>
    </row>
    <row r="12" spans="1:13" ht="87">
      <c r="A12" s="123" t="s">
        <v>150</v>
      </c>
      <c r="B12" s="10" t="s">
        <v>62</v>
      </c>
      <c r="C12" s="61" t="s">
        <v>63</v>
      </c>
      <c r="D12" s="61" t="s">
        <v>64</v>
      </c>
      <c r="E12" s="27" t="s">
        <v>61</v>
      </c>
      <c r="F12" s="57">
        <v>2</v>
      </c>
      <c r="G12" s="58">
        <v>1</v>
      </c>
      <c r="H12" s="9">
        <v>0</v>
      </c>
      <c r="I12" s="28">
        <v>316</v>
      </c>
      <c r="J12" s="28">
        <f>H12*I12</f>
        <v>0</v>
      </c>
      <c r="K12" s="59">
        <f>IF(L12="No",(REQ[[#This Row],[Obligation Proxy Value]]*REQ[[#This Row],[Minimum Requirements]]),(REQ[[#This Row],[Obligation Proxy Value]]*1))</f>
        <v>316</v>
      </c>
      <c r="L12" s="60" t="s">
        <v>42</v>
      </c>
      <c r="M12" s="56"/>
    </row>
    <row r="13" spans="1:13" ht="174">
      <c r="A13" s="123" t="s">
        <v>150</v>
      </c>
      <c r="B13" s="10" t="s">
        <v>179</v>
      </c>
      <c r="C13" s="61" t="s">
        <v>65</v>
      </c>
      <c r="D13" s="61" t="s">
        <v>66</v>
      </c>
      <c r="E13" s="27" t="s">
        <v>67</v>
      </c>
      <c r="F13" s="57">
        <v>3</v>
      </c>
      <c r="G13" s="58">
        <v>2</v>
      </c>
      <c r="H13" s="9">
        <v>0</v>
      </c>
      <c r="I13" s="28">
        <v>58.5</v>
      </c>
      <c r="J13" s="28">
        <f>H13*I13</f>
        <v>0</v>
      </c>
      <c r="K13" s="59">
        <f>IF(L13="No",(REQ[[#This Row],[Obligation Proxy Value]]*REQ[[#This Row],[Minimum Requirements]]),(REQ[[#This Row],[Obligation Proxy Value]]*1))</f>
        <v>117</v>
      </c>
      <c r="L13" s="60" t="s">
        <v>42</v>
      </c>
      <c r="M13" s="56"/>
    </row>
    <row r="14" spans="1:13" ht="23.5">
      <c r="A14" s="29"/>
      <c r="B14" s="30" t="s">
        <v>68</v>
      </c>
      <c r="C14" s="29"/>
      <c r="D14" s="29"/>
      <c r="E14" s="29"/>
      <c r="F14" s="29"/>
      <c r="G14" s="29"/>
      <c r="H14" s="12"/>
      <c r="I14" s="31"/>
      <c r="J14" s="31"/>
      <c r="K14" s="59">
        <f>IF(L14="No",(REQ[[#This Row],[Obligation Proxy Value]]*REQ[[#This Row],[Minimum Requirements]]),(REQ[[#This Row],[Obligation Proxy Value]]*1))</f>
        <v>0</v>
      </c>
      <c r="L14" s="60" t="s">
        <v>42</v>
      </c>
      <c r="M14" s="56"/>
    </row>
    <row r="15" spans="1:13" ht="96.75" customHeight="1">
      <c r="A15" s="124" t="s">
        <v>150</v>
      </c>
      <c r="B15" s="61" t="s">
        <v>69</v>
      </c>
      <c r="C15" s="61" t="s">
        <v>70</v>
      </c>
      <c r="D15" s="61" t="s">
        <v>71</v>
      </c>
      <c r="E15" s="27" t="s">
        <v>151</v>
      </c>
      <c r="F15" s="57">
        <v>0</v>
      </c>
      <c r="G15" s="58">
        <v>0</v>
      </c>
      <c r="H15" s="9">
        <v>0</v>
      </c>
      <c r="I15" s="28">
        <v>300</v>
      </c>
      <c r="J15" s="28">
        <f>H15*I15</f>
        <v>0</v>
      </c>
      <c r="K15" s="59">
        <f>IF(L15="No",(REQ[[#This Row],[Obligation Proxy Value]]*REQ[[#This Row],[Minimum Requirements]]),(REQ[[#This Row],[Obligation Proxy Value]]*1))</f>
        <v>0</v>
      </c>
      <c r="L15" s="60" t="s">
        <v>42</v>
      </c>
      <c r="M15" s="56"/>
    </row>
    <row r="16" spans="1:13" ht="23.5">
      <c r="A16" s="29"/>
      <c r="B16" s="30" t="s">
        <v>72</v>
      </c>
      <c r="C16" s="29"/>
      <c r="D16" s="29"/>
      <c r="E16" s="29"/>
      <c r="F16" s="29"/>
      <c r="G16" s="29"/>
      <c r="H16" s="12"/>
      <c r="I16" s="31"/>
      <c r="J16" s="31"/>
      <c r="K16" s="59">
        <f>IF(L16="No",(REQ[[#This Row],[Obligation Proxy Value]]*REQ[[#This Row],[Minimum Requirements]]),(REQ[[#This Row],[Obligation Proxy Value]]*1))</f>
        <v>0</v>
      </c>
      <c r="L16" s="60" t="s">
        <v>42</v>
      </c>
      <c r="M16" s="56"/>
    </row>
    <row r="17" spans="1:13" ht="29">
      <c r="A17" s="123" t="s">
        <v>150</v>
      </c>
      <c r="B17" s="61" t="s">
        <v>73</v>
      </c>
      <c r="C17" s="61" t="s">
        <v>74</v>
      </c>
      <c r="D17" s="61" t="s">
        <v>75</v>
      </c>
      <c r="E17" s="32" t="str">
        <f>TEXT(0,"£#,##0")&amp;" per £m"</f>
        <v>£0 per £m</v>
      </c>
      <c r="F17" s="36">
        <v>2500</v>
      </c>
      <c r="G17" s="62">
        <v>1500</v>
      </c>
      <c r="H17" s="13">
        <v>0</v>
      </c>
      <c r="I17" s="28">
        <v>1500</v>
      </c>
      <c r="J17" s="28">
        <f>H17</f>
        <v>0</v>
      </c>
      <c r="K17" s="59">
        <f>IF(L17="No",(REQ[[#This Row],[Obligation Proxy Value]]*REQ[[#This Row],[Minimum Requirements]]),(REQ[[#This Row],[Obligation Proxy Value]]*1))</f>
        <v>1500</v>
      </c>
      <c r="L17" s="60" t="s">
        <v>76</v>
      </c>
      <c r="M17" s="63"/>
    </row>
    <row r="18" spans="1:13" ht="29">
      <c r="A18" s="123" t="s">
        <v>150</v>
      </c>
      <c r="B18" s="61" t="s">
        <v>77</v>
      </c>
      <c r="C18" s="61" t="s">
        <v>78</v>
      </c>
      <c r="D18" s="61" t="s">
        <v>79</v>
      </c>
      <c r="E18" s="27" t="s">
        <v>56</v>
      </c>
      <c r="F18" s="57">
        <v>0</v>
      </c>
      <c r="G18" s="58">
        <v>0</v>
      </c>
      <c r="H18" s="9">
        <v>0</v>
      </c>
      <c r="I18" s="28">
        <v>300</v>
      </c>
      <c r="J18" s="28">
        <f>H18*I18</f>
        <v>0</v>
      </c>
      <c r="K18" s="59">
        <f>IF(L18="No",(REQ[[#This Row],[Obligation Proxy Value]]*REQ[[#This Row],[Minimum Requirements]]),(REQ[[#This Row],[Obligation Proxy Value]]*1))</f>
        <v>0</v>
      </c>
      <c r="L18" s="60" t="s">
        <v>42</v>
      </c>
      <c r="M18" s="56"/>
    </row>
    <row r="19" spans="1:13" ht="44.25" customHeight="1">
      <c r="A19" s="123" t="s">
        <v>150</v>
      </c>
      <c r="B19" s="61" t="s">
        <v>80</v>
      </c>
      <c r="C19" s="61" t="s">
        <v>81</v>
      </c>
      <c r="D19" s="61" t="s">
        <v>82</v>
      </c>
      <c r="E19" s="27" t="s">
        <v>83</v>
      </c>
      <c r="F19" s="57">
        <v>0</v>
      </c>
      <c r="G19" s="58">
        <v>0</v>
      </c>
      <c r="H19" s="9">
        <v>0</v>
      </c>
      <c r="I19" s="28">
        <v>1200</v>
      </c>
      <c r="J19" s="28">
        <f>H19*I19</f>
        <v>0</v>
      </c>
      <c r="K19" s="59">
        <f>IF(L19="No",(REQ[[#This Row],[Obligation Proxy Value]]*REQ[[#This Row],[Minimum Requirements]]),(REQ[[#This Row],[Obligation Proxy Value]]*1))</f>
        <v>0</v>
      </c>
      <c r="L19" s="60" t="s">
        <v>42</v>
      </c>
      <c r="M19" s="56"/>
    </row>
    <row r="20" spans="1:13" ht="29">
      <c r="A20" s="123" t="s">
        <v>150</v>
      </c>
      <c r="B20" s="61" t="s">
        <v>84</v>
      </c>
      <c r="C20" s="61" t="s">
        <v>166</v>
      </c>
      <c r="D20" s="61" t="s">
        <v>85</v>
      </c>
      <c r="E20" s="27" t="s">
        <v>167</v>
      </c>
      <c r="F20" s="57">
        <v>0</v>
      </c>
      <c r="G20" s="58">
        <v>0</v>
      </c>
      <c r="H20" s="9">
        <v>0</v>
      </c>
      <c r="I20" s="28">
        <v>0</v>
      </c>
      <c r="J20" s="28">
        <f>H20*I20</f>
        <v>0</v>
      </c>
      <c r="K20" s="59">
        <f>IF(L20="No",(REQ[[#This Row],[Obligation Proxy Value]]*REQ[[#This Row],[Minimum Requirements]]),(REQ[[#This Row],[Obligation Proxy Value]]*1))</f>
        <v>0</v>
      </c>
      <c r="L20" s="60" t="s">
        <v>42</v>
      </c>
      <c r="M20" s="56"/>
    </row>
    <row r="21" spans="1:13" ht="23.5">
      <c r="A21" s="29"/>
      <c r="B21" s="30" t="s">
        <v>86</v>
      </c>
      <c r="C21" s="29"/>
      <c r="D21" s="29"/>
      <c r="E21" s="29"/>
      <c r="F21" s="29"/>
      <c r="G21" s="29"/>
      <c r="H21" s="11"/>
      <c r="I21" s="31"/>
      <c r="J21" s="31"/>
      <c r="K21" s="59">
        <f>IF(L21="No",(REQ[[#This Row],[Obligation Proxy Value]]*REQ[[#This Row],[Minimum Requirements]]),(REQ[[#This Row],[Obligation Proxy Value]]*1))</f>
        <v>0</v>
      </c>
      <c r="L21" s="60" t="s">
        <v>42</v>
      </c>
      <c r="M21" s="56"/>
    </row>
    <row r="22" spans="1:13" ht="72.75" customHeight="1">
      <c r="A22" s="124" t="s">
        <v>150</v>
      </c>
      <c r="B22" s="118" t="s">
        <v>87</v>
      </c>
      <c r="C22" s="61" t="s">
        <v>182</v>
      </c>
      <c r="D22" s="61" t="s">
        <v>186</v>
      </c>
      <c r="E22" s="32" t="s">
        <v>187</v>
      </c>
      <c r="F22" s="116">
        <v>425.99</v>
      </c>
      <c r="G22" s="62">
        <v>219.99</v>
      </c>
      <c r="H22" s="115">
        <v>0</v>
      </c>
      <c r="I22" s="28">
        <v>1</v>
      </c>
      <c r="J22" s="125">
        <v>0</v>
      </c>
      <c r="K22" s="59">
        <f>IF(L22="No",(REQ[[#This Row],[Obligation Proxy Value]]*REQ[[#This Row],[Minimum Requirements]]),(REQ[[#This Row],[Obligation Proxy Value]]*1))</f>
        <v>219.99</v>
      </c>
      <c r="L22" s="60" t="s">
        <v>42</v>
      </c>
      <c r="M22" s="56"/>
    </row>
    <row r="23" spans="1:13" ht="72.75" customHeight="1">
      <c r="A23" s="124" t="s">
        <v>150</v>
      </c>
      <c r="B23" s="118" t="s">
        <v>87</v>
      </c>
      <c r="C23" s="34" t="s">
        <v>183</v>
      </c>
      <c r="D23" s="61" t="s">
        <v>186</v>
      </c>
      <c r="E23" s="32" t="s">
        <v>187</v>
      </c>
      <c r="F23" s="116">
        <v>1000</v>
      </c>
      <c r="G23" s="62">
        <v>950</v>
      </c>
      <c r="H23" s="115">
        <v>0</v>
      </c>
      <c r="I23" s="121">
        <v>1</v>
      </c>
      <c r="J23" s="125">
        <v>0</v>
      </c>
      <c r="K23" s="59">
        <f>IF(L23="No",(REQ[[#This Row],[Obligation Proxy Value]]*REQ[[#This Row],[Minimum Requirements]]),(REQ[[#This Row],[Obligation Proxy Value]]*1))</f>
        <v>950</v>
      </c>
      <c r="L23" s="60" t="s">
        <v>42</v>
      </c>
      <c r="M23" s="56"/>
    </row>
    <row r="24" spans="1:13" ht="29">
      <c r="A24" s="126" t="s">
        <v>150</v>
      </c>
      <c r="B24" s="118" t="s">
        <v>87</v>
      </c>
      <c r="C24" s="34" t="s">
        <v>184</v>
      </c>
      <c r="D24" s="61" t="s">
        <v>186</v>
      </c>
      <c r="E24" s="32" t="s">
        <v>187</v>
      </c>
      <c r="F24" s="116">
        <v>125</v>
      </c>
      <c r="G24" s="62">
        <v>99</v>
      </c>
      <c r="H24" s="9">
        <v>0</v>
      </c>
      <c r="I24" s="67">
        <v>1</v>
      </c>
      <c r="J24" s="67">
        <f t="shared" ref="J24" si="1">H24*I24</f>
        <v>0</v>
      </c>
      <c r="K24" s="59">
        <f>IF(L24="No",(REQ[[#This Row],[Obligation Proxy Value]]*REQ[[#This Row],[Minimum Requirements]]),(REQ[[#This Row],[Obligation Proxy Value]]*1))</f>
        <v>99</v>
      </c>
      <c r="L24" s="60" t="s">
        <v>42</v>
      </c>
      <c r="M24" s="56"/>
    </row>
    <row r="25" spans="1:13" ht="29">
      <c r="A25" s="126" t="s">
        <v>150</v>
      </c>
      <c r="B25" s="119" t="s">
        <v>177</v>
      </c>
      <c r="C25" s="34" t="s">
        <v>178</v>
      </c>
      <c r="D25" s="61" t="s">
        <v>189</v>
      </c>
      <c r="E25" s="32" t="s">
        <v>187</v>
      </c>
      <c r="F25" s="116">
        <v>1000</v>
      </c>
      <c r="G25" s="62">
        <v>500</v>
      </c>
      <c r="H25" s="9">
        <v>0</v>
      </c>
      <c r="I25" s="67">
        <v>1</v>
      </c>
      <c r="J25" s="67">
        <f t="shared" ref="J25" si="2">H25*I25</f>
        <v>0</v>
      </c>
      <c r="K25" s="59">
        <f>IF(L25="No",(REQ[[#This Row],[Obligation Proxy Value]]*REQ[[#This Row],[Minimum Requirements]]),(REQ[[#This Row],[Obligation Proxy Value]]*1))</f>
        <v>500</v>
      </c>
      <c r="L25" s="60" t="s">
        <v>42</v>
      </c>
      <c r="M25" s="56"/>
    </row>
    <row r="26" spans="1:13" ht="57" customHeight="1">
      <c r="A26" s="124" t="s">
        <v>150</v>
      </c>
      <c r="B26" s="118" t="s">
        <v>87</v>
      </c>
      <c r="C26" s="61" t="s">
        <v>185</v>
      </c>
      <c r="D26" s="61" t="s">
        <v>186</v>
      </c>
      <c r="E26" s="32" t="s">
        <v>187</v>
      </c>
      <c r="F26" s="36">
        <v>250</v>
      </c>
      <c r="G26" s="62">
        <v>150</v>
      </c>
      <c r="H26" s="13">
        <v>0</v>
      </c>
      <c r="I26" s="28">
        <v>1</v>
      </c>
      <c r="J26" s="28">
        <f>H26*I26</f>
        <v>0</v>
      </c>
      <c r="K26" s="59">
        <f>IF(L26="No",(REQ[[#This Row],[Obligation Proxy Value]]*REQ[[#This Row],[Minimum Requirements]]),(REQ[[#This Row],[Obligation Proxy Value]]*1))</f>
        <v>1</v>
      </c>
      <c r="L26" s="60" t="s">
        <v>76</v>
      </c>
      <c r="M26" s="56"/>
    </row>
    <row r="27" spans="1:13" ht="23.5">
      <c r="A27" s="29"/>
      <c r="B27" s="30" t="s">
        <v>152</v>
      </c>
      <c r="C27" s="29"/>
      <c r="D27" s="29"/>
      <c r="E27" s="29"/>
      <c r="F27" s="29"/>
      <c r="G27" s="33"/>
      <c r="H27" s="12"/>
      <c r="I27" s="64"/>
      <c r="J27" s="64"/>
      <c r="K27" s="59">
        <f>IF(L27="No",(REQ[[#This Row],[Obligation Proxy Value]]*REQ[[#This Row],[Minimum Requirements]]),(REQ[[#This Row],[Obligation Proxy Value]]*1))</f>
        <v>0</v>
      </c>
      <c r="L27" s="60" t="s">
        <v>42</v>
      </c>
      <c r="M27" s="56"/>
    </row>
    <row r="28" spans="1:13" ht="90.75" customHeight="1">
      <c r="A28" s="123" t="s">
        <v>150</v>
      </c>
      <c r="B28" s="34" t="s">
        <v>153</v>
      </c>
      <c r="C28" s="34" t="s">
        <v>169</v>
      </c>
      <c r="D28" s="65" t="s">
        <v>89</v>
      </c>
      <c r="E28" s="34" t="s">
        <v>187</v>
      </c>
      <c r="F28" s="116">
        <v>0</v>
      </c>
      <c r="G28" s="62">
        <v>0</v>
      </c>
      <c r="H28" s="9">
        <v>0</v>
      </c>
      <c r="I28" s="67">
        <v>1000</v>
      </c>
      <c r="J28" s="67">
        <f>H28*I28</f>
        <v>0</v>
      </c>
      <c r="K28" s="59">
        <f>IF(L28="No",(REQ[[#This Row],[Obligation Proxy Value]]*REQ[[#This Row],[Minimum Requirements]]),(REQ[[#This Row],[Obligation Proxy Value]]*1))</f>
        <v>0</v>
      </c>
      <c r="L28" s="60" t="s">
        <v>42</v>
      </c>
      <c r="M28" s="56"/>
    </row>
    <row r="29" spans="1:13" ht="89.25" customHeight="1">
      <c r="A29" s="123" t="s">
        <v>150</v>
      </c>
      <c r="B29" s="34" t="s">
        <v>90</v>
      </c>
      <c r="C29" s="34" t="s">
        <v>91</v>
      </c>
      <c r="D29" s="65" t="s">
        <v>89</v>
      </c>
      <c r="E29" s="34" t="s">
        <v>168</v>
      </c>
      <c r="F29" s="66">
        <v>0</v>
      </c>
      <c r="G29" s="58">
        <v>0</v>
      </c>
      <c r="H29" s="9">
        <v>0</v>
      </c>
      <c r="I29" s="68">
        <v>300</v>
      </c>
      <c r="J29" s="67">
        <f>H29*I29</f>
        <v>0</v>
      </c>
      <c r="K29" s="59">
        <f>IF(L29="No",(REQ[[#This Row],[Obligation Proxy Value]]*REQ[[#This Row],[Minimum Requirements]]),(REQ[[#This Row],[Obligation Proxy Value]]*1))</f>
        <v>0</v>
      </c>
      <c r="L29" s="60" t="s">
        <v>42</v>
      </c>
      <c r="M29" s="56"/>
    </row>
    <row r="30" spans="1:13" ht="76.400000000000006" customHeight="1">
      <c r="A30" s="123" t="s">
        <v>150</v>
      </c>
      <c r="B30" s="34" t="s">
        <v>117</v>
      </c>
      <c r="C30" s="34" t="s">
        <v>155</v>
      </c>
      <c r="D30" s="65" t="s">
        <v>89</v>
      </c>
      <c r="E30" s="34" t="s">
        <v>118</v>
      </c>
      <c r="F30" s="66">
        <v>0</v>
      </c>
      <c r="G30" s="58">
        <v>0</v>
      </c>
      <c r="H30" s="9">
        <v>0</v>
      </c>
      <c r="I30" s="67">
        <v>400</v>
      </c>
      <c r="J30" s="67">
        <f t="shared" ref="J30" si="3">H30*I30</f>
        <v>0</v>
      </c>
      <c r="K30" s="59">
        <f>IF(L30="No",(REQ[[#This Row],[Obligation Proxy Value]]*REQ[[#This Row],[Minimum Requirements]]),(REQ[[#This Row],[Obligation Proxy Value]]*1))</f>
        <v>0</v>
      </c>
      <c r="L30" s="60" t="s">
        <v>42</v>
      </c>
      <c r="M30" s="56"/>
    </row>
    <row r="31" spans="1:13" ht="29">
      <c r="A31" s="123" t="s">
        <v>150</v>
      </c>
      <c r="B31" s="34" t="s">
        <v>114</v>
      </c>
      <c r="C31" s="34" t="s">
        <v>115</v>
      </c>
      <c r="D31" s="65" t="s">
        <v>89</v>
      </c>
      <c r="E31" s="34" t="s">
        <v>116</v>
      </c>
      <c r="F31" s="66">
        <v>0</v>
      </c>
      <c r="G31" s="58">
        <v>0</v>
      </c>
      <c r="H31" s="9">
        <v>0</v>
      </c>
      <c r="I31" s="67">
        <v>5070</v>
      </c>
      <c r="J31" s="67">
        <f>H31*I31</f>
        <v>0</v>
      </c>
      <c r="K31" s="59">
        <f>IF(L31="No",(REQ[[#This Row],[Obligation Proxy Value]]*REQ[[#This Row],[Minimum Requirements]]),(REQ[[#This Row],[Obligation Proxy Value]]*1))</f>
        <v>0</v>
      </c>
      <c r="L31" s="60" t="s">
        <v>42</v>
      </c>
      <c r="M31" s="56"/>
    </row>
    <row r="32" spans="1:13" ht="80.650000000000006" customHeight="1">
      <c r="A32" s="123" t="s">
        <v>150</v>
      </c>
      <c r="B32" s="119" t="s">
        <v>161</v>
      </c>
      <c r="C32" s="34" t="s">
        <v>181</v>
      </c>
      <c r="D32" s="65" t="s">
        <v>89</v>
      </c>
      <c r="E32" s="34" t="s">
        <v>154</v>
      </c>
      <c r="F32" s="66">
        <v>2</v>
      </c>
      <c r="G32" s="58">
        <v>1</v>
      </c>
      <c r="H32" s="9">
        <v>0</v>
      </c>
      <c r="I32" s="67">
        <v>500</v>
      </c>
      <c r="J32" s="67">
        <f>H32*I32</f>
        <v>0</v>
      </c>
      <c r="K32" s="59">
        <f>IF(L32="No",(REQ[[#This Row],[Obligation Proxy Value]]*REQ[[#This Row],[Minimum Requirements]]),(REQ[[#This Row],[Obligation Proxy Value]]*1))</f>
        <v>500</v>
      </c>
      <c r="L32" s="60" t="s">
        <v>42</v>
      </c>
      <c r="M32" s="56"/>
    </row>
    <row r="33" spans="1:13" ht="23.5">
      <c r="A33" s="29"/>
      <c r="B33" s="30" t="s">
        <v>149</v>
      </c>
      <c r="C33" s="29"/>
      <c r="D33" s="29"/>
      <c r="E33" s="29"/>
      <c r="F33" s="29"/>
      <c r="G33" s="33"/>
      <c r="H33" s="12"/>
      <c r="I33" s="64"/>
      <c r="J33" s="64"/>
      <c r="K33" s="59">
        <f>IF(L33="No",(REQ[[#This Row],[Obligation Proxy Value]]*REQ[[#This Row],[Minimum Requirements]]),(REQ[[#This Row],[Obligation Proxy Value]]*1))</f>
        <v>0</v>
      </c>
      <c r="L33" s="60" t="s">
        <v>42</v>
      </c>
      <c r="M33" s="56"/>
    </row>
    <row r="34" spans="1:13" ht="29">
      <c r="A34" s="123" t="s">
        <v>150</v>
      </c>
      <c r="B34" s="61" t="s">
        <v>93</v>
      </c>
      <c r="C34" s="61" t="s">
        <v>94</v>
      </c>
      <c r="D34" s="65" t="s">
        <v>89</v>
      </c>
      <c r="E34" s="34" t="s">
        <v>171</v>
      </c>
      <c r="F34" s="66">
        <v>0</v>
      </c>
      <c r="G34" s="58">
        <v>0</v>
      </c>
      <c r="H34" s="9">
        <v>0</v>
      </c>
      <c r="I34" s="67">
        <v>400</v>
      </c>
      <c r="J34" s="67">
        <f t="shared" ref="J34:J43" si="4">H34*I34</f>
        <v>0</v>
      </c>
      <c r="K34" s="59">
        <f>IF(L34="No",(REQ[[#This Row],[Obligation Proxy Value]]*REQ[[#This Row],[Minimum Requirements]]),(REQ[[#This Row],[Obligation Proxy Value]]*1))</f>
        <v>0</v>
      </c>
      <c r="L34" s="60" t="s">
        <v>42</v>
      </c>
      <c r="M34" s="56"/>
    </row>
    <row r="35" spans="1:13" ht="29">
      <c r="A35" s="123" t="s">
        <v>150</v>
      </c>
      <c r="B35" s="131" t="s">
        <v>96</v>
      </c>
      <c r="C35" s="34" t="s">
        <v>97</v>
      </c>
      <c r="D35" s="65" t="s">
        <v>89</v>
      </c>
      <c r="E35" s="34" t="s">
        <v>172</v>
      </c>
      <c r="F35" s="66">
        <v>4</v>
      </c>
      <c r="G35" s="58">
        <v>3</v>
      </c>
      <c r="H35" s="9">
        <v>0</v>
      </c>
      <c r="I35" s="67">
        <v>450</v>
      </c>
      <c r="J35" s="67">
        <f t="shared" si="4"/>
        <v>0</v>
      </c>
      <c r="K35" s="59">
        <f>IF(L35="No",(REQ[[#This Row],[Obligation Proxy Value]]*REQ[[#This Row],[Minimum Requirements]]),(REQ[[#This Row],[Obligation Proxy Value]]*1))</f>
        <v>1350</v>
      </c>
      <c r="L35" s="60" t="s">
        <v>42</v>
      </c>
      <c r="M35" s="56"/>
    </row>
    <row r="36" spans="1:13">
      <c r="A36" s="123" t="s">
        <v>150</v>
      </c>
      <c r="B36" s="34" t="s">
        <v>98</v>
      </c>
      <c r="C36" s="34" t="s">
        <v>99</v>
      </c>
      <c r="D36" s="65" t="s">
        <v>89</v>
      </c>
      <c r="E36" s="34" t="s">
        <v>173</v>
      </c>
      <c r="F36" s="66">
        <v>0</v>
      </c>
      <c r="G36" s="58">
        <v>0</v>
      </c>
      <c r="H36" s="9">
        <v>0</v>
      </c>
      <c r="I36" s="67">
        <v>200</v>
      </c>
      <c r="J36" s="67">
        <f t="shared" si="4"/>
        <v>0</v>
      </c>
      <c r="K36" s="59">
        <f>IF(L36="No",(REQ[[#This Row],[Obligation Proxy Value]]*REQ[[#This Row],[Minimum Requirements]]),(REQ[[#This Row],[Obligation Proxy Value]]*1))</f>
        <v>0</v>
      </c>
      <c r="L36" s="60" t="s">
        <v>42</v>
      </c>
      <c r="M36" s="56"/>
    </row>
    <row r="37" spans="1:13">
      <c r="A37" s="123" t="s">
        <v>150</v>
      </c>
      <c r="B37" s="34" t="s">
        <v>100</v>
      </c>
      <c r="C37" s="34" t="s">
        <v>101</v>
      </c>
      <c r="D37" s="65" t="s">
        <v>89</v>
      </c>
      <c r="E37" s="34" t="s">
        <v>174</v>
      </c>
      <c r="F37" s="66">
        <v>0</v>
      </c>
      <c r="G37" s="58">
        <v>0</v>
      </c>
      <c r="H37" s="9">
        <v>0</v>
      </c>
      <c r="I37" s="67">
        <v>250</v>
      </c>
      <c r="J37" s="67">
        <f t="shared" si="4"/>
        <v>0</v>
      </c>
      <c r="K37" s="59">
        <f>IF(L37="No",(REQ[[#This Row],[Obligation Proxy Value]]*REQ[[#This Row],[Minimum Requirements]]),(REQ[[#This Row],[Obligation Proxy Value]]*1))</f>
        <v>0</v>
      </c>
      <c r="L37" s="60" t="s">
        <v>42</v>
      </c>
      <c r="M37" s="56"/>
    </row>
    <row r="38" spans="1:13">
      <c r="A38" s="123" t="s">
        <v>150</v>
      </c>
      <c r="B38" s="69" t="s">
        <v>102</v>
      </c>
      <c r="C38" s="69" t="s">
        <v>103</v>
      </c>
      <c r="D38" s="65" t="s">
        <v>89</v>
      </c>
      <c r="E38" s="34" t="s">
        <v>104</v>
      </c>
      <c r="F38" s="66">
        <v>0</v>
      </c>
      <c r="G38" s="58">
        <v>0</v>
      </c>
      <c r="H38" s="9">
        <v>0</v>
      </c>
      <c r="I38" s="67">
        <v>150</v>
      </c>
      <c r="J38" s="67">
        <f t="shared" si="4"/>
        <v>0</v>
      </c>
      <c r="K38" s="59">
        <f>IF(L38="No",(REQ[[#This Row],[Obligation Proxy Value]]*REQ[[#This Row],[Minimum Requirements]]),(REQ[[#This Row],[Obligation Proxy Value]]*1))</f>
        <v>0</v>
      </c>
      <c r="L38" s="60" t="s">
        <v>42</v>
      </c>
      <c r="M38" s="56"/>
    </row>
    <row r="39" spans="1:13" ht="58">
      <c r="A39" s="123" t="s">
        <v>150</v>
      </c>
      <c r="B39" s="69" t="s">
        <v>105</v>
      </c>
      <c r="C39" s="69" t="s">
        <v>106</v>
      </c>
      <c r="D39" s="65" t="s">
        <v>89</v>
      </c>
      <c r="E39" s="69" t="s">
        <v>107</v>
      </c>
      <c r="F39" s="66">
        <v>0</v>
      </c>
      <c r="G39" s="58">
        <v>0</v>
      </c>
      <c r="H39" s="9">
        <v>0</v>
      </c>
      <c r="I39" s="67">
        <v>339</v>
      </c>
      <c r="J39" s="67">
        <f t="shared" si="4"/>
        <v>0</v>
      </c>
      <c r="K39" s="59">
        <f>IF(L39="No",(REQ[[#This Row],[Obligation Proxy Value]]*REQ[[#This Row],[Minimum Requirements]]),(REQ[[#This Row],[Obligation Proxy Value]]*1))</f>
        <v>0</v>
      </c>
      <c r="L39" s="60" t="s">
        <v>42</v>
      </c>
      <c r="M39" s="56"/>
    </row>
    <row r="40" spans="1:13" ht="29">
      <c r="A40" s="123" t="s">
        <v>150</v>
      </c>
      <c r="B40" s="34" t="s">
        <v>108</v>
      </c>
      <c r="C40" s="34" t="s">
        <v>109</v>
      </c>
      <c r="D40" s="65" t="s">
        <v>89</v>
      </c>
      <c r="E40" s="34" t="s">
        <v>95</v>
      </c>
      <c r="F40" s="66">
        <v>0</v>
      </c>
      <c r="G40" s="58">
        <v>0</v>
      </c>
      <c r="H40" s="9">
        <v>0</v>
      </c>
      <c r="I40" s="67">
        <v>350</v>
      </c>
      <c r="J40" s="67">
        <f t="shared" si="4"/>
        <v>0</v>
      </c>
      <c r="K40" s="59">
        <f>IF(L40="No",(REQ[[#This Row],[Obligation Proxy Value]]*REQ[[#This Row],[Minimum Requirements]]),(REQ[[#This Row],[Obligation Proxy Value]]*1))</f>
        <v>0</v>
      </c>
      <c r="L40" s="60" t="s">
        <v>42</v>
      </c>
      <c r="M40" s="56"/>
    </row>
    <row r="41" spans="1:13" ht="29">
      <c r="A41" s="123" t="s">
        <v>150</v>
      </c>
      <c r="B41" s="34" t="s">
        <v>110</v>
      </c>
      <c r="C41" s="34" t="s">
        <v>111</v>
      </c>
      <c r="D41" s="65" t="s">
        <v>89</v>
      </c>
      <c r="E41" s="34" t="s">
        <v>95</v>
      </c>
      <c r="F41" s="66">
        <v>0</v>
      </c>
      <c r="G41" s="58">
        <v>0</v>
      </c>
      <c r="H41" s="9">
        <v>0</v>
      </c>
      <c r="I41" s="67">
        <v>250</v>
      </c>
      <c r="J41" s="67">
        <f t="shared" si="4"/>
        <v>0</v>
      </c>
      <c r="K41" s="59">
        <f>IF(L41="No",(REQ[[#This Row],[Obligation Proxy Value]]*REQ[[#This Row],[Minimum Requirements]]),(REQ[[#This Row],[Obligation Proxy Value]]*1))</f>
        <v>0</v>
      </c>
      <c r="L41" s="60" t="s">
        <v>42</v>
      </c>
      <c r="M41" s="56"/>
    </row>
    <row r="42" spans="1:13" ht="23.5">
      <c r="A42" s="29"/>
      <c r="B42" s="30" t="s">
        <v>144</v>
      </c>
      <c r="C42" s="29"/>
      <c r="D42" s="29"/>
      <c r="E42" s="29"/>
      <c r="F42" s="29"/>
      <c r="G42" s="35"/>
      <c r="H42" s="41"/>
      <c r="I42" s="41"/>
      <c r="J42" s="41"/>
      <c r="K42" s="59">
        <f>IF(L42="No",(REQ[[#This Row],[Obligation Proxy Value]]*REQ[[#This Row],[Minimum Requirements]]),(REQ[[#This Row],[Obligation Proxy Value]]*1))</f>
        <v>0</v>
      </c>
      <c r="L42" s="60" t="s">
        <v>42</v>
      </c>
      <c r="M42" s="56"/>
    </row>
    <row r="43" spans="1:13" ht="63" customHeight="1">
      <c r="A43" s="127" t="s">
        <v>145</v>
      </c>
      <c r="B43" s="40" t="s">
        <v>148</v>
      </c>
      <c r="C43" s="40" t="s">
        <v>156</v>
      </c>
      <c r="D43" s="61" t="s">
        <v>89</v>
      </c>
      <c r="E43" s="34" t="s">
        <v>157</v>
      </c>
      <c r="F43" s="66">
        <v>0</v>
      </c>
      <c r="G43" s="114">
        <v>0</v>
      </c>
      <c r="H43" s="9">
        <v>0</v>
      </c>
      <c r="I43" s="67">
        <v>500</v>
      </c>
      <c r="J43" s="67">
        <f t="shared" si="4"/>
        <v>0</v>
      </c>
      <c r="K43" s="59"/>
      <c r="L43" s="60"/>
      <c r="M43" s="56"/>
    </row>
    <row r="44" spans="1:13" ht="58">
      <c r="A44" s="123" t="s">
        <v>145</v>
      </c>
      <c r="B44" s="34" t="s">
        <v>146</v>
      </c>
      <c r="C44" s="34" t="s">
        <v>147</v>
      </c>
      <c r="D44" s="65" t="s">
        <v>89</v>
      </c>
      <c r="E44" s="34" t="s">
        <v>176</v>
      </c>
      <c r="F44" s="66">
        <v>0</v>
      </c>
      <c r="G44" s="58">
        <v>0</v>
      </c>
      <c r="H44" s="9">
        <v>0</v>
      </c>
      <c r="I44" s="67">
        <v>1000</v>
      </c>
      <c r="J44" s="67">
        <f>H44*I44</f>
        <v>0</v>
      </c>
      <c r="K44" s="59">
        <f>IF(L44="No",(REQ[[#This Row],[Obligation Proxy Value]]*REQ[[#This Row],[Minimum Requirements]]),(REQ[[#This Row],[Obligation Proxy Value]]*1))</f>
        <v>0</v>
      </c>
      <c r="L44" s="60" t="s">
        <v>42</v>
      </c>
      <c r="M44" s="56"/>
    </row>
    <row r="45" spans="1:13" ht="49.5" customHeight="1">
      <c r="A45" s="29"/>
      <c r="B45" s="30" t="s">
        <v>135</v>
      </c>
      <c r="C45" s="29"/>
      <c r="D45" s="29"/>
      <c r="E45" s="29"/>
      <c r="F45" s="29"/>
      <c r="G45" s="35"/>
      <c r="H45" s="35"/>
      <c r="I45" s="35"/>
      <c r="J45" s="35"/>
      <c r="K45" s="59">
        <f>IF(L45="No",(REQ[[#This Row],[Obligation Proxy Value]]*REQ[[#This Row],[Minimum Requirements]]),(REQ[[#This Row],[Obligation Proxy Value]]*1))</f>
        <v>0</v>
      </c>
      <c r="L45" s="60" t="s">
        <v>42</v>
      </c>
      <c r="M45" s="56"/>
    </row>
    <row r="46" spans="1:13" ht="103.9" customHeight="1">
      <c r="A46" s="128" t="s">
        <v>136</v>
      </c>
      <c r="B46" s="117" t="s">
        <v>137</v>
      </c>
      <c r="C46" s="112" t="s">
        <v>158</v>
      </c>
      <c r="D46" s="57" t="s">
        <v>138</v>
      </c>
      <c r="E46" s="66" t="s">
        <v>159</v>
      </c>
      <c r="F46" s="66">
        <v>0</v>
      </c>
      <c r="G46" s="114">
        <v>0</v>
      </c>
      <c r="H46" s="9">
        <v>0</v>
      </c>
      <c r="I46" s="67">
        <v>1000</v>
      </c>
      <c r="J46" s="67">
        <f t="shared" ref="J46:J48" si="5">H46*I46</f>
        <v>0</v>
      </c>
      <c r="K46" s="59"/>
      <c r="L46" s="60"/>
      <c r="M46" s="56"/>
    </row>
    <row r="47" spans="1:13" ht="49.5" customHeight="1">
      <c r="A47" s="128" t="s">
        <v>136</v>
      </c>
      <c r="B47" s="132" t="s">
        <v>139</v>
      </c>
      <c r="C47" s="130" t="s">
        <v>160</v>
      </c>
      <c r="D47" s="130" t="s">
        <v>141</v>
      </c>
      <c r="E47" s="129" t="s">
        <v>142</v>
      </c>
      <c r="F47" s="129">
        <v>4</v>
      </c>
      <c r="G47" s="114">
        <v>2</v>
      </c>
      <c r="H47" s="9">
        <v>0</v>
      </c>
      <c r="I47" s="67">
        <v>200</v>
      </c>
      <c r="J47" s="67">
        <f t="shared" si="5"/>
        <v>0</v>
      </c>
      <c r="K47" s="59"/>
      <c r="L47" s="60"/>
      <c r="M47" s="56"/>
    </row>
    <row r="48" spans="1:13" ht="58.5" customHeight="1">
      <c r="A48" s="128" t="s">
        <v>136</v>
      </c>
      <c r="B48" s="112" t="s">
        <v>140</v>
      </c>
      <c r="C48" s="112" t="s">
        <v>180</v>
      </c>
      <c r="D48" s="130" t="s">
        <v>162</v>
      </c>
      <c r="E48" s="113" t="s">
        <v>143</v>
      </c>
      <c r="F48" s="66">
        <v>0</v>
      </c>
      <c r="G48" s="114">
        <v>0</v>
      </c>
      <c r="H48" s="9">
        <v>0</v>
      </c>
      <c r="I48" s="67">
        <v>5000</v>
      </c>
      <c r="J48" s="67">
        <f t="shared" si="5"/>
        <v>0</v>
      </c>
      <c r="K48" s="59"/>
      <c r="L48" s="60"/>
      <c r="M48" s="56"/>
    </row>
    <row r="49" spans="1:11" ht="61.5">
      <c r="A49" s="138" t="s">
        <v>6</v>
      </c>
      <c r="B49" s="138"/>
      <c r="C49" s="138"/>
      <c r="D49" s="138"/>
      <c r="E49" s="138"/>
      <c r="F49" s="138"/>
      <c r="G49" s="138"/>
      <c r="H49" s="138"/>
      <c r="I49" s="138"/>
      <c r="J49" s="138"/>
      <c r="K49" s="53"/>
    </row>
    <row r="50" spans="1:11" ht="45" customHeight="1">
      <c r="A50" s="39" t="s">
        <v>25</v>
      </c>
      <c r="B50" s="39" t="s">
        <v>26</v>
      </c>
      <c r="C50" s="39" t="s">
        <v>27</v>
      </c>
      <c r="D50" s="39" t="s">
        <v>28</v>
      </c>
      <c r="E50" s="39" t="s">
        <v>29</v>
      </c>
      <c r="F50" s="70" t="s">
        <v>119</v>
      </c>
      <c r="G50" s="70" t="s">
        <v>120</v>
      </c>
      <c r="H50" s="71" t="s">
        <v>31</v>
      </c>
      <c r="I50" s="71" t="s">
        <v>32</v>
      </c>
      <c r="J50" s="71" t="s">
        <v>33</v>
      </c>
      <c r="K50" s="53"/>
    </row>
    <row r="51" spans="1:11" ht="30" customHeight="1">
      <c r="A51" s="42"/>
      <c r="B51" s="43"/>
      <c r="C51" s="43"/>
      <c r="D51" s="44"/>
      <c r="E51" s="45"/>
      <c r="F51" s="46"/>
      <c r="G51" s="46"/>
      <c r="H51" s="1"/>
      <c r="I51" s="47"/>
      <c r="J51" s="72">
        <f t="shared" ref="J51:J64" si="6">H51*I51</f>
        <v>0</v>
      </c>
      <c r="K51" s="53"/>
    </row>
    <row r="52" spans="1:11" ht="30" customHeight="1">
      <c r="A52" s="42"/>
      <c r="B52" s="43"/>
      <c r="C52" s="43"/>
      <c r="D52" s="44"/>
      <c r="E52" s="45"/>
      <c r="F52" s="46"/>
      <c r="G52" s="46"/>
      <c r="H52" s="1"/>
      <c r="I52" s="47"/>
      <c r="J52" s="72">
        <f t="shared" si="6"/>
        <v>0</v>
      </c>
      <c r="K52" s="53"/>
    </row>
    <row r="53" spans="1:11" ht="30" customHeight="1">
      <c r="A53" s="42"/>
      <c r="B53" s="43"/>
      <c r="C53" s="43"/>
      <c r="D53" s="44"/>
      <c r="E53" s="45"/>
      <c r="F53" s="46"/>
      <c r="G53" s="46"/>
      <c r="H53" s="1"/>
      <c r="I53" s="47"/>
      <c r="J53" s="72">
        <f t="shared" si="6"/>
        <v>0</v>
      </c>
      <c r="K53" s="53"/>
    </row>
    <row r="54" spans="1:11" ht="30" customHeight="1">
      <c r="A54" s="42"/>
      <c r="B54" s="43"/>
      <c r="C54" s="43"/>
      <c r="D54" s="44"/>
      <c r="E54" s="45"/>
      <c r="F54" s="46"/>
      <c r="G54" s="46"/>
      <c r="H54" s="1"/>
      <c r="I54" s="47"/>
      <c r="J54" s="72">
        <f t="shared" si="6"/>
        <v>0</v>
      </c>
      <c r="K54" s="53"/>
    </row>
    <row r="55" spans="1:11" ht="30" customHeight="1">
      <c r="A55" s="42"/>
      <c r="B55" s="43"/>
      <c r="C55" s="43"/>
      <c r="D55" s="44"/>
      <c r="E55" s="45"/>
      <c r="F55" s="46"/>
      <c r="G55" s="46"/>
      <c r="H55" s="1"/>
      <c r="I55" s="47"/>
      <c r="J55" s="72">
        <f t="shared" si="6"/>
        <v>0</v>
      </c>
      <c r="K55" s="53"/>
    </row>
    <row r="56" spans="1:11" ht="30" customHeight="1">
      <c r="A56" s="42"/>
      <c r="B56" s="43"/>
      <c r="C56" s="43"/>
      <c r="D56" s="44"/>
      <c r="E56" s="45"/>
      <c r="F56" s="46"/>
      <c r="G56" s="46"/>
      <c r="H56" s="1"/>
      <c r="I56" s="47"/>
      <c r="J56" s="72">
        <f t="shared" si="6"/>
        <v>0</v>
      </c>
      <c r="K56" s="53"/>
    </row>
    <row r="57" spans="1:11" ht="30" customHeight="1">
      <c r="A57" s="42"/>
      <c r="B57" s="43"/>
      <c r="C57" s="43"/>
      <c r="D57" s="44"/>
      <c r="E57" s="45"/>
      <c r="F57" s="46"/>
      <c r="G57" s="46"/>
      <c r="H57" s="1"/>
      <c r="I57" s="47"/>
      <c r="J57" s="72">
        <f t="shared" si="6"/>
        <v>0</v>
      </c>
      <c r="K57" s="53"/>
    </row>
    <row r="58" spans="1:11" ht="30" customHeight="1">
      <c r="A58" s="42"/>
      <c r="B58" s="43"/>
      <c r="C58" s="43"/>
      <c r="D58" s="44"/>
      <c r="E58" s="45"/>
      <c r="F58" s="46"/>
      <c r="G58" s="46"/>
      <c r="H58" s="1"/>
      <c r="I58" s="47"/>
      <c r="J58" s="72">
        <f t="shared" si="6"/>
        <v>0</v>
      </c>
      <c r="K58" s="53"/>
    </row>
    <row r="59" spans="1:11" ht="30" customHeight="1">
      <c r="A59" s="42"/>
      <c r="B59" s="43"/>
      <c r="C59" s="43"/>
      <c r="D59" s="44"/>
      <c r="E59" s="45"/>
      <c r="F59" s="46"/>
      <c r="G59" s="46"/>
      <c r="H59" s="1"/>
      <c r="I59" s="47"/>
      <c r="J59" s="72">
        <f t="shared" si="6"/>
        <v>0</v>
      </c>
      <c r="K59" s="53"/>
    </row>
    <row r="60" spans="1:11" ht="30" customHeight="1">
      <c r="A60" s="42"/>
      <c r="B60" s="43"/>
      <c r="C60" s="43"/>
      <c r="D60" s="44"/>
      <c r="E60" s="45"/>
      <c r="F60" s="46"/>
      <c r="G60" s="46"/>
      <c r="H60" s="1"/>
      <c r="I60" s="47"/>
      <c r="J60" s="72">
        <f t="shared" si="6"/>
        <v>0</v>
      </c>
      <c r="K60" s="53"/>
    </row>
    <row r="61" spans="1:11" ht="30" customHeight="1">
      <c r="A61" s="42"/>
      <c r="B61" s="43"/>
      <c r="C61" s="43"/>
      <c r="D61" s="44"/>
      <c r="E61" s="45"/>
      <c r="F61" s="46"/>
      <c r="G61" s="46"/>
      <c r="H61" s="1"/>
      <c r="I61" s="47"/>
      <c r="J61" s="72">
        <f t="shared" si="6"/>
        <v>0</v>
      </c>
      <c r="K61" s="53"/>
    </row>
    <row r="62" spans="1:11" ht="30" customHeight="1">
      <c r="A62" s="42"/>
      <c r="B62" s="43"/>
      <c r="C62" s="43"/>
      <c r="D62" s="44"/>
      <c r="E62" s="45"/>
      <c r="F62" s="46"/>
      <c r="G62" s="46"/>
      <c r="H62" s="1"/>
      <c r="I62" s="47"/>
      <c r="J62" s="72">
        <f t="shared" si="6"/>
        <v>0</v>
      </c>
      <c r="K62" s="53"/>
    </row>
    <row r="63" spans="1:11" ht="30" customHeight="1">
      <c r="A63" s="42"/>
      <c r="B63" s="43"/>
      <c r="C63" s="43"/>
      <c r="D63" s="44"/>
      <c r="E63" s="45"/>
      <c r="F63" s="46"/>
      <c r="G63" s="46"/>
      <c r="H63" s="1"/>
      <c r="I63" s="47"/>
      <c r="J63" s="72">
        <f t="shared" si="6"/>
        <v>0</v>
      </c>
      <c r="K63" s="53"/>
    </row>
    <row r="64" spans="1:11" ht="30" customHeight="1">
      <c r="A64" s="42"/>
      <c r="B64" s="43"/>
      <c r="C64" s="43"/>
      <c r="D64" s="44"/>
      <c r="E64" s="45"/>
      <c r="F64" s="46"/>
      <c r="G64" s="46"/>
      <c r="H64" s="1"/>
      <c r="I64" s="47"/>
      <c r="J64" s="72">
        <f t="shared" si="6"/>
        <v>0</v>
      </c>
      <c r="K64" s="53"/>
    </row>
    <row r="65" spans="1:11" ht="23.25" customHeight="1">
      <c r="A65" s="73"/>
      <c r="B65" s="74"/>
      <c r="C65" s="75"/>
      <c r="D65" s="74"/>
      <c r="E65" s="74"/>
      <c r="F65" s="76"/>
      <c r="G65" s="77"/>
      <c r="H65" s="78" t="s">
        <v>121</v>
      </c>
      <c r="I65" s="79">
        <v>5200</v>
      </c>
      <c r="J65" s="79"/>
      <c r="K65" s="53"/>
    </row>
    <row r="66" spans="1:11" ht="23.25" customHeight="1">
      <c r="A66" s="73"/>
      <c r="B66" s="74"/>
      <c r="C66" s="75"/>
      <c r="D66" s="74"/>
      <c r="E66" s="74"/>
      <c r="F66" s="76"/>
      <c r="G66" s="77"/>
      <c r="H66" s="78" t="s">
        <v>122</v>
      </c>
      <c r="I66" s="79">
        <f>I65*0.15</f>
        <v>780</v>
      </c>
      <c r="J66" s="79"/>
      <c r="K66" s="53"/>
    </row>
    <row r="67" spans="1:11" ht="23.5">
      <c r="A67" s="73"/>
      <c r="B67" s="74"/>
      <c r="C67" s="74"/>
      <c r="D67" s="80"/>
      <c r="E67" s="81"/>
      <c r="F67" s="82"/>
      <c r="G67" s="83"/>
      <c r="H67" s="84"/>
      <c r="I67" s="78" t="s">
        <v>123</v>
      </c>
      <c r="J67" s="85">
        <f>SUM(OPT[Bid Value],REQ[Bid Value])</f>
        <v>0</v>
      </c>
      <c r="K67" s="53"/>
    </row>
    <row r="68" spans="1:11">
      <c r="A68" s="73"/>
      <c r="B68" s="74"/>
      <c r="C68" s="74"/>
      <c r="D68" s="74"/>
      <c r="E68" s="74"/>
      <c r="F68" s="74"/>
      <c r="G68" s="74"/>
      <c r="H68" s="86"/>
      <c r="I68" s="74"/>
      <c r="J68" s="74"/>
      <c r="K68" s="53"/>
    </row>
    <row r="69" spans="1:11">
      <c r="A69" s="73"/>
      <c r="B69" s="74"/>
      <c r="C69" s="87"/>
      <c r="D69" s="74"/>
      <c r="E69" s="74"/>
      <c r="F69" s="74"/>
      <c r="G69" s="74"/>
      <c r="H69" s="86"/>
      <c r="I69" s="74"/>
      <c r="J69" s="74"/>
      <c r="K69" s="53"/>
    </row>
    <row r="70" spans="1:11">
      <c r="A70" s="73"/>
      <c r="B70" s="74"/>
      <c r="C70" s="88" t="s">
        <v>124</v>
      </c>
      <c r="D70" s="88" t="s">
        <v>125</v>
      </c>
      <c r="E70" s="88" t="s">
        <v>126</v>
      </c>
      <c r="F70" s="74"/>
      <c r="G70" s="74"/>
      <c r="H70" s="86"/>
      <c r="I70" s="74"/>
      <c r="J70" s="74"/>
      <c r="K70" s="53"/>
    </row>
    <row r="71" spans="1:11" ht="40.5" customHeight="1">
      <c r="A71" s="73"/>
      <c r="B71" s="89"/>
      <c r="C71" s="90">
        <v>130000</v>
      </c>
      <c r="D71" s="91">
        <v>5200</v>
      </c>
      <c r="E71" s="8">
        <f>D71/C71</f>
        <v>0.04</v>
      </c>
      <c r="F71" s="87"/>
      <c r="G71" s="74"/>
      <c r="H71" s="86"/>
      <c r="I71" s="74"/>
      <c r="J71" s="74"/>
      <c r="K71" s="53"/>
    </row>
    <row r="72" spans="1:11">
      <c r="A72" s="92"/>
      <c r="B72" s="89"/>
      <c r="C72" s="93"/>
      <c r="D72" s="94"/>
      <c r="E72" s="95"/>
      <c r="F72" s="74"/>
      <c r="G72" s="74"/>
      <c r="H72" s="86"/>
      <c r="I72" s="74"/>
      <c r="J72" s="74"/>
      <c r="K72" s="53"/>
    </row>
    <row r="73" spans="1:11">
      <c r="A73" s="92"/>
      <c r="B73" s="89"/>
      <c r="C73" s="140" t="s">
        <v>127</v>
      </c>
      <c r="D73" s="140"/>
      <c r="E73" s="140"/>
      <c r="F73" s="74"/>
      <c r="G73" s="74"/>
      <c r="H73" s="86"/>
      <c r="I73" s="74"/>
      <c r="J73" s="74"/>
      <c r="K73" s="53"/>
    </row>
    <row r="74" spans="1:11">
      <c r="A74" s="92"/>
      <c r="B74" s="89"/>
      <c r="C74" s="141"/>
      <c r="D74" s="141"/>
      <c r="E74" s="141"/>
      <c r="F74" s="74"/>
      <c r="G74" s="74"/>
      <c r="H74" s="86"/>
      <c r="I74" s="74"/>
      <c r="J74" s="74"/>
      <c r="K74" s="53"/>
    </row>
    <row r="75" spans="1:11">
      <c r="A75" s="92"/>
      <c r="B75" s="89"/>
      <c r="C75" s="96" t="s">
        <v>128</v>
      </c>
      <c r="D75" s="96" t="s">
        <v>129</v>
      </c>
      <c r="E75" s="96" t="s">
        <v>130</v>
      </c>
      <c r="F75" s="74"/>
      <c r="G75" s="74"/>
      <c r="H75" s="86"/>
      <c r="I75" s="74"/>
      <c r="J75" s="74"/>
      <c r="K75" s="53"/>
    </row>
    <row r="76" spans="1:11" ht="30" customHeight="1">
      <c r="A76" s="92"/>
      <c r="B76" s="89"/>
      <c r="C76" s="65" t="s">
        <v>37</v>
      </c>
      <c r="D76" s="97">
        <f>SUMIFS(REQ[Bid Value],REQ[RBKC Council Plan Theme],$C76)+SUMIFS(OPT[Bid Value],OPT[Theme],$C76)</f>
        <v>0</v>
      </c>
      <c r="E76" s="98" t="e">
        <f>D76/$D$85</f>
        <v>#DIV/0!</v>
      </c>
      <c r="F76" s="74"/>
      <c r="G76" s="74"/>
      <c r="H76" s="86"/>
      <c r="I76" s="74"/>
      <c r="J76" s="74"/>
      <c r="K76" s="53"/>
    </row>
    <row r="77" spans="1:11" ht="30" customHeight="1">
      <c r="A77" s="92"/>
      <c r="B77" s="89"/>
      <c r="C77" s="65" t="s">
        <v>57</v>
      </c>
      <c r="D77" s="97">
        <f>SUMIFS(REQ[Bid Value],REQ[RBKC Council Plan Theme],$C77)+SUMIFS(OPT[Bid Value],OPT[Theme],$C77)</f>
        <v>0</v>
      </c>
      <c r="E77" s="98" t="e">
        <f>D77/$D$85</f>
        <v>#DIV/0!</v>
      </c>
      <c r="F77" s="74"/>
      <c r="G77" s="74"/>
      <c r="H77" s="86"/>
      <c r="I77" s="74"/>
      <c r="J77" s="74"/>
      <c r="K77" s="53"/>
    </row>
    <row r="78" spans="1:11" ht="30" customHeight="1">
      <c r="A78" s="92"/>
      <c r="B78" s="89"/>
      <c r="C78" s="65" t="s">
        <v>68</v>
      </c>
      <c r="D78" s="97">
        <f>SUMIFS(REQ[Bid Value],REQ[RBKC Council Plan Theme],$C78)+SUMIFS(OPT[Bid Value],OPT[Theme],$C78)</f>
        <v>0</v>
      </c>
      <c r="E78" s="98" t="e">
        <f t="shared" ref="E78:E84" si="7">D78/$D$85</f>
        <v>#DIV/0!</v>
      </c>
      <c r="F78" s="74"/>
      <c r="G78" s="74"/>
      <c r="H78" s="86"/>
      <c r="I78" s="74"/>
      <c r="J78" s="74"/>
      <c r="K78" s="53"/>
    </row>
    <row r="79" spans="1:11" ht="30" customHeight="1">
      <c r="A79" s="92"/>
      <c r="B79" s="89"/>
      <c r="C79" s="65" t="s">
        <v>72</v>
      </c>
      <c r="D79" s="97">
        <f>SUMIFS(REQ[Bid Value],REQ[RBKC Council Plan Theme],$C79)+SUMIFS(OPT[Bid Value],OPT[Theme],$C79)</f>
        <v>0</v>
      </c>
      <c r="E79" s="98" t="e">
        <f t="shared" si="7"/>
        <v>#DIV/0!</v>
      </c>
      <c r="F79" s="74"/>
      <c r="G79" s="74"/>
      <c r="H79" s="86"/>
      <c r="I79" s="74"/>
      <c r="J79" s="74"/>
      <c r="K79" s="53"/>
    </row>
    <row r="80" spans="1:11" ht="30" customHeight="1">
      <c r="A80" s="92"/>
      <c r="B80" s="89"/>
      <c r="C80" s="65" t="s">
        <v>86</v>
      </c>
      <c r="D80" s="97">
        <f>SUMIFS(REQ[Bid Value],REQ[RBKC Council Plan Theme],$C80)+SUMIFS(OPT[Bid Value],OPT[Theme],$C80)</f>
        <v>0</v>
      </c>
      <c r="E80" s="98" t="e">
        <f t="shared" si="7"/>
        <v>#DIV/0!</v>
      </c>
      <c r="F80" s="74"/>
      <c r="G80" s="74"/>
      <c r="H80" s="86"/>
      <c r="I80" s="74"/>
      <c r="J80" s="74"/>
      <c r="K80" s="53"/>
    </row>
    <row r="81" spans="1:11" ht="30" customHeight="1">
      <c r="A81" s="92"/>
      <c r="B81" s="89"/>
      <c r="C81" s="65" t="s">
        <v>88</v>
      </c>
      <c r="D81" s="97">
        <f>SUMIFS(REQ[Bid Value],REQ[RBKC Council Plan Theme],$C81)+SUMIFS(OPT[Bid Value],OPT[Theme],$C81)</f>
        <v>0</v>
      </c>
      <c r="E81" s="98" t="e">
        <f t="shared" si="7"/>
        <v>#DIV/0!</v>
      </c>
      <c r="F81" s="74"/>
      <c r="G81" s="74"/>
      <c r="H81" s="86"/>
      <c r="I81" s="74"/>
      <c r="J81" s="74"/>
      <c r="K81" s="53"/>
    </row>
    <row r="82" spans="1:11" ht="30" customHeight="1">
      <c r="A82" s="92"/>
      <c r="B82" s="89"/>
      <c r="C82" s="65" t="s">
        <v>92</v>
      </c>
      <c r="D82" s="97">
        <f>SUMIFS(REQ[Bid Value],REQ[RBKC Council Plan Theme],$C82)+SUMIFS(OPT[Bid Value],OPT[Theme],$C82)</f>
        <v>0</v>
      </c>
      <c r="E82" s="98" t="e">
        <f t="shared" si="7"/>
        <v>#DIV/0!</v>
      </c>
      <c r="F82" s="74"/>
      <c r="G82" s="74"/>
      <c r="H82" s="86"/>
      <c r="I82" s="74"/>
      <c r="J82" s="74"/>
      <c r="K82" s="53"/>
    </row>
    <row r="83" spans="1:11" ht="30" customHeight="1">
      <c r="A83" s="92"/>
      <c r="B83" s="89"/>
      <c r="C83" s="65" t="s">
        <v>112</v>
      </c>
      <c r="D83" s="97">
        <f>SUMIFS(REQ[Bid Value],REQ[RBKC Council Plan Theme],$C83)+SUMIFS(OPT[Bid Value],OPT[Theme],$C83)</f>
        <v>0</v>
      </c>
      <c r="E83" s="98" t="e">
        <f t="shared" si="7"/>
        <v>#DIV/0!</v>
      </c>
      <c r="F83" s="74"/>
      <c r="G83" s="74"/>
      <c r="H83" s="86"/>
      <c r="I83" s="74"/>
      <c r="J83" s="74"/>
      <c r="K83" s="53"/>
    </row>
    <row r="84" spans="1:11" ht="30" customHeight="1">
      <c r="A84" s="92"/>
      <c r="B84" s="89"/>
      <c r="C84" s="65" t="s">
        <v>113</v>
      </c>
      <c r="D84" s="97">
        <f>SUMIFS(REQ[Bid Value],REQ[RBKC Council Plan Theme],$C84)+SUMIFS(OPT[Bid Value],OPT[Theme],$C84)</f>
        <v>0</v>
      </c>
      <c r="E84" s="98" t="e">
        <f t="shared" si="7"/>
        <v>#DIV/0!</v>
      </c>
      <c r="F84" s="74"/>
      <c r="G84" s="74"/>
      <c r="H84" s="86"/>
      <c r="I84" s="74"/>
      <c r="J84" s="74"/>
      <c r="K84" s="53"/>
    </row>
    <row r="85" spans="1:11">
      <c r="A85" s="92"/>
      <c r="B85" s="89"/>
      <c r="C85" s="99" t="s">
        <v>131</v>
      </c>
      <c r="D85" s="100">
        <f>SUM(D76:D84)</f>
        <v>0</v>
      </c>
      <c r="E85" s="101" t="e">
        <f>SUM(E76:E84)</f>
        <v>#DIV/0!</v>
      </c>
      <c r="F85" s="74"/>
      <c r="G85" s="74"/>
      <c r="H85" s="86"/>
      <c r="I85" s="74"/>
      <c r="J85" s="74"/>
      <c r="K85" s="53"/>
    </row>
    <row r="86" spans="1:11">
      <c r="A86" s="92"/>
      <c r="B86" s="89"/>
      <c r="C86" s="102"/>
      <c r="D86" s="94"/>
      <c r="E86" s="94"/>
      <c r="F86" s="74"/>
      <c r="G86" s="74"/>
      <c r="H86" s="86"/>
      <c r="I86" s="74"/>
      <c r="J86" s="74"/>
      <c r="K86" s="53"/>
    </row>
    <row r="87" spans="1:11">
      <c r="A87" s="92"/>
      <c r="B87" s="139" t="s">
        <v>132</v>
      </c>
      <c r="C87" s="139"/>
      <c r="D87" s="139"/>
      <c r="E87" s="139"/>
      <c r="F87" s="74"/>
      <c r="G87" s="74"/>
      <c r="H87" s="86"/>
      <c r="I87" s="74"/>
      <c r="J87" s="74"/>
      <c r="K87" s="53"/>
    </row>
    <row r="88" spans="1:11">
      <c r="A88" s="92"/>
      <c r="B88" s="89"/>
      <c r="C88" s="93"/>
      <c r="D88" s="103"/>
      <c r="E88" s="94"/>
      <c r="F88" s="74"/>
      <c r="G88" s="74"/>
      <c r="H88" s="86"/>
      <c r="I88" s="74"/>
      <c r="J88" s="74"/>
      <c r="K88" s="53"/>
    </row>
    <row r="89" spans="1:11">
      <c r="A89" s="92"/>
      <c r="B89" s="89"/>
      <c r="C89" s="104" t="s">
        <v>133</v>
      </c>
      <c r="D89" s="105">
        <f>D85/I65</f>
        <v>0</v>
      </c>
      <c r="E89" s="94"/>
      <c r="F89" s="74"/>
      <c r="G89" s="74"/>
      <c r="H89" s="86"/>
      <c r="I89" s="74"/>
      <c r="J89" s="74"/>
      <c r="K89" s="53"/>
    </row>
    <row r="90" spans="1:11">
      <c r="A90" s="92"/>
      <c r="B90" s="106"/>
      <c r="C90" s="107" t="s">
        <v>134</v>
      </c>
      <c r="D90" s="108">
        <f>D85/C71</f>
        <v>0</v>
      </c>
      <c r="E90" s="94"/>
      <c r="F90" s="74"/>
      <c r="G90" s="74"/>
      <c r="H90" s="86"/>
      <c r="I90" s="74"/>
      <c r="J90" s="74"/>
      <c r="K90" s="53"/>
    </row>
    <row r="91" spans="1:11" hidden="1">
      <c r="A91" s="73"/>
      <c r="B91" s="74"/>
      <c r="C91" s="74"/>
      <c r="D91" s="74"/>
      <c r="E91" s="74"/>
      <c r="F91" s="56"/>
      <c r="G91" s="56"/>
      <c r="H91" s="56"/>
      <c r="I91" s="74"/>
      <c r="J91" s="74"/>
      <c r="K91" s="53"/>
    </row>
    <row r="92" spans="1:11" hidden="1">
      <c r="A92" s="73"/>
      <c r="B92" s="74"/>
      <c r="C92" s="74"/>
      <c r="D92" s="74"/>
      <c r="E92" s="74"/>
      <c r="F92" s="56"/>
      <c r="G92" s="56"/>
      <c r="H92" s="56"/>
      <c r="I92" s="74"/>
      <c r="J92" s="74"/>
      <c r="K92" s="53"/>
    </row>
    <row r="93" spans="1:11"/>
    <row r="94" spans="1:11"/>
    <row r="95" spans="1:11"/>
    <row r="96" spans="1:11"/>
    <row r="97"/>
    <row r="98"/>
  </sheetData>
  <mergeCells count="4">
    <mergeCell ref="A1:J1"/>
    <mergeCell ref="A49:J49"/>
    <mergeCell ref="B87:E87"/>
    <mergeCell ref="C73:E74"/>
  </mergeCells>
  <phoneticPr fontId="35" type="noConversion"/>
  <dataValidations xWindow="99" yWindow="638" count="3">
    <dataValidation allowBlank="1" showInputMessage="1" showErrorMessage="1" promptTitle="OPTIONAL" prompt="After completing your offer for RBKC's required Social Value obligations, you have the option to offer additional obligations if you wish. You'll need to offer a verifiable Element Unit for each and they must align to our 9 themes." sqref="B51:J64" xr:uid="{28248BDA-2BBE-4E10-8689-1FD44A761314}"/>
    <dataValidation type="list" allowBlank="1" showInputMessage="1" showErrorMessage="1" promptTitle="OPTIONAL" prompt="After completing your offer for RBKC's required Social Value obligations, you have the option to offer additional obligations if you wish. You'll need to offer a verifiable Element Unit for each and they must align to our 9 themes." sqref="A51:A64" xr:uid="{A4458701-8D8F-4EDA-AF62-D3560F77E235}">
      <formula1>Name_Theme</formula1>
    </dataValidation>
    <dataValidation allowBlank="1" showInputMessage="1" showErrorMessage="1" promptTitle="REQUIRED" prompt="Please enter your offer in column &quot;Your Bid&quot; taking account of the minimum and maximum specification for each element under each theme." sqref="A1:J48" xr:uid="{F715DA06-A85A-44CB-A4ED-0A0EF079D9C5}"/>
  </dataValidations>
  <pageMargins left="0.7" right="0.7" top="0.75" bottom="0.75" header="0.3" footer="0.3"/>
  <pageSetup paperSize="8" scale="48" orientation="landscape" r:id="rId1"/>
  <cellWatches>
    <cellWatch r="E71"/>
    <cellWatch r="E72"/>
  </cellWatche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379D-96BD-4FA6-A006-3CF52963E722}">
  <sheetPr codeName="Sheet3"/>
  <dimension ref="A1:A45"/>
  <sheetViews>
    <sheetView workbookViewId="0">
      <selection sqref="A1:A9"/>
    </sheetView>
  </sheetViews>
  <sheetFormatPr defaultColWidth="9.08984375" defaultRowHeight="15.5"/>
  <cols>
    <col min="1" max="1" width="39.08984375" style="2" bestFit="1" customWidth="1"/>
    <col min="2" max="16384" width="9.08984375" style="2"/>
  </cols>
  <sheetData>
    <row r="1" spans="1:1">
      <c r="A1" s="3" t="s">
        <v>37</v>
      </c>
    </row>
    <row r="2" spans="1:1">
      <c r="A2" s="3" t="s">
        <v>57</v>
      </c>
    </row>
    <row r="3" spans="1:1">
      <c r="A3" s="7" t="s">
        <v>68</v>
      </c>
    </row>
    <row r="4" spans="1:1">
      <c r="A4" s="3" t="s">
        <v>72</v>
      </c>
    </row>
    <row r="5" spans="1:1">
      <c r="A5" s="4" t="s">
        <v>86</v>
      </c>
    </row>
    <row r="6" spans="1:1">
      <c r="A6" s="6" t="s">
        <v>88</v>
      </c>
    </row>
    <row r="7" spans="1:1">
      <c r="A7" s="5" t="s">
        <v>92</v>
      </c>
    </row>
    <row r="8" spans="1:1">
      <c r="A8" s="5" t="s">
        <v>112</v>
      </c>
    </row>
    <row r="9" spans="1:1">
      <c r="A9" s="5" t="s">
        <v>113</v>
      </c>
    </row>
    <row r="10" spans="1:1">
      <c r="A10"/>
    </row>
    <row r="11" spans="1:1">
      <c r="A11"/>
    </row>
    <row r="12" spans="1:1">
      <c r="A12"/>
    </row>
    <row r="13" spans="1:1">
      <c r="A13"/>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sheetData>
  <dataValidations count="1">
    <dataValidation allowBlank="1" showInputMessage="1" showErrorMessage="1" promptTitle="REQUIRED" prompt="Please enter your offer in column &quot;Your Bid&quot; taking account of the minimum and maximum specification for each element under each theme." sqref="A1:A9" xr:uid="{F41B48D7-3247-45E1-BE4E-4A9EE2825616}"/>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6d96c2fa-b814-412a-a2c4-47f7fe0be5ac" xsi:nil="true"/>
    <SharedWithUsers xmlns="dffa02ff-1dfe-4937-9683-5fd918ccd914">
      <UserInfo>
        <DisplayName>Rharnite, Chawki: RBKC</DisplayName>
        <AccountId>1296</AccountId>
        <AccountType/>
      </UserInfo>
      <UserInfo>
        <DisplayName>Adelowo, Adeleke: RBKC</DisplayName>
        <AccountId>1378</AccountId>
        <AccountType/>
      </UserInfo>
      <UserInfo>
        <DisplayName>Galerakis, Chrissy: RBKC</DisplayName>
        <AccountId>1379</AccountId>
        <AccountType/>
      </UserInfo>
      <UserInfo>
        <DisplayName>Karunaratna, Hiran: RBKC</DisplayName>
        <AccountId>1305</AccountId>
        <AccountType/>
      </UserInfo>
      <UserInfo>
        <DisplayName>McCarthy, Sarah: RBKC</DisplayName>
        <AccountId>1096</AccountId>
        <AccountType/>
      </UserInfo>
      <UserInfo>
        <DisplayName>Karameros, Albena: RBKC</DisplayName>
        <AccountId>1106</AccountId>
        <AccountType/>
      </UserInfo>
      <UserInfo>
        <DisplayName>Heritage, James: RBKC</DisplayName>
        <AccountId>1133</AccountId>
        <AccountType/>
      </UserInfo>
      <UserInfo>
        <DisplayName>Ward, Roger: RBKC</DisplayName>
        <AccountId>1134</AccountId>
        <AccountType/>
      </UserInfo>
      <UserInfo>
        <DisplayName>Talbot, Alex: RBKC</DisplayName>
        <AccountId>960</AccountId>
        <AccountType/>
      </UserInfo>
      <UserInfo>
        <DisplayName>Habib, Nawaz: RBKC</DisplayName>
        <AccountId>1193</AccountId>
        <AccountType/>
      </UserInfo>
      <UserInfo>
        <DisplayName>Sheik, Khadija: RBKC</DisplayName>
        <AccountId>1299</AccountId>
        <AccountType/>
      </UserInfo>
      <UserInfo>
        <DisplayName>Aston, Stuart: RBKC</DisplayName>
        <AccountId>1385</AccountId>
        <AccountType/>
      </UserInfo>
      <UserInfo>
        <DisplayName>Hopkins, Richard: RBKC</DisplayName>
        <AccountId>1104</AccountId>
        <AccountType/>
      </UserInfo>
      <UserInfo>
        <DisplayName>Robson, Michael: KCHM: RBKC</DisplayName>
        <AccountId>1388</AccountId>
        <AccountType/>
      </UserInfo>
    </SharedWithUsers>
    <_Flow_SignoffStatus xmlns="6d96c2fa-b814-412a-a2c4-47f7fe0be5ac" xsi:nil="true"/>
    <TaxCatchAll xmlns="d202d31c-686c-4115-a7b9-5cc891ed602b" xsi:nil="true"/>
    <lcf76f155ced4ddcb4097134ff3c332f xmlns="6d96c2fa-b814-412a-a2c4-47f7fe0be5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6447CCEA5A2B4FA664CA1F9BD78DB8" ma:contentTypeVersion="19" ma:contentTypeDescription="Create a new document." ma:contentTypeScope="" ma:versionID="b2c66327b1e5b4accb6907b324240a34">
  <xsd:schema xmlns:xsd="http://www.w3.org/2001/XMLSchema" xmlns:xs="http://www.w3.org/2001/XMLSchema" xmlns:p="http://schemas.microsoft.com/office/2006/metadata/properties" xmlns:ns2="6d96c2fa-b814-412a-a2c4-47f7fe0be5ac" xmlns:ns3="dffa02ff-1dfe-4937-9683-5fd918ccd914" xmlns:ns4="d202d31c-686c-4115-a7b9-5cc891ed602b" targetNamespace="http://schemas.microsoft.com/office/2006/metadata/properties" ma:root="true" ma:fieldsID="fa48fad61217df771eb9f005c4bfb448" ns2:_="" ns3:_="" ns4:_="">
    <xsd:import namespace="6d96c2fa-b814-412a-a2c4-47f7fe0be5ac"/>
    <xsd:import namespace="dffa02ff-1dfe-4937-9683-5fd918ccd914"/>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Category" minOccurs="0"/>
                <xsd:element ref="ns2:_Flow_SignoffStatus" minOccurs="0"/>
                <xsd:element ref="ns2:lcf76f155ced4ddcb4097134ff3c332f" minOccurs="0"/>
                <xsd:element ref="ns4: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6c2fa-b814-412a-a2c4-47f7fe0be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Category" ma:index="20" nillable="true" ma:displayName="Category" ma:description="Categorisation" ma:format="Dropdown" ma:internalName="Category">
      <xsd:simpleType>
        <xsd:restriction base="dms:Text">
          <xsd:maxLength value="255"/>
        </xsd:restrictio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81553f8f-6fa7-4153-b46a-976f2218b4a4}"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646C53-1FC9-471D-AB6A-1B8CDF2E4C2F}">
  <ds:schemaRefs>
    <ds:schemaRef ds:uri="http://schemas.microsoft.com/sharepoint/v3/contenttype/forms"/>
  </ds:schemaRefs>
</ds:datastoreItem>
</file>

<file path=customXml/itemProps2.xml><?xml version="1.0" encoding="utf-8"?>
<ds:datastoreItem xmlns:ds="http://schemas.openxmlformats.org/officeDocument/2006/customXml" ds:itemID="{2DBB6190-FC39-475E-9B2B-C811BFE0C56B}">
  <ds:schemaRefs>
    <ds:schemaRef ds:uri="http://schemas.microsoft.com/office/2006/metadata/properties"/>
    <ds:schemaRef ds:uri="http://www.w3.org/XML/1998/namespace"/>
    <ds:schemaRef ds:uri="http://purl.org/dc/elements/1.1/"/>
    <ds:schemaRef ds:uri="http://purl.org/dc/dcmitype/"/>
    <ds:schemaRef ds:uri="6d96c2fa-b814-412a-a2c4-47f7fe0be5ac"/>
    <ds:schemaRef ds:uri="http://schemas.openxmlformats.org/package/2006/metadata/core-properties"/>
    <ds:schemaRef ds:uri="http://schemas.microsoft.com/office/2006/documentManagement/types"/>
    <ds:schemaRef ds:uri="http://schemas.microsoft.com/office/infopath/2007/PartnerControls"/>
    <ds:schemaRef ds:uri="d202d31c-686c-4115-a7b9-5cc891ed602b"/>
    <ds:schemaRef ds:uri="dffa02ff-1dfe-4937-9683-5fd918ccd914"/>
    <ds:schemaRef ds:uri="http://purl.org/dc/terms/"/>
  </ds:schemaRefs>
</ds:datastoreItem>
</file>

<file path=customXml/itemProps3.xml><?xml version="1.0" encoding="utf-8"?>
<ds:datastoreItem xmlns:ds="http://schemas.openxmlformats.org/officeDocument/2006/customXml" ds:itemID="{EFAB45AE-CCFA-4DF5-A18D-C071CC06F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6c2fa-b814-412a-a2c4-47f7fe0be5ac"/>
    <ds:schemaRef ds:uri="dffa02ff-1dfe-4937-9683-5fd918ccd914"/>
    <ds:schemaRef ds:uri="d202d31c-686c-4115-a7b9-5cc891ed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Notes </vt:lpstr>
      <vt:lpstr>Matrix</vt:lpstr>
      <vt:lpstr>Name_Theme</vt:lpstr>
    </vt:vector>
  </TitlesOfParts>
  <Manager/>
  <Company>London Borough of Tower Hamlets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AJ.Egemonye@rbkc.gov.uk</dc:creator>
  <cp:keywords/>
  <dc:description/>
  <cp:lastModifiedBy>Raw, Ernest: RBKC</cp:lastModifiedBy>
  <cp:revision/>
  <dcterms:created xsi:type="dcterms:W3CDTF">2019-05-21T14:50:46Z</dcterms:created>
  <dcterms:modified xsi:type="dcterms:W3CDTF">2024-05-10T08:08:17Z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0x0101005D6447CCEA5A2B4FA664CA1F9BD78DB8</vt:lpwstr>
  </property>
  <property fmtid="{D5CDD505-2E9C-101B-9397-08002B2CF9AE}" pid="3" name="Order">
    <vt:r8>3268500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